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cion" sheetId="1" r:id="rId4"/>
    <sheet state="visible" name="Muestra 1" sheetId="2" r:id="rId5"/>
    <sheet state="visible" name="Muestra 2" sheetId="3" r:id="rId6"/>
  </sheets>
  <definedNames/>
  <calcPr/>
</workbook>
</file>

<file path=xl/sharedStrings.xml><?xml version="1.0" encoding="utf-8"?>
<sst xmlns="http://schemas.openxmlformats.org/spreadsheetml/2006/main" count="113" uniqueCount="84">
  <si>
    <t>INTRODUCCIÓN</t>
  </si>
  <si>
    <t>Para llevar a cabo este trabajo práctico, extrajimos las muestras de datos desde Kaggle, una</t>
  </si>
  <si>
    <t>comunidad que se encarga de analizar y procesar distintos conjuntos de datos.</t>
  </si>
  <si>
    <t xml:space="preserve">Para la primer muestra decidimos tomar un conjunto de datos referido a la venta de videos juegos a nivel </t>
  </si>
  <si>
    <t>mundial, cuyos valores estan expresados en millones de dólares. En este caso, la hipótesis nula (H0), planteada es:</t>
  </si>
  <si>
    <t>H0= La distribución de datos se asemeja a una distribución exponencial negativa</t>
  </si>
  <si>
    <t>En este caso, estamos en la presencia de una distribución de datos continuos.</t>
  </si>
  <si>
    <t>Ingeniería en Sistemas de Información</t>
  </si>
  <si>
    <t>Para la segunda muestra, decidimos tomar un conjunto de datos referido al consumo de de alcohol en estudiantes</t>
  </si>
  <si>
    <t>PRIMER TRABAJO PRÁCTICO DE SIMULACIÓN</t>
  </si>
  <si>
    <t>de distintas edades, las cuales están expresadas en años. En este caso, la hipótesis nula (H0) planteada es :</t>
  </si>
  <si>
    <t>H0 = la distribución de datos se asemeja a una distribución Poisson.</t>
  </si>
  <si>
    <t>Alumnos:</t>
  </si>
  <si>
    <t>Alvarez, Nadia Micaela - 84166</t>
  </si>
  <si>
    <t>En este caso, estamos en la presencia de una distribución de datos discretos.</t>
  </si>
  <si>
    <t>Ambrosino Aichino, Ivan - 84701</t>
  </si>
  <si>
    <t>De Philippis, Jérémie - 85421</t>
  </si>
  <si>
    <t>Reale Fernandez, Lucia - 81910</t>
  </si>
  <si>
    <t>Yarbouh, Yamili - 81841</t>
  </si>
  <si>
    <t>Curso:</t>
  </si>
  <si>
    <t>4K2</t>
  </si>
  <si>
    <t>Fecha de Entrega:</t>
  </si>
  <si>
    <t>Docente:</t>
  </si>
  <si>
    <t>Berrotaran, Juan Jose</t>
  </si>
  <si>
    <t>Valores</t>
  </si>
  <si>
    <t>Datos</t>
  </si>
  <si>
    <t xml:space="preserve">N = </t>
  </si>
  <si>
    <t xml:space="preserve">Min = </t>
  </si>
  <si>
    <t>Consideramos:</t>
  </si>
  <si>
    <t>Max =</t>
  </si>
  <si>
    <t>H0 = la muestra de datos se asemeja a una distribución exponencial negativa</t>
  </si>
  <si>
    <t xml:space="preserve">k = </t>
  </si>
  <si>
    <t xml:space="preserve"> α = 0,05</t>
  </si>
  <si>
    <t>Rango</t>
  </si>
  <si>
    <t>V = k - 1- 1 = 4  grados de libertad</t>
  </si>
  <si>
    <t>Ancho</t>
  </si>
  <si>
    <t>Media</t>
  </si>
  <si>
    <t>Desviacion</t>
  </si>
  <si>
    <t>Nota</t>
  </si>
  <si>
    <t>Varianza</t>
  </si>
  <si>
    <t>Como la frecuencia esperada en algunos intervalos nos da menor a 5, tenemos que agrupar intervalos (solo para chi cuadrado)</t>
  </si>
  <si>
    <t>Lambda</t>
  </si>
  <si>
    <t>Agrupamos los intervalos desde el 6 al 15</t>
  </si>
  <si>
    <t>Tabla para histograma</t>
  </si>
  <si>
    <t>Prueba de bondad chi - cuadrado</t>
  </si>
  <si>
    <t>N° Int</t>
  </si>
  <si>
    <t>LI</t>
  </si>
  <si>
    <t>LS</t>
  </si>
  <si>
    <t>Fo</t>
  </si>
  <si>
    <t>Fe</t>
  </si>
  <si>
    <t>c</t>
  </si>
  <si>
    <t>c(ac)</t>
  </si>
  <si>
    <t xml:space="preserve"> </t>
  </si>
  <si>
    <t>Calculado</t>
  </si>
  <si>
    <t>Tabulado</t>
  </si>
  <si>
    <t>Como el valor calculado es mayor que</t>
  </si>
  <si>
    <r>
      <rPr>
        <rFont val="Calibri"/>
        <color theme="1"/>
        <sz val="11.0"/>
      </rPr>
      <t xml:space="preserve">el valor tabulado, se </t>
    </r>
    <r>
      <rPr>
        <rFont val="Calibri"/>
        <b/>
        <color theme="1"/>
        <sz val="11.0"/>
      </rPr>
      <t>rechaza</t>
    </r>
    <r>
      <rPr>
        <rFont val="Calibri"/>
        <color theme="1"/>
        <sz val="11.0"/>
      </rPr>
      <t xml:space="preserve"> H0</t>
    </r>
  </si>
  <si>
    <t>Como el tamaño de nuestra muestra es mayor que 30,</t>
  </si>
  <si>
    <t>el valor tabulado se debe calcular</t>
  </si>
  <si>
    <t>Prueba de bondad K-S</t>
  </si>
  <si>
    <t>Pfo()</t>
  </si>
  <si>
    <t>Pfe()</t>
  </si>
  <si>
    <t>Po()AC</t>
  </si>
  <si>
    <t>Pe()AC</t>
  </si>
  <si>
    <t>|Pfo()AC - Pfe()AC|</t>
  </si>
  <si>
    <t>KS</t>
  </si>
  <si>
    <t>Como el valor calculado es mayor que el tabulado,</t>
  </si>
  <si>
    <r>
      <rPr>
        <rFont val="Calibri"/>
        <color theme="1"/>
        <sz val="11.0"/>
      </rPr>
      <t xml:space="preserve">se </t>
    </r>
    <r>
      <rPr>
        <rFont val="Calibri"/>
        <b/>
        <color theme="1"/>
        <sz val="11.0"/>
      </rPr>
      <t>rechaza</t>
    </r>
    <r>
      <rPr>
        <rFont val="Calibri"/>
        <color theme="1"/>
        <sz val="11.0"/>
      </rPr>
      <t xml:space="preserve"> la H0.</t>
    </r>
  </si>
  <si>
    <t>Intervalos</t>
  </si>
  <si>
    <t>N =</t>
  </si>
  <si>
    <t>Valor</t>
  </si>
  <si>
    <r>
      <rPr>
        <rFont val="Calibri"/>
        <color theme="1"/>
        <sz val="11.0"/>
      </rPr>
      <t xml:space="preserve"> P(x,</t>
    </r>
    <r>
      <rPr>
        <rFont val="Calibri"/>
        <color theme="1"/>
        <sz val="11.0"/>
      </rPr>
      <t>λ)</t>
    </r>
  </si>
  <si>
    <t xml:space="preserve">Max = </t>
  </si>
  <si>
    <t xml:space="preserve">Media   = </t>
  </si>
  <si>
    <t>Lambda =</t>
  </si>
  <si>
    <t>Veces</t>
  </si>
  <si>
    <t>Consideraciones:</t>
  </si>
  <si>
    <t>V = 7-1-1 = 5 grados de libertad</t>
  </si>
  <si>
    <t>H0 = la muestra de datos se asemeja</t>
  </si>
  <si>
    <t xml:space="preserve">Como el valor calculado es mayor al </t>
  </si>
  <si>
    <t>a una distribución de Poisson</t>
  </si>
  <si>
    <r>
      <rPr>
        <rFont val="Calibri"/>
        <color theme="1"/>
        <sz val="11.0"/>
      </rPr>
      <t xml:space="preserve">tabulado, se </t>
    </r>
    <r>
      <rPr>
        <rFont val="Calibri"/>
        <b/>
        <color theme="1"/>
        <sz val="11.0"/>
      </rPr>
      <t>rechaza</t>
    </r>
    <r>
      <rPr>
        <rFont val="Calibri"/>
        <color theme="1"/>
        <sz val="11.0"/>
      </rPr>
      <t xml:space="preserve"> la H0</t>
    </r>
  </si>
  <si>
    <t xml:space="preserve">Como la muestra es discreta no </t>
  </si>
  <si>
    <t>calculamos la prueba K-S.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</si>
</sst>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000"/>
  </numFmts>
  <fonts count="11">
    <font>
      <sz val="11.0"/>
      <color theme="1"/>
      <name val="Calibri"/>
      <scheme val="minor"/>
    </font>
    <font>
      <b/>
      <sz val="11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0006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BDD6EE"/>
        <bgColor rgb="FFBDD6EE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164" xfId="0" applyFont="1" applyNumberFormat="1"/>
    <xf borderId="1" fillId="2" fontId="6" numFmtId="0" xfId="0" applyBorder="1" applyFill="1" applyFont="1"/>
    <xf borderId="2" fillId="2" fontId="6" numFmtId="0" xfId="0" applyBorder="1" applyFont="1"/>
    <xf borderId="2" fillId="2" fontId="7" numFmtId="0" xfId="0" applyBorder="1" applyFont="1"/>
    <xf borderId="1" fillId="0" fontId="7" numFmtId="0" xfId="0" applyBorder="1" applyFont="1"/>
    <xf borderId="0" fillId="0" fontId="6" numFmtId="0" xfId="0" applyFont="1"/>
    <xf borderId="3" fillId="0" fontId="8" numFmtId="0" xfId="0" applyBorder="1" applyFont="1"/>
    <xf borderId="4" fillId="0" fontId="8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0" fillId="0" fontId="7" numFmtId="2" xfId="0" applyFont="1" applyNumberForma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3" fillId="0" fontId="7" numFmtId="0" xfId="0" applyBorder="1" applyFont="1"/>
    <xf borderId="12" fillId="2" fontId="6" numFmtId="0" xfId="0" applyBorder="1" applyFont="1"/>
    <xf borderId="13" fillId="2" fontId="6" numFmtId="0" xfId="0" applyBorder="1" applyFont="1"/>
    <xf borderId="13" fillId="2" fontId="7" numFmtId="0" xfId="0" applyBorder="1" applyFont="1"/>
    <xf borderId="14" fillId="2" fontId="7" numFmtId="0" xfId="0" applyBorder="1" applyFont="1"/>
    <xf borderId="15" fillId="2" fontId="6" numFmtId="0" xfId="0" applyBorder="1" applyFont="1"/>
    <xf borderId="16" fillId="2" fontId="7" numFmtId="0" xfId="0" applyBorder="1" applyFont="1"/>
    <xf borderId="17" fillId="2" fontId="7" numFmtId="0" xfId="0" applyBorder="1" applyFont="1"/>
    <xf borderId="15" fillId="3" fontId="7" numFmtId="0" xfId="0" applyBorder="1" applyFill="1" applyFont="1"/>
    <xf borderId="16" fillId="3" fontId="7" numFmtId="0" xfId="0" applyBorder="1" applyFont="1"/>
    <xf borderId="17" fillId="3" fontId="7" numFmtId="0" xfId="0" applyBorder="1" applyFont="1"/>
    <xf borderId="0" fillId="0" fontId="9" numFmtId="0" xfId="0" applyFont="1"/>
    <xf borderId="0" fillId="0" fontId="7" numFmtId="0" xfId="0" applyFont="1"/>
    <xf borderId="18" fillId="4" fontId="7" numFmtId="0" xfId="0" applyBorder="1" applyFill="1" applyFont="1"/>
    <xf borderId="2" fillId="4" fontId="7" numFmtId="0" xfId="0" applyBorder="1" applyFont="1"/>
    <xf borderId="0" fillId="0" fontId="8" numFmtId="0" xfId="0" applyFont="1"/>
    <xf borderId="12" fillId="2" fontId="7" numFmtId="0" xfId="0" applyBorder="1" applyFont="1"/>
    <xf borderId="0" fillId="0" fontId="10" numFmtId="0" xfId="0" applyFont="1"/>
    <xf borderId="1" fillId="0" fontId="7" numFmtId="2" xfId="0" applyBorder="1" applyFont="1" applyNumberFormat="1"/>
    <xf borderId="14" fillId="2" fontId="6" numFmtId="0" xfId="0" applyBorder="1" applyFont="1"/>
    <xf borderId="12" fillId="5" fontId="7" numFmtId="0" xfId="0" applyBorder="1" applyFill="1" applyFont="1"/>
    <xf borderId="13" fillId="5" fontId="7" numFmtId="0" xfId="0" applyBorder="1" applyFont="1"/>
    <xf borderId="14" fillId="5" fontId="7" numFmtId="0" xfId="0" applyBorder="1" applyFont="1"/>
    <xf borderId="0" fillId="0" fontId="7" numFmtId="165" xfId="0" applyFont="1" applyNumberFormat="1"/>
    <xf borderId="12" fillId="3" fontId="7" numFmtId="0" xfId="0" applyBorder="1" applyFont="1"/>
    <xf borderId="13" fillId="3" fontId="7" numFmtId="0" xfId="0" applyBorder="1" applyFont="1"/>
    <xf borderId="14" fillId="3" fontId="7" numFmtId="0" xfId="0" applyBorder="1" applyFont="1"/>
    <xf borderId="2" fillId="4" fontId="7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Histograma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'Muestra 1'!$M$51:$M$65</c:f>
            </c:strRef>
          </c:cat>
          <c:val>
            <c:numRef>
              <c:f>'Muestra 1'!$F$15:$F$29</c:f>
              <c:numCache/>
            </c:numRef>
          </c:val>
        </c:ser>
        <c:ser>
          <c:idx val="1"/>
          <c:order val="1"/>
          <c:tx>
            <c:v>Fe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'Muestra 1'!$M$51:$M$65</c:f>
            </c:strRef>
          </c:cat>
          <c:val>
            <c:numRef>
              <c:f>'Muestra 1'!$G$15:$G$29</c:f>
              <c:numCache/>
            </c:numRef>
          </c:val>
        </c:ser>
        <c:axId val="262485937"/>
        <c:axId val="220520431"/>
      </c:barChart>
      <c:catAx>
        <c:axId val="262485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intervalos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0520431"/>
      </c:catAx>
      <c:valAx>
        <c:axId val="220520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6248593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Histograma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'Muestra 2'!$C$10:$C$16</c:f>
            </c:strRef>
          </c:cat>
          <c:val>
            <c:numRef>
              <c:f>'Muestra 2'!$H$3:$H$9</c:f>
              <c:numCache/>
            </c:numRef>
          </c:val>
        </c:ser>
        <c:ser>
          <c:idx val="1"/>
          <c:order val="1"/>
          <c:tx>
            <c:v>Fe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'Muestra 2'!$C$10:$C$16</c:f>
            </c:strRef>
          </c:cat>
          <c:val>
            <c:numRef>
              <c:f>'Muestra 2'!$J$3:$J$9</c:f>
              <c:numCache/>
            </c:numRef>
          </c:val>
        </c:ser>
        <c:axId val="135022332"/>
        <c:axId val="2003639679"/>
      </c:barChart>
      <c:catAx>
        <c:axId val="135022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Valores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3639679"/>
      </c:catAx>
      <c:valAx>
        <c:axId val="200363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02233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3248025" cy="1438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571500</xdr:colOff>
      <xdr:row>48</xdr:row>
      <xdr:rowOff>142875</xdr:rowOff>
    </xdr:from>
    <xdr:ext cx="8267700" cy="31623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24</xdr:row>
      <xdr:rowOff>95250</xdr:rowOff>
    </xdr:from>
    <xdr:ext cx="5772150" cy="32385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">
      <c r="H2" s="1" t="s">
        <v>0</v>
      </c>
    </row>
    <row r="3">
      <c r="H3" s="2" t="s">
        <v>1</v>
      </c>
      <c r="I3" s="2"/>
      <c r="J3" s="2"/>
      <c r="K3" s="2"/>
      <c r="L3" s="2"/>
      <c r="M3" s="2"/>
      <c r="N3" s="2"/>
      <c r="O3" s="2"/>
      <c r="P3" s="2"/>
    </row>
    <row r="4">
      <c r="H4" s="2" t="s">
        <v>2</v>
      </c>
      <c r="I4" s="2"/>
      <c r="J4" s="2"/>
      <c r="K4" s="2"/>
      <c r="L4" s="2"/>
      <c r="M4" s="2"/>
      <c r="N4" s="2"/>
      <c r="O4" s="2"/>
      <c r="P4" s="2"/>
    </row>
    <row r="5">
      <c r="H5" s="2" t="s">
        <v>3</v>
      </c>
      <c r="I5" s="2"/>
      <c r="J5" s="2"/>
      <c r="K5" s="2"/>
      <c r="L5" s="2"/>
      <c r="M5" s="2"/>
      <c r="N5" s="2"/>
      <c r="O5" s="2"/>
      <c r="P5" s="2"/>
    </row>
    <row r="6">
      <c r="H6" s="2" t="s">
        <v>4</v>
      </c>
      <c r="I6" s="2"/>
      <c r="J6" s="2"/>
      <c r="K6" s="2"/>
      <c r="L6" s="2"/>
      <c r="M6" s="2"/>
      <c r="N6" s="2"/>
      <c r="O6" s="2"/>
      <c r="P6" s="2"/>
    </row>
    <row r="7">
      <c r="H7" s="2"/>
      <c r="I7" s="3" t="s">
        <v>5</v>
      </c>
      <c r="J7" s="3"/>
      <c r="K7" s="3"/>
      <c r="L7" s="3"/>
      <c r="M7" s="3"/>
      <c r="N7" s="3"/>
      <c r="O7" s="3"/>
      <c r="P7" s="2"/>
    </row>
    <row r="8">
      <c r="H8" s="2" t="s">
        <v>6</v>
      </c>
      <c r="I8" s="2"/>
      <c r="J8" s="2"/>
      <c r="K8" s="2"/>
      <c r="L8" s="2"/>
      <c r="M8" s="2"/>
      <c r="N8" s="2"/>
      <c r="O8" s="2"/>
      <c r="P8" s="2"/>
    </row>
    <row r="9">
      <c r="A9" s="4" t="s">
        <v>7</v>
      </c>
      <c r="H9" s="2"/>
      <c r="I9" s="2"/>
      <c r="J9" s="2"/>
      <c r="K9" s="2"/>
      <c r="L9" s="2"/>
      <c r="M9" s="2"/>
      <c r="N9" s="2"/>
      <c r="O9" s="2"/>
      <c r="P9" s="2"/>
    </row>
    <row r="10">
      <c r="H10" s="2" t="s">
        <v>8</v>
      </c>
      <c r="I10" s="2"/>
      <c r="J10" s="2"/>
      <c r="K10" s="2"/>
      <c r="L10" s="2"/>
      <c r="M10" s="2"/>
      <c r="N10" s="2"/>
      <c r="O10" s="2"/>
      <c r="P10" s="2"/>
    </row>
    <row r="11">
      <c r="A11" s="5" t="s">
        <v>9</v>
      </c>
      <c r="H11" s="2" t="s">
        <v>10</v>
      </c>
      <c r="I11" s="2"/>
      <c r="J11" s="2"/>
      <c r="K11" s="2"/>
      <c r="L11" s="2"/>
      <c r="M11" s="2"/>
      <c r="N11" s="2"/>
      <c r="O11" s="2"/>
      <c r="P11" s="2"/>
    </row>
    <row r="12">
      <c r="H12" s="2"/>
      <c r="I12" s="3" t="s">
        <v>11</v>
      </c>
      <c r="J12" s="3"/>
      <c r="K12" s="3"/>
      <c r="L12" s="3"/>
      <c r="M12" s="3"/>
      <c r="N12" s="3"/>
      <c r="O12" s="2"/>
      <c r="P12" s="2"/>
    </row>
    <row r="13">
      <c r="A13" s="2" t="s">
        <v>12</v>
      </c>
      <c r="B13" s="2" t="s">
        <v>13</v>
      </c>
      <c r="C13" s="2"/>
      <c r="D13" s="2"/>
      <c r="H13" s="2" t="s">
        <v>14</v>
      </c>
      <c r="I13" s="2"/>
      <c r="J13" s="2"/>
      <c r="K13" s="2"/>
      <c r="L13" s="2"/>
      <c r="M13" s="2"/>
      <c r="N13" s="2"/>
      <c r="O13" s="2"/>
      <c r="P13" s="2"/>
    </row>
    <row r="14">
      <c r="A14" s="2"/>
      <c r="B14" s="2" t="s">
        <v>15</v>
      </c>
      <c r="C14" s="2"/>
      <c r="D14" s="2"/>
    </row>
    <row r="15">
      <c r="A15" s="2"/>
      <c r="B15" s="2" t="s">
        <v>16</v>
      </c>
      <c r="C15" s="2"/>
      <c r="D15" s="2"/>
    </row>
    <row r="16">
      <c r="A16" s="2"/>
      <c r="B16" s="2" t="s">
        <v>17</v>
      </c>
      <c r="C16" s="2"/>
      <c r="D16" s="2"/>
    </row>
    <row r="17">
      <c r="A17" s="2"/>
      <c r="B17" s="2" t="s">
        <v>18</v>
      </c>
      <c r="C17" s="2"/>
      <c r="D17" s="2"/>
    </row>
    <row r="18">
      <c r="A18" s="2"/>
      <c r="B18" s="2"/>
      <c r="C18" s="2"/>
      <c r="D18" s="2"/>
    </row>
    <row r="19">
      <c r="A19" s="2" t="s">
        <v>19</v>
      </c>
      <c r="B19" s="2" t="s">
        <v>20</v>
      </c>
      <c r="C19" s="2"/>
      <c r="D19" s="2"/>
    </row>
    <row r="20">
      <c r="A20" s="2" t="s">
        <v>21</v>
      </c>
      <c r="B20" s="2"/>
      <c r="C20" s="6">
        <v>45030.0</v>
      </c>
      <c r="D20" s="2"/>
    </row>
    <row r="21" ht="15.75" customHeight="1">
      <c r="A21" s="2" t="s">
        <v>22</v>
      </c>
      <c r="B21" s="2" t="s">
        <v>23</v>
      </c>
      <c r="C21" s="2"/>
      <c r="D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1.29"/>
    <col customWidth="1" min="4" max="4" width="11.86"/>
    <col customWidth="1" min="5" max="5" width="13.57"/>
    <col customWidth="1" min="6" max="6" width="10.14"/>
    <col customWidth="1" min="7" max="7" width="11.86"/>
    <col customWidth="1" min="8" max="8" width="13.29"/>
    <col customWidth="1" min="9" max="9" width="11.57"/>
    <col customWidth="1" min="10" max="10" width="13.43"/>
    <col customWidth="1" min="11" max="11" width="16.57"/>
    <col customWidth="1" min="12" max="12" width="20.14"/>
    <col customWidth="1" min="13" max="13" width="25.14"/>
    <col customWidth="1" min="14" max="14" width="18.86"/>
    <col customWidth="1" min="15" max="15" width="15.71"/>
    <col customWidth="1" min="16" max="16" width="10.14"/>
    <col customWidth="1" min="17" max="17" width="15.86"/>
    <col customWidth="1" min="18" max="28" width="9.14"/>
  </cols>
  <sheetData>
    <row r="1">
      <c r="A1" s="7" t="s">
        <v>24</v>
      </c>
      <c r="C1" s="8" t="s">
        <v>25</v>
      </c>
      <c r="D1" s="9"/>
    </row>
    <row r="2">
      <c r="A2" s="10">
        <v>82.53</v>
      </c>
      <c r="C2" s="10" t="s">
        <v>26</v>
      </c>
      <c r="D2" s="10">
        <v>200.0</v>
      </c>
      <c r="E2" s="11"/>
      <c r="F2" s="11"/>
    </row>
    <row r="3">
      <c r="A3" s="10">
        <v>40.24</v>
      </c>
      <c r="C3" s="10" t="s">
        <v>27</v>
      </c>
      <c r="D3" s="10">
        <f>MIN(A2:A201)</f>
        <v>5.09</v>
      </c>
      <c r="G3" s="12" t="s">
        <v>28</v>
      </c>
      <c r="H3" s="13"/>
      <c r="I3" s="14"/>
      <c r="J3" s="14"/>
      <c r="K3" s="14"/>
      <c r="L3" s="15"/>
    </row>
    <row r="4">
      <c r="A4" s="10">
        <v>35.52</v>
      </c>
      <c r="C4" s="10" t="s">
        <v>29</v>
      </c>
      <c r="D4" s="10">
        <f> MAX(A2:A201)</f>
        <v>82.53</v>
      </c>
      <c r="G4" s="16" t="s">
        <v>30</v>
      </c>
      <c r="L4" s="17"/>
      <c r="P4" s="18"/>
    </row>
    <row r="5">
      <c r="A5" s="10">
        <v>32.77</v>
      </c>
      <c r="C5" s="10" t="s">
        <v>31</v>
      </c>
      <c r="D5" s="10">
        <f>ODD(SQRT(D2))</f>
        <v>15</v>
      </c>
      <c r="G5" s="16" t="s">
        <v>32</v>
      </c>
      <c r="L5" s="17"/>
      <c r="P5" s="18"/>
    </row>
    <row r="6">
      <c r="A6" s="10">
        <v>31.37</v>
      </c>
      <c r="C6" s="10" t="s">
        <v>33</v>
      </c>
      <c r="D6" s="10">
        <f>D4-D3</f>
        <v>77.44</v>
      </c>
      <c r="G6" s="19" t="s">
        <v>34</v>
      </c>
      <c r="H6" s="20"/>
      <c r="I6" s="20"/>
      <c r="J6" s="20"/>
      <c r="K6" s="20"/>
      <c r="L6" s="21"/>
      <c r="P6" s="18"/>
    </row>
    <row r="7">
      <c r="A7" s="10">
        <v>30.26</v>
      </c>
      <c r="C7" s="10" t="s">
        <v>35</v>
      </c>
      <c r="D7" s="10">
        <f>D6/D5</f>
        <v>5.162666667</v>
      </c>
      <c r="P7" s="18"/>
    </row>
    <row r="8">
      <c r="A8" s="10">
        <v>29.8</v>
      </c>
      <c r="C8" s="10" t="s">
        <v>36</v>
      </c>
      <c r="D8" s="10">
        <f>AVERAGE(A2:A201)</f>
        <v>10.2849</v>
      </c>
      <c r="P8" s="18"/>
    </row>
    <row r="9">
      <c r="A9" s="10">
        <v>28.92</v>
      </c>
      <c r="C9" s="10" t="s">
        <v>37</v>
      </c>
      <c r="D9" s="10">
        <f>STDEV(A2:A201)</f>
        <v>8.221949664</v>
      </c>
      <c r="I9" s="22" t="s">
        <v>38</v>
      </c>
      <c r="P9" s="18"/>
    </row>
    <row r="10">
      <c r="A10" s="10">
        <v>28.32</v>
      </c>
      <c r="C10" s="10" t="s">
        <v>39</v>
      </c>
      <c r="D10" s="10">
        <f>POWER(D9,2)</f>
        <v>67.60045627</v>
      </c>
      <c r="I10" s="23" t="s">
        <v>40</v>
      </c>
      <c r="J10" s="14"/>
      <c r="K10" s="14"/>
      <c r="L10" s="14"/>
      <c r="M10" s="14"/>
      <c r="N10" s="14"/>
      <c r="O10" s="15"/>
      <c r="P10" s="18"/>
    </row>
    <row r="11">
      <c r="A11" s="10">
        <v>28.31</v>
      </c>
      <c r="C11" s="10" t="s">
        <v>41</v>
      </c>
      <c r="D11" s="10">
        <f>1/D8</f>
        <v>0.09722991959</v>
      </c>
      <c r="I11" s="19" t="s">
        <v>42</v>
      </c>
      <c r="J11" s="20"/>
      <c r="K11" s="20"/>
      <c r="L11" s="20"/>
      <c r="M11" s="20"/>
      <c r="N11" s="20"/>
      <c r="O11" s="21"/>
      <c r="P11" s="18"/>
    </row>
    <row r="12">
      <c r="A12" s="10">
        <v>24.67</v>
      </c>
      <c r="P12" s="18"/>
    </row>
    <row r="13">
      <c r="A13" s="10">
        <v>23.21</v>
      </c>
      <c r="C13" s="24" t="s">
        <v>43</v>
      </c>
      <c r="D13" s="25"/>
      <c r="E13" s="25"/>
      <c r="F13" s="26"/>
      <c r="G13" s="27"/>
      <c r="I13" s="28" t="s">
        <v>44</v>
      </c>
      <c r="J13" s="29"/>
      <c r="K13" s="29"/>
      <c r="L13" s="29"/>
      <c r="M13" s="29"/>
      <c r="N13" s="30"/>
      <c r="P13" s="18"/>
    </row>
    <row r="14">
      <c r="A14" s="10">
        <v>23.1</v>
      </c>
      <c r="C14" s="31" t="s">
        <v>45</v>
      </c>
      <c r="D14" s="32" t="s">
        <v>46</v>
      </c>
      <c r="E14" s="32" t="s">
        <v>47</v>
      </c>
      <c r="F14" s="32" t="s">
        <v>48</v>
      </c>
      <c r="G14" s="33" t="s">
        <v>49</v>
      </c>
      <c r="I14" s="31" t="s">
        <v>46</v>
      </c>
      <c r="J14" s="32" t="s">
        <v>47</v>
      </c>
      <c r="K14" s="32" t="s">
        <v>48</v>
      </c>
      <c r="L14" s="32" t="s">
        <v>49</v>
      </c>
      <c r="M14" s="32" t="s">
        <v>50</v>
      </c>
      <c r="N14" s="33" t="s">
        <v>51</v>
      </c>
      <c r="P14" s="18"/>
    </row>
    <row r="15">
      <c r="A15" s="10">
        <v>22.7</v>
      </c>
      <c r="C15" s="16">
        <v>1.0</v>
      </c>
      <c r="D15" s="34">
        <f>D3</f>
        <v>5.09</v>
      </c>
      <c r="E15" s="34">
        <f t="shared" ref="E15:E29" si="2">ROUND(D15+$D$7,4)</f>
        <v>10.2527</v>
      </c>
      <c r="F15" s="34">
        <f t="array" ref="F15:F29">FREQUENCY(A2:A201,E15:E29)</f>
        <v>140</v>
      </c>
      <c r="G15" s="17">
        <f t="shared" ref="G15:G29" si="3">TRUNC(((1-EXP(-$D$11*E15))-(1-EXP(-$D$11*D15)))*$D$2,4)</f>
        <v>48.1197</v>
      </c>
      <c r="I15" s="16">
        <f>D3</f>
        <v>5.09</v>
      </c>
      <c r="J15" s="34">
        <f t="shared" ref="J15:J19" si="4">ROUND(I15+$D$7,4)</f>
        <v>10.2527</v>
      </c>
      <c r="K15" s="34">
        <f t="shared" ref="K15:L15" si="1">F15</f>
        <v>140</v>
      </c>
      <c r="L15" s="34">
        <f t="shared" si="1"/>
        <v>48.1197</v>
      </c>
      <c r="M15" s="34">
        <f t="shared" ref="M15:M20" si="6">(K15-L15)^2/L15</f>
        <v>175.4372851</v>
      </c>
      <c r="N15" s="17">
        <f>M15</f>
        <v>175.4372851</v>
      </c>
      <c r="P15" s="18"/>
    </row>
    <row r="16">
      <c r="A16" s="10">
        <v>21.81</v>
      </c>
      <c r="C16" s="16">
        <v>2.0</v>
      </c>
      <c r="D16" s="34">
        <f t="shared" ref="D16:D29" si="7">E15</f>
        <v>10.2527</v>
      </c>
      <c r="E16" s="34">
        <f t="shared" si="2"/>
        <v>15.4154</v>
      </c>
      <c r="F16" s="34">
        <v>34.0</v>
      </c>
      <c r="G16" s="17">
        <f t="shared" si="3"/>
        <v>29.1286</v>
      </c>
      <c r="I16" s="16">
        <f t="shared" ref="I16:I20" si="8">J15</f>
        <v>10.2527</v>
      </c>
      <c r="J16" s="34">
        <f t="shared" si="4"/>
        <v>15.4154</v>
      </c>
      <c r="K16" s="34">
        <f t="shared" ref="K16:L16" si="5">F16</f>
        <v>34</v>
      </c>
      <c r="L16" s="34">
        <f t="shared" si="5"/>
        <v>29.1286</v>
      </c>
      <c r="M16" s="34">
        <f t="shared" si="6"/>
        <v>0.8146817204</v>
      </c>
      <c r="N16" s="17">
        <f t="shared" ref="N16:N20" si="10">SUM(N15,M16)</f>
        <v>176.2519668</v>
      </c>
      <c r="P16" s="18"/>
    </row>
    <row r="17">
      <c r="A17" s="10">
        <v>21.79</v>
      </c>
      <c r="C17" s="16">
        <v>3.0</v>
      </c>
      <c r="D17" s="34">
        <f t="shared" si="7"/>
        <v>15.4154</v>
      </c>
      <c r="E17" s="34">
        <f t="shared" si="2"/>
        <v>20.5781</v>
      </c>
      <c r="F17" s="34">
        <v>7.0</v>
      </c>
      <c r="G17" s="17">
        <f t="shared" si="3"/>
        <v>17.6326</v>
      </c>
      <c r="I17" s="16">
        <f t="shared" si="8"/>
        <v>15.4154</v>
      </c>
      <c r="J17" s="34">
        <f t="shared" si="4"/>
        <v>20.5781</v>
      </c>
      <c r="K17" s="34">
        <f t="shared" ref="K17:L17" si="9">F17</f>
        <v>7</v>
      </c>
      <c r="L17" s="34">
        <f t="shared" si="9"/>
        <v>17.6326</v>
      </c>
      <c r="M17" s="34">
        <f t="shared" si="6"/>
        <v>6.411543548</v>
      </c>
      <c r="N17" s="17">
        <f t="shared" si="10"/>
        <v>182.6635104</v>
      </c>
      <c r="P17" s="18"/>
    </row>
    <row r="18">
      <c r="A18" s="10">
        <v>21.04</v>
      </c>
      <c r="C18" s="16">
        <v>4.0</v>
      </c>
      <c r="D18" s="34">
        <f t="shared" si="7"/>
        <v>20.5781</v>
      </c>
      <c r="E18" s="34">
        <f t="shared" si="2"/>
        <v>25.7408</v>
      </c>
      <c r="F18" s="34">
        <v>9.0</v>
      </c>
      <c r="G18" s="17">
        <f t="shared" si="3"/>
        <v>10.6737</v>
      </c>
      <c r="I18" s="16">
        <f t="shared" si="8"/>
        <v>20.5781</v>
      </c>
      <c r="J18" s="34">
        <f t="shared" si="4"/>
        <v>25.7408</v>
      </c>
      <c r="K18" s="34">
        <f t="shared" ref="K18:L18" si="11">F18</f>
        <v>9</v>
      </c>
      <c r="L18" s="34">
        <f t="shared" si="11"/>
        <v>10.6737</v>
      </c>
      <c r="M18" s="34">
        <f t="shared" si="6"/>
        <v>0.2624461705</v>
      </c>
      <c r="N18" s="17">
        <f t="shared" si="10"/>
        <v>182.9259565</v>
      </c>
      <c r="P18" s="18"/>
      <c r="T18" s="34" t="s">
        <v>52</v>
      </c>
      <c r="Y18" s="35"/>
    </row>
    <row r="19">
      <c r="A19" s="10">
        <v>20.81</v>
      </c>
      <c r="C19" s="16">
        <v>5.0</v>
      </c>
      <c r="D19" s="34">
        <f t="shared" si="7"/>
        <v>25.7408</v>
      </c>
      <c r="E19" s="34">
        <f t="shared" si="2"/>
        <v>30.9035</v>
      </c>
      <c r="F19" s="34">
        <v>5.0</v>
      </c>
      <c r="G19" s="17">
        <f t="shared" si="3"/>
        <v>6.4612</v>
      </c>
      <c r="I19" s="16">
        <f t="shared" si="8"/>
        <v>25.7408</v>
      </c>
      <c r="J19" s="34">
        <f t="shared" si="4"/>
        <v>30.9035</v>
      </c>
      <c r="K19" s="34">
        <f t="shared" ref="K19:L19" si="12">F19</f>
        <v>5</v>
      </c>
      <c r="L19" s="34">
        <f t="shared" si="12"/>
        <v>6.4612</v>
      </c>
      <c r="M19" s="34">
        <f t="shared" si="6"/>
        <v>0.3304502941</v>
      </c>
      <c r="N19" s="17">
        <f t="shared" si="10"/>
        <v>183.2564068</v>
      </c>
    </row>
    <row r="20">
      <c r="A20" s="10">
        <v>20.61</v>
      </c>
      <c r="C20" s="16">
        <v>6.0</v>
      </c>
      <c r="D20" s="34">
        <f t="shared" si="7"/>
        <v>30.9035</v>
      </c>
      <c r="E20" s="34">
        <f t="shared" si="2"/>
        <v>36.0662</v>
      </c>
      <c r="F20" s="34">
        <v>3.0</v>
      </c>
      <c r="G20" s="17">
        <f t="shared" si="3"/>
        <v>3.9112</v>
      </c>
      <c r="I20" s="19">
        <f t="shared" si="8"/>
        <v>30.9035</v>
      </c>
      <c r="J20" s="20">
        <f>ROUND(E29,2)</f>
        <v>82.53</v>
      </c>
      <c r="K20" s="20">
        <f t="shared" ref="K20:L20" si="13">SUM(F20:F29)</f>
        <v>5</v>
      </c>
      <c r="L20" s="20">
        <f t="shared" si="13"/>
        <v>9.8444</v>
      </c>
      <c r="M20" s="20">
        <f t="shared" si="6"/>
        <v>2.383914851</v>
      </c>
      <c r="N20" s="36">
        <f t="shared" si="10"/>
        <v>185.6403217</v>
      </c>
      <c r="O20" s="37" t="s">
        <v>53</v>
      </c>
    </row>
    <row r="21" ht="15.75" customHeight="1">
      <c r="A21" s="10">
        <v>20.15</v>
      </c>
      <c r="C21" s="16">
        <v>7.0</v>
      </c>
      <c r="D21" s="34">
        <f t="shared" si="7"/>
        <v>36.0662</v>
      </c>
      <c r="E21" s="34">
        <f t="shared" si="2"/>
        <v>41.2289</v>
      </c>
      <c r="F21" s="34">
        <v>1.0</v>
      </c>
      <c r="G21" s="17">
        <f t="shared" si="3"/>
        <v>2.3676</v>
      </c>
      <c r="N21" s="37">
        <v>9.49</v>
      </c>
      <c r="O21" s="37" t="s">
        <v>54</v>
      </c>
    </row>
    <row r="22" ht="15.75" customHeight="1">
      <c r="A22" s="10">
        <v>18.25</v>
      </c>
      <c r="C22" s="16">
        <v>8.0</v>
      </c>
      <c r="D22" s="34">
        <f t="shared" si="7"/>
        <v>41.2289</v>
      </c>
      <c r="E22" s="34">
        <f t="shared" si="2"/>
        <v>46.3916</v>
      </c>
      <c r="F22" s="34">
        <v>0.0</v>
      </c>
      <c r="G22" s="17">
        <f t="shared" si="3"/>
        <v>1.4332</v>
      </c>
      <c r="N22" s="37" t="s">
        <v>55</v>
      </c>
      <c r="O22" s="37"/>
    </row>
    <row r="23" ht="15.75" customHeight="1">
      <c r="A23" s="10">
        <v>18.14</v>
      </c>
      <c r="C23" s="16">
        <v>9.0</v>
      </c>
      <c r="D23" s="34">
        <f t="shared" si="7"/>
        <v>46.3916</v>
      </c>
      <c r="E23" s="34">
        <f t="shared" si="2"/>
        <v>51.5543</v>
      </c>
      <c r="F23" s="34">
        <v>0.0</v>
      </c>
      <c r="G23" s="17">
        <f t="shared" si="3"/>
        <v>0.8675</v>
      </c>
      <c r="N23" s="37" t="s">
        <v>56</v>
      </c>
      <c r="O23" s="37"/>
    </row>
    <row r="24" ht="15.75" customHeight="1">
      <c r="A24" s="10">
        <v>17.28</v>
      </c>
      <c r="C24" s="16">
        <v>10.0</v>
      </c>
      <c r="D24" s="34">
        <f t="shared" si="7"/>
        <v>51.5543</v>
      </c>
      <c r="E24" s="34">
        <f t="shared" si="2"/>
        <v>56.717</v>
      </c>
      <c r="F24" s="34">
        <v>0.0</v>
      </c>
      <c r="G24" s="17">
        <f t="shared" si="3"/>
        <v>0.5251</v>
      </c>
    </row>
    <row r="25" ht="15.75" customHeight="1">
      <c r="A25" s="10">
        <v>16.27</v>
      </c>
      <c r="C25" s="16">
        <v>11.0</v>
      </c>
      <c r="D25" s="34">
        <f t="shared" si="7"/>
        <v>56.717</v>
      </c>
      <c r="E25" s="34">
        <f t="shared" si="2"/>
        <v>61.8797</v>
      </c>
      <c r="F25" s="34">
        <v>0.0</v>
      </c>
      <c r="G25" s="17">
        <f t="shared" si="3"/>
        <v>0.3179</v>
      </c>
    </row>
    <row r="26" ht="15.75" customHeight="1">
      <c r="A26" s="10">
        <v>16.15</v>
      </c>
      <c r="C26" s="16">
        <v>12.0</v>
      </c>
      <c r="D26" s="34">
        <f t="shared" si="7"/>
        <v>61.8797</v>
      </c>
      <c r="E26" s="34">
        <f t="shared" si="2"/>
        <v>67.0424</v>
      </c>
      <c r="F26" s="34">
        <v>0.0</v>
      </c>
      <c r="G26" s="17">
        <f t="shared" si="3"/>
        <v>0.1924</v>
      </c>
      <c r="I26" s="10" t="s">
        <v>38</v>
      </c>
    </row>
    <row r="27" ht="15.75" customHeight="1">
      <c r="A27" s="10">
        <v>15.85</v>
      </c>
      <c r="C27" s="16">
        <v>13.0</v>
      </c>
      <c r="D27" s="34">
        <f t="shared" si="7"/>
        <v>67.0424</v>
      </c>
      <c r="E27" s="34">
        <f t="shared" si="2"/>
        <v>72.2051</v>
      </c>
      <c r="F27" s="34">
        <v>0.0</v>
      </c>
      <c r="G27" s="17">
        <f t="shared" si="3"/>
        <v>0.1164</v>
      </c>
      <c r="I27" s="23" t="s">
        <v>57</v>
      </c>
      <c r="J27" s="14"/>
      <c r="K27" s="14"/>
      <c r="L27" s="15"/>
    </row>
    <row r="28" ht="15.75" customHeight="1">
      <c r="A28" s="10">
        <v>15.29</v>
      </c>
      <c r="C28" s="16">
        <v>14.0</v>
      </c>
      <c r="D28" s="34">
        <f t="shared" si="7"/>
        <v>72.2051</v>
      </c>
      <c r="E28" s="34">
        <f t="shared" si="2"/>
        <v>77.3678</v>
      </c>
      <c r="F28" s="34">
        <v>0.0</v>
      </c>
      <c r="G28" s="17">
        <f t="shared" si="3"/>
        <v>0.0705</v>
      </c>
      <c r="I28" s="19" t="s">
        <v>58</v>
      </c>
      <c r="J28" s="20"/>
      <c r="K28" s="20"/>
      <c r="L28" s="21"/>
    </row>
    <row r="29" ht="15.75" customHeight="1">
      <c r="A29" s="10">
        <v>15.14</v>
      </c>
      <c r="C29" s="19">
        <v>15.0</v>
      </c>
      <c r="D29" s="20">
        <f t="shared" si="7"/>
        <v>77.3678</v>
      </c>
      <c r="E29" s="20">
        <f t="shared" si="2"/>
        <v>82.5305</v>
      </c>
      <c r="F29" s="20">
        <v>1.0</v>
      </c>
      <c r="G29" s="21">
        <f t="shared" si="3"/>
        <v>0.0426</v>
      </c>
      <c r="P29" s="35"/>
      <c r="Q29" s="35"/>
      <c r="R29" s="35"/>
      <c r="S29" s="35"/>
    </row>
    <row r="30" ht="15.75" customHeight="1">
      <c r="A30" s="10">
        <v>14.98</v>
      </c>
      <c r="F30" s="38">
        <f>SUM(F15:F29)</f>
        <v>200</v>
      </c>
      <c r="N30" s="35"/>
      <c r="O30" s="35"/>
      <c r="P30" s="35"/>
      <c r="Q30" s="35"/>
      <c r="R30" s="35"/>
      <c r="S30" s="35"/>
    </row>
    <row r="31" ht="15.75" customHeight="1">
      <c r="A31" s="10">
        <v>14.73</v>
      </c>
      <c r="C31" s="39" t="s">
        <v>59</v>
      </c>
      <c r="D31" s="26"/>
      <c r="E31" s="26"/>
      <c r="F31" s="26"/>
      <c r="G31" s="26"/>
      <c r="H31" s="26"/>
      <c r="I31" s="26"/>
      <c r="J31" s="26"/>
      <c r="K31" s="26"/>
      <c r="L31" s="27"/>
    </row>
    <row r="32" ht="15.75" customHeight="1">
      <c r="A32" s="10">
        <v>14.64</v>
      </c>
      <c r="C32" s="31" t="s">
        <v>46</v>
      </c>
      <c r="D32" s="32" t="s">
        <v>47</v>
      </c>
      <c r="E32" s="32" t="s">
        <v>48</v>
      </c>
      <c r="F32" s="32" t="s">
        <v>49</v>
      </c>
      <c r="G32" s="32" t="s">
        <v>60</v>
      </c>
      <c r="H32" s="32" t="s">
        <v>61</v>
      </c>
      <c r="I32" s="32" t="s">
        <v>62</v>
      </c>
      <c r="J32" s="32" t="s">
        <v>63</v>
      </c>
      <c r="K32" s="32" t="s">
        <v>64</v>
      </c>
      <c r="L32" s="33" t="s">
        <v>65</v>
      </c>
    </row>
    <row r="33" ht="15.75" customHeight="1">
      <c r="A33" s="10">
        <v>14.63</v>
      </c>
      <c r="C33" s="16">
        <f>D3</f>
        <v>5.09</v>
      </c>
      <c r="D33" s="34">
        <f t="shared" ref="D33:D47" si="16">ROUND(C33+$D$7,4)</f>
        <v>10.2527</v>
      </c>
      <c r="E33" s="34">
        <f t="array" ref="E33:E47">FREQUENCY(A2:A201,D33:D47)</f>
        <v>140</v>
      </c>
      <c r="F33" s="34">
        <f t="shared" ref="F33:F47" si="17">TRUNC(((1-EXP(-$D$11*D33))-(1-EXP(-$D$11*C33)))*$D$2,4)</f>
        <v>48.1197</v>
      </c>
      <c r="G33" s="34">
        <f t="shared" ref="G33:H33" si="14">E33/200</f>
        <v>0.7</v>
      </c>
      <c r="H33" s="34">
        <f t="shared" si="14"/>
        <v>0.2405985</v>
      </c>
      <c r="I33" s="34">
        <f t="shared" ref="I33:J33" si="15">G33</f>
        <v>0.7</v>
      </c>
      <c r="J33" s="34">
        <f t="shared" si="15"/>
        <v>0.2405985</v>
      </c>
      <c r="K33" s="34">
        <f t="shared" ref="K33:K47" si="20">ABS(G33-H33)</f>
        <v>0.4594015</v>
      </c>
      <c r="L33" s="17">
        <f>K33</f>
        <v>0.4594015</v>
      </c>
    </row>
    <row r="34" ht="15.75" customHeight="1">
      <c r="A34" s="10">
        <v>14.61</v>
      </c>
      <c r="C34" s="16">
        <f t="shared" ref="C34:C47" si="21">D33</f>
        <v>10.2527</v>
      </c>
      <c r="D34" s="34">
        <f t="shared" si="16"/>
        <v>15.4154</v>
      </c>
      <c r="E34" s="34">
        <v>34.0</v>
      </c>
      <c r="F34" s="34">
        <f t="shared" si="17"/>
        <v>29.1286</v>
      </c>
      <c r="G34" s="34">
        <f t="shared" ref="G34:H34" si="18">E34/200</f>
        <v>0.17</v>
      </c>
      <c r="H34" s="34">
        <f t="shared" si="18"/>
        <v>0.145643</v>
      </c>
      <c r="I34" s="34">
        <f t="shared" ref="I34:J34" si="19">I33+G34</f>
        <v>0.87</v>
      </c>
      <c r="J34" s="34">
        <f t="shared" si="19"/>
        <v>0.3862415</v>
      </c>
      <c r="K34" s="34">
        <f t="shared" si="20"/>
        <v>0.024357</v>
      </c>
      <c r="L34" s="17">
        <f t="shared" ref="L34:L47" si="24"> MAX(L33,K34)</f>
        <v>0.4594015</v>
      </c>
    </row>
    <row r="35" ht="15.75" customHeight="1">
      <c r="A35" s="10">
        <v>14.6</v>
      </c>
      <c r="C35" s="16">
        <f t="shared" si="21"/>
        <v>15.4154</v>
      </c>
      <c r="D35" s="34">
        <f t="shared" si="16"/>
        <v>20.5781</v>
      </c>
      <c r="E35" s="34">
        <v>7.0</v>
      </c>
      <c r="F35" s="34">
        <f t="shared" si="17"/>
        <v>17.6326</v>
      </c>
      <c r="G35" s="34">
        <f t="shared" ref="G35:H35" si="22">E35/200</f>
        <v>0.035</v>
      </c>
      <c r="H35" s="34">
        <f t="shared" si="22"/>
        <v>0.088163</v>
      </c>
      <c r="I35" s="34">
        <f t="shared" ref="I35:J35" si="23">I34+G35</f>
        <v>0.905</v>
      </c>
      <c r="J35" s="34">
        <f t="shared" si="23"/>
        <v>0.4744045</v>
      </c>
      <c r="K35" s="34">
        <f t="shared" si="20"/>
        <v>0.053163</v>
      </c>
      <c r="L35" s="17">
        <f t="shared" si="24"/>
        <v>0.4594015</v>
      </c>
    </row>
    <row r="36" ht="15.75" customHeight="1">
      <c r="A36" s="10">
        <v>13.79</v>
      </c>
      <c r="C36" s="16">
        <f t="shared" si="21"/>
        <v>20.5781</v>
      </c>
      <c r="D36" s="34">
        <f t="shared" si="16"/>
        <v>25.7408</v>
      </c>
      <c r="E36" s="34">
        <v>9.0</v>
      </c>
      <c r="F36" s="34">
        <f t="shared" si="17"/>
        <v>10.6737</v>
      </c>
      <c r="G36" s="34">
        <f t="shared" ref="G36:H36" si="25">E36/200</f>
        <v>0.045</v>
      </c>
      <c r="H36" s="34">
        <f t="shared" si="25"/>
        <v>0.0533685</v>
      </c>
      <c r="I36" s="34">
        <f t="shared" ref="I36:J36" si="26">I35+G36</f>
        <v>0.95</v>
      </c>
      <c r="J36" s="34">
        <f t="shared" si="26"/>
        <v>0.527773</v>
      </c>
      <c r="K36" s="34">
        <f t="shared" si="20"/>
        <v>0.0083685</v>
      </c>
      <c r="L36" s="17">
        <f t="shared" si="24"/>
        <v>0.4594015</v>
      </c>
    </row>
    <row r="37" ht="15.75" customHeight="1">
      <c r="A37" s="10">
        <v>13.67</v>
      </c>
      <c r="C37" s="16">
        <f t="shared" si="21"/>
        <v>25.7408</v>
      </c>
      <c r="D37" s="34">
        <f t="shared" si="16"/>
        <v>30.9035</v>
      </c>
      <c r="E37" s="34">
        <v>5.0</v>
      </c>
      <c r="F37" s="34">
        <f t="shared" si="17"/>
        <v>6.4612</v>
      </c>
      <c r="G37" s="34">
        <f t="shared" ref="G37:H37" si="27">E37/200</f>
        <v>0.025</v>
      </c>
      <c r="H37" s="34">
        <f t="shared" si="27"/>
        <v>0.032306</v>
      </c>
      <c r="I37" s="34">
        <f t="shared" ref="I37:J37" si="28">I36+G37</f>
        <v>0.975</v>
      </c>
      <c r="J37" s="34">
        <f t="shared" si="28"/>
        <v>0.560079</v>
      </c>
      <c r="K37" s="34">
        <f t="shared" si="20"/>
        <v>0.007306</v>
      </c>
      <c r="L37" s="17">
        <f t="shared" si="24"/>
        <v>0.4594015</v>
      </c>
      <c r="T37" s="40"/>
    </row>
    <row r="38" ht="15.75" customHeight="1">
      <c r="A38" s="10">
        <v>13.47</v>
      </c>
      <c r="C38" s="16">
        <f t="shared" si="21"/>
        <v>30.9035</v>
      </c>
      <c r="D38" s="34">
        <f t="shared" si="16"/>
        <v>36.0662</v>
      </c>
      <c r="E38" s="34">
        <v>3.0</v>
      </c>
      <c r="F38" s="34">
        <f t="shared" si="17"/>
        <v>3.9112</v>
      </c>
      <c r="G38" s="34">
        <f t="shared" ref="G38:H38" si="29">E38/200</f>
        <v>0.015</v>
      </c>
      <c r="H38" s="34">
        <f t="shared" si="29"/>
        <v>0.019556</v>
      </c>
      <c r="I38" s="34">
        <f t="shared" ref="I38:J38" si="30">I37+G38</f>
        <v>0.99</v>
      </c>
      <c r="J38" s="34">
        <f t="shared" si="30"/>
        <v>0.579635</v>
      </c>
      <c r="K38" s="34">
        <f t="shared" si="20"/>
        <v>0.004556</v>
      </c>
      <c r="L38" s="17">
        <f t="shared" si="24"/>
        <v>0.4594015</v>
      </c>
    </row>
    <row r="39" ht="15.75" customHeight="1">
      <c r="A39" s="10">
        <v>13.32</v>
      </c>
      <c r="C39" s="16">
        <f t="shared" si="21"/>
        <v>36.0662</v>
      </c>
      <c r="D39" s="34">
        <f t="shared" si="16"/>
        <v>41.2289</v>
      </c>
      <c r="E39" s="34">
        <v>1.0</v>
      </c>
      <c r="F39" s="34">
        <f t="shared" si="17"/>
        <v>2.3676</v>
      </c>
      <c r="G39" s="34">
        <f t="shared" ref="G39:H39" si="31">E39/200</f>
        <v>0.005</v>
      </c>
      <c r="H39" s="34">
        <f t="shared" si="31"/>
        <v>0.011838</v>
      </c>
      <c r="I39" s="34">
        <f t="shared" ref="I39:J39" si="32">I38+G39</f>
        <v>0.995</v>
      </c>
      <c r="J39" s="34">
        <f t="shared" si="32"/>
        <v>0.591473</v>
      </c>
      <c r="K39" s="34">
        <f t="shared" si="20"/>
        <v>0.006838</v>
      </c>
      <c r="L39" s="17">
        <f t="shared" si="24"/>
        <v>0.4594015</v>
      </c>
    </row>
    <row r="40" ht="15.75" customHeight="1">
      <c r="A40" s="10">
        <v>13.1</v>
      </c>
      <c r="C40" s="16">
        <f t="shared" si="21"/>
        <v>41.2289</v>
      </c>
      <c r="D40" s="34">
        <f t="shared" si="16"/>
        <v>46.3916</v>
      </c>
      <c r="E40" s="34">
        <v>0.0</v>
      </c>
      <c r="F40" s="34">
        <f t="shared" si="17"/>
        <v>1.4332</v>
      </c>
      <c r="G40" s="34">
        <f t="shared" ref="G40:H40" si="33">E40/200</f>
        <v>0</v>
      </c>
      <c r="H40" s="34">
        <f t="shared" si="33"/>
        <v>0.007166</v>
      </c>
      <c r="I40" s="34">
        <f t="shared" ref="I40:J40" si="34">I39+G40</f>
        <v>0.995</v>
      </c>
      <c r="J40" s="34">
        <f t="shared" si="34"/>
        <v>0.598639</v>
      </c>
      <c r="K40" s="34">
        <f t="shared" si="20"/>
        <v>0.007166</v>
      </c>
      <c r="L40" s="17">
        <f t="shared" si="24"/>
        <v>0.4594015</v>
      </c>
    </row>
    <row r="41" ht="15.75" customHeight="1">
      <c r="A41" s="10">
        <v>12.84</v>
      </c>
      <c r="C41" s="16">
        <f t="shared" si="21"/>
        <v>46.3916</v>
      </c>
      <c r="D41" s="34">
        <f t="shared" si="16"/>
        <v>51.5543</v>
      </c>
      <c r="E41" s="34">
        <v>0.0</v>
      </c>
      <c r="F41" s="34">
        <f t="shared" si="17"/>
        <v>0.8675</v>
      </c>
      <c r="G41" s="34">
        <f t="shared" ref="G41:H41" si="35">E41/200</f>
        <v>0</v>
      </c>
      <c r="H41" s="34">
        <f t="shared" si="35"/>
        <v>0.0043375</v>
      </c>
      <c r="I41" s="34">
        <f t="shared" ref="I41:J41" si="36">I40+G41</f>
        <v>0.995</v>
      </c>
      <c r="J41" s="34">
        <f t="shared" si="36"/>
        <v>0.6029765</v>
      </c>
      <c r="K41" s="34">
        <f t="shared" si="20"/>
        <v>0.0043375</v>
      </c>
      <c r="L41" s="17">
        <f t="shared" si="24"/>
        <v>0.4594015</v>
      </c>
    </row>
    <row r="42" ht="15.75" customHeight="1">
      <c r="A42" s="10">
        <v>12.66</v>
      </c>
      <c r="C42" s="16">
        <f t="shared" si="21"/>
        <v>51.5543</v>
      </c>
      <c r="D42" s="34">
        <f t="shared" si="16"/>
        <v>56.717</v>
      </c>
      <c r="E42" s="34">
        <v>0.0</v>
      </c>
      <c r="F42" s="34">
        <f t="shared" si="17"/>
        <v>0.5251</v>
      </c>
      <c r="G42" s="34">
        <f t="shared" ref="G42:H42" si="37">E42/200</f>
        <v>0</v>
      </c>
      <c r="H42" s="34">
        <f t="shared" si="37"/>
        <v>0.0026255</v>
      </c>
      <c r="I42" s="34">
        <f t="shared" ref="I42:J42" si="38">I41+G42</f>
        <v>0.995</v>
      </c>
      <c r="J42" s="34">
        <f t="shared" si="38"/>
        <v>0.605602</v>
      </c>
      <c r="K42" s="34">
        <f t="shared" si="20"/>
        <v>0.0026255</v>
      </c>
      <c r="L42" s="17">
        <f t="shared" si="24"/>
        <v>0.4594015</v>
      </c>
    </row>
    <row r="43" ht="15.75" customHeight="1">
      <c r="A43" s="10">
        <v>12.63</v>
      </c>
      <c r="C43" s="16">
        <f t="shared" si="21"/>
        <v>56.717</v>
      </c>
      <c r="D43" s="34">
        <f t="shared" si="16"/>
        <v>61.8797</v>
      </c>
      <c r="E43" s="34">
        <v>0.0</v>
      </c>
      <c r="F43" s="34">
        <f t="shared" si="17"/>
        <v>0.3179</v>
      </c>
      <c r="G43" s="34">
        <f t="shared" ref="G43:H43" si="39">E43/200</f>
        <v>0</v>
      </c>
      <c r="H43" s="34">
        <f t="shared" si="39"/>
        <v>0.0015895</v>
      </c>
      <c r="I43" s="34">
        <f t="shared" ref="I43:J43" si="40">I42+G43</f>
        <v>0.995</v>
      </c>
      <c r="J43" s="34">
        <f t="shared" si="40"/>
        <v>0.6071915</v>
      </c>
      <c r="K43" s="34">
        <f t="shared" si="20"/>
        <v>0.0015895</v>
      </c>
      <c r="L43" s="17">
        <f t="shared" si="24"/>
        <v>0.4594015</v>
      </c>
    </row>
    <row r="44" ht="15.75" customHeight="1">
      <c r="A44" s="10">
        <v>12.61</v>
      </c>
      <c r="C44" s="16">
        <f t="shared" si="21"/>
        <v>61.8797</v>
      </c>
      <c r="D44" s="34">
        <f t="shared" si="16"/>
        <v>67.0424</v>
      </c>
      <c r="E44" s="34">
        <v>0.0</v>
      </c>
      <c r="F44" s="34">
        <f t="shared" si="17"/>
        <v>0.1924</v>
      </c>
      <c r="G44" s="34">
        <f t="shared" ref="G44:H44" si="41">E44/200</f>
        <v>0</v>
      </c>
      <c r="H44" s="34">
        <f t="shared" si="41"/>
        <v>0.000962</v>
      </c>
      <c r="I44" s="34">
        <f t="shared" ref="I44:J44" si="42">I43+G44</f>
        <v>0.995</v>
      </c>
      <c r="J44" s="34">
        <f t="shared" si="42"/>
        <v>0.6081535</v>
      </c>
      <c r="K44" s="34">
        <f t="shared" si="20"/>
        <v>0.000962</v>
      </c>
      <c r="L44" s="17">
        <f t="shared" si="24"/>
        <v>0.4594015</v>
      </c>
    </row>
    <row r="45" ht="15.75" customHeight="1">
      <c r="A45" s="10">
        <v>12.13</v>
      </c>
      <c r="C45" s="16">
        <f t="shared" si="21"/>
        <v>67.0424</v>
      </c>
      <c r="D45" s="34">
        <f t="shared" si="16"/>
        <v>72.2051</v>
      </c>
      <c r="E45" s="34">
        <v>0.0</v>
      </c>
      <c r="F45" s="34">
        <f t="shared" si="17"/>
        <v>0.1164</v>
      </c>
      <c r="G45" s="34">
        <f t="shared" ref="G45:H45" si="43">E45/200</f>
        <v>0</v>
      </c>
      <c r="H45" s="34">
        <f t="shared" si="43"/>
        <v>0.000582</v>
      </c>
      <c r="I45" s="34">
        <f t="shared" ref="I45:J45" si="44">I44+G45</f>
        <v>0.995</v>
      </c>
      <c r="J45" s="34">
        <f t="shared" si="44"/>
        <v>0.6087355</v>
      </c>
      <c r="K45" s="34">
        <f t="shared" si="20"/>
        <v>0.000582</v>
      </c>
      <c r="L45" s="17">
        <f t="shared" si="24"/>
        <v>0.4594015</v>
      </c>
    </row>
    <row r="46" ht="15.75" customHeight="1">
      <c r="A46" s="10">
        <v>12.12</v>
      </c>
      <c r="C46" s="16">
        <f t="shared" si="21"/>
        <v>72.2051</v>
      </c>
      <c r="D46" s="34">
        <f t="shared" si="16"/>
        <v>77.3678</v>
      </c>
      <c r="E46" s="34">
        <v>0.0</v>
      </c>
      <c r="F46" s="34">
        <f t="shared" si="17"/>
        <v>0.0705</v>
      </c>
      <c r="G46" s="34">
        <f t="shared" ref="G46:H46" si="45">E46/200</f>
        <v>0</v>
      </c>
      <c r="H46" s="34">
        <f t="shared" si="45"/>
        <v>0.0003525</v>
      </c>
      <c r="I46" s="34">
        <f t="shared" ref="I46:J46" si="46">I45+G46</f>
        <v>0.995</v>
      </c>
      <c r="J46" s="34">
        <f t="shared" si="46"/>
        <v>0.609088</v>
      </c>
      <c r="K46" s="34">
        <f t="shared" si="20"/>
        <v>0.0003525</v>
      </c>
      <c r="L46" s="17">
        <f t="shared" si="24"/>
        <v>0.4594015</v>
      </c>
    </row>
    <row r="47" ht="15.75" customHeight="1">
      <c r="A47" s="10">
        <v>11.89</v>
      </c>
      <c r="C47" s="19">
        <f t="shared" si="21"/>
        <v>77.3678</v>
      </c>
      <c r="D47" s="20">
        <f t="shared" si="16"/>
        <v>82.5305</v>
      </c>
      <c r="E47" s="20">
        <v>1.0</v>
      </c>
      <c r="F47" s="20">
        <f t="shared" si="17"/>
        <v>0.0426</v>
      </c>
      <c r="G47" s="20">
        <f t="shared" ref="G47:H47" si="47">E47/200</f>
        <v>0.005</v>
      </c>
      <c r="H47" s="20">
        <f t="shared" si="47"/>
        <v>0.000213</v>
      </c>
      <c r="I47" s="20">
        <f t="shared" ref="I47:J47" si="48">I46+G47</f>
        <v>1</v>
      </c>
      <c r="J47" s="20">
        <f t="shared" si="48"/>
        <v>0.609301</v>
      </c>
      <c r="K47" s="20">
        <f t="shared" si="20"/>
        <v>0.004787</v>
      </c>
      <c r="L47" s="36">
        <f t="shared" si="24"/>
        <v>0.4594015</v>
      </c>
      <c r="M47" s="37" t="s">
        <v>53</v>
      </c>
      <c r="N47" s="37" t="s">
        <v>66</v>
      </c>
      <c r="O47" s="37"/>
      <c r="P47" s="37"/>
    </row>
    <row r="48" ht="15.75" customHeight="1">
      <c r="A48" s="10">
        <v>11.77</v>
      </c>
      <c r="L48" s="37">
        <f>1.36/SQRT(200)</f>
        <v>0.09616652224</v>
      </c>
      <c r="M48" s="37" t="s">
        <v>54</v>
      </c>
      <c r="N48" s="37" t="s">
        <v>67</v>
      </c>
      <c r="O48" s="37"/>
      <c r="P48" s="3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5.75" customHeight="1">
      <c r="A49" s="10">
        <v>11.68</v>
      </c>
    </row>
    <row r="50" ht="15.75" customHeight="1">
      <c r="A50" s="10">
        <v>11.66</v>
      </c>
      <c r="M50" s="7" t="s">
        <v>68</v>
      </c>
    </row>
    <row r="51" ht="15.75" customHeight="1">
      <c r="A51" s="10">
        <v>11.35</v>
      </c>
      <c r="M51" s="41" t="str">
        <f t="shared" ref="M51:M65" si="49">CONCATENATE((D15)&amp;" - "&amp;(E15))</f>
        <v>5,09 - 10,2527</v>
      </c>
    </row>
    <row r="52" ht="15.75" customHeight="1">
      <c r="A52" s="10">
        <v>11.18</v>
      </c>
      <c r="M52" s="41" t="str">
        <f t="shared" si="49"/>
        <v>10,2527 - 15,4154</v>
      </c>
    </row>
    <row r="53" ht="15.75" customHeight="1">
      <c r="A53" s="10">
        <v>11.01</v>
      </c>
      <c r="M53" s="41" t="str">
        <f t="shared" si="49"/>
        <v>15,4154 - 20,5781</v>
      </c>
    </row>
    <row r="54" ht="15.75" customHeight="1">
      <c r="A54" s="10">
        <v>10.95</v>
      </c>
      <c r="M54" s="41" t="str">
        <f t="shared" si="49"/>
        <v>20,5781 - 25,7408</v>
      </c>
    </row>
    <row r="55" ht="15.75" customHeight="1">
      <c r="A55" s="10">
        <v>10.81</v>
      </c>
      <c r="M55" s="41" t="str">
        <f t="shared" si="49"/>
        <v>25,7408 - 30,9035</v>
      </c>
    </row>
    <row r="56" ht="15.75" customHeight="1">
      <c r="A56" s="10">
        <v>10.7</v>
      </c>
      <c r="M56" s="41" t="str">
        <f t="shared" si="49"/>
        <v>30,9035 - 36,0662</v>
      </c>
    </row>
    <row r="57" ht="15.75" customHeight="1">
      <c r="A57" s="10">
        <v>10.6</v>
      </c>
      <c r="M57" s="41" t="str">
        <f t="shared" si="49"/>
        <v>36,0662 - 41,2289</v>
      </c>
    </row>
    <row r="58" ht="15.75" customHeight="1">
      <c r="A58" s="10">
        <v>10.55</v>
      </c>
      <c r="M58" s="41" t="str">
        <f t="shared" si="49"/>
        <v>41,2289 - 46,3916</v>
      </c>
    </row>
    <row r="59" ht="15.75" customHeight="1">
      <c r="A59" s="10">
        <v>10.5</v>
      </c>
      <c r="M59" s="41" t="str">
        <f t="shared" si="49"/>
        <v>46,3916 - 51,5543</v>
      </c>
    </row>
    <row r="60" ht="15.75" customHeight="1">
      <c r="A60" s="10">
        <v>10.49</v>
      </c>
      <c r="M60" s="41" t="str">
        <f t="shared" si="49"/>
        <v>51,5543 - 56,717</v>
      </c>
    </row>
    <row r="61" ht="15.75" customHeight="1">
      <c r="A61" s="10">
        <v>10.3</v>
      </c>
      <c r="M61" s="41" t="str">
        <f t="shared" si="49"/>
        <v>56,717 - 61,8797</v>
      </c>
    </row>
    <row r="62" ht="15.75" customHeight="1">
      <c r="A62" s="10">
        <v>10.25</v>
      </c>
      <c r="M62" s="41" t="str">
        <f t="shared" si="49"/>
        <v>61,8797 - 67,0424</v>
      </c>
    </row>
    <row r="63" ht="15.75" customHeight="1">
      <c r="A63" s="10">
        <v>10.12</v>
      </c>
      <c r="M63" s="41" t="str">
        <f t="shared" si="49"/>
        <v>67,0424 - 72,2051</v>
      </c>
    </row>
    <row r="64" ht="15.75" customHeight="1">
      <c r="A64" s="10">
        <v>9.9</v>
      </c>
      <c r="M64" s="41" t="str">
        <f t="shared" si="49"/>
        <v>72,2051 - 77,3678</v>
      </c>
      <c r="X64" s="40"/>
      <c r="AB64" s="40"/>
    </row>
    <row r="65" ht="15.75" customHeight="1">
      <c r="A65" s="10">
        <v>9.87</v>
      </c>
      <c r="M65" s="41" t="str">
        <f t="shared" si="49"/>
        <v>77,3678 - 82,5305</v>
      </c>
      <c r="X65" s="40"/>
      <c r="Y65" s="40"/>
      <c r="AB65" s="40"/>
    </row>
    <row r="66" ht="15.75" customHeight="1">
      <c r="A66" s="10">
        <v>9.86</v>
      </c>
    </row>
    <row r="67" ht="15.75" customHeight="1">
      <c r="A67" s="10">
        <v>9.72</v>
      </c>
    </row>
    <row r="68" ht="15.75" customHeight="1">
      <c r="A68" s="10">
        <v>9.71</v>
      </c>
    </row>
    <row r="69" ht="15.75" customHeight="1">
      <c r="A69" s="10">
        <v>9.49</v>
      </c>
    </row>
    <row r="70" ht="15.75" customHeight="1">
      <c r="A70" s="10">
        <v>9.44</v>
      </c>
    </row>
    <row r="71" ht="15.75" customHeight="1">
      <c r="A71" s="10">
        <v>9.36</v>
      </c>
    </row>
    <row r="72" ht="15.75" customHeight="1">
      <c r="A72" s="10">
        <v>9.31</v>
      </c>
    </row>
    <row r="73" ht="15.75" customHeight="1">
      <c r="A73" s="10">
        <v>9.3</v>
      </c>
    </row>
    <row r="74" ht="15.75" customHeight="1">
      <c r="A74" s="10">
        <v>9.18</v>
      </c>
    </row>
    <row r="75" ht="15.75" customHeight="1">
      <c r="A75" s="10">
        <v>9.16</v>
      </c>
    </row>
    <row r="76" ht="15.75" customHeight="1">
      <c r="A76" s="10">
        <v>8.91</v>
      </c>
    </row>
    <row r="77" ht="15.75" customHeight="1">
      <c r="A77" s="10">
        <v>8.79</v>
      </c>
    </row>
    <row r="78" ht="15.75" customHeight="1">
      <c r="A78" s="10">
        <v>8.76</v>
      </c>
    </row>
    <row r="79" ht="15.75" customHeight="1">
      <c r="A79" s="10">
        <v>8.57</v>
      </c>
    </row>
    <row r="80" ht="15.75" customHeight="1">
      <c r="A80" s="10">
        <v>8.49</v>
      </c>
    </row>
    <row r="81" ht="15.75" customHeight="1">
      <c r="A81" s="10">
        <v>8.38</v>
      </c>
    </row>
    <row r="82" ht="15.75" customHeight="1">
      <c r="A82" s="10">
        <v>8.27</v>
      </c>
    </row>
    <row r="83" ht="15.75" customHeight="1">
      <c r="A83" s="10">
        <v>8.16</v>
      </c>
    </row>
    <row r="84" ht="15.75" customHeight="1">
      <c r="A84" s="10">
        <v>8.09</v>
      </c>
    </row>
    <row r="85" ht="15.75" customHeight="1">
      <c r="A85" s="10">
        <v>8.07</v>
      </c>
    </row>
    <row r="86" ht="15.75" customHeight="1">
      <c r="A86" s="10">
        <v>8.05</v>
      </c>
    </row>
    <row r="87" ht="15.75" customHeight="1">
      <c r="A87" s="10">
        <v>8.01</v>
      </c>
    </row>
    <row r="88" ht="15.75" customHeight="1">
      <c r="A88" s="10">
        <v>7.99</v>
      </c>
    </row>
    <row r="89" ht="15.75" customHeight="1">
      <c r="A89" s="10">
        <v>7.98</v>
      </c>
    </row>
    <row r="90" ht="15.75" customHeight="1">
      <c r="A90" s="10">
        <v>7.86</v>
      </c>
    </row>
    <row r="91" ht="15.75" customHeight="1">
      <c r="A91" s="10">
        <v>7.81</v>
      </c>
    </row>
    <row r="92" ht="15.75" customHeight="1">
      <c r="A92" s="10">
        <v>7.72</v>
      </c>
    </row>
    <row r="93" ht="15.75" customHeight="1">
      <c r="A93" s="10">
        <v>7.69</v>
      </c>
    </row>
    <row r="94" ht="15.75" customHeight="1">
      <c r="A94" s="10">
        <v>7.66</v>
      </c>
    </row>
    <row r="95" ht="15.75" customHeight="1">
      <c r="A95" s="10">
        <v>7.6</v>
      </c>
    </row>
    <row r="96" ht="15.75" customHeight="1">
      <c r="A96" s="10">
        <v>7.59</v>
      </c>
    </row>
    <row r="97" ht="15.75" customHeight="1">
      <c r="A97" s="10">
        <v>7.58</v>
      </c>
    </row>
    <row r="98" ht="15.75" customHeight="1">
      <c r="A98" s="10">
        <v>7.55</v>
      </c>
    </row>
    <row r="99" ht="15.75" customHeight="1">
      <c r="A99" s="10">
        <v>7.51</v>
      </c>
    </row>
    <row r="100" ht="15.75" customHeight="1">
      <c r="A100" s="10">
        <v>7.46</v>
      </c>
    </row>
    <row r="101" ht="15.75" customHeight="1">
      <c r="A101" s="10">
        <v>7.39</v>
      </c>
    </row>
    <row r="102" ht="15.75" customHeight="1">
      <c r="A102" s="10">
        <v>7.38</v>
      </c>
    </row>
    <row r="103" ht="15.75" customHeight="1">
      <c r="A103" s="10">
        <v>7.32</v>
      </c>
    </row>
    <row r="104" ht="15.75" customHeight="1">
      <c r="A104" s="10">
        <v>7.2</v>
      </c>
    </row>
    <row r="105" ht="15.75" customHeight="1">
      <c r="A105" s="10">
        <v>7.2</v>
      </c>
    </row>
    <row r="106" ht="15.75" customHeight="1">
      <c r="A106" s="10">
        <v>7.17</v>
      </c>
    </row>
    <row r="107" ht="15.75" customHeight="1">
      <c r="A107" s="10">
        <v>7.16</v>
      </c>
    </row>
    <row r="108" ht="15.75" customHeight="1">
      <c r="A108" s="10">
        <v>7.16</v>
      </c>
    </row>
    <row r="109" ht="15.75" customHeight="1">
      <c r="A109" s="10">
        <v>7.15</v>
      </c>
    </row>
    <row r="110" ht="15.75" customHeight="1">
      <c r="A110" s="10">
        <v>7.14</v>
      </c>
    </row>
    <row r="111" ht="15.75" customHeight="1">
      <c r="A111" s="10">
        <v>7.13</v>
      </c>
    </row>
    <row r="112" ht="15.75" customHeight="1">
      <c r="A112" s="10">
        <v>7.09</v>
      </c>
    </row>
    <row r="113" ht="15.75" customHeight="1">
      <c r="A113" s="10">
        <v>7.07</v>
      </c>
    </row>
    <row r="114" ht="15.75" customHeight="1">
      <c r="A114" s="10">
        <v>6.95</v>
      </c>
    </row>
    <row r="115" ht="15.75" customHeight="1">
      <c r="A115" s="10">
        <v>6.9</v>
      </c>
    </row>
    <row r="116" ht="15.75" customHeight="1">
      <c r="A116" s="10">
        <v>6.83</v>
      </c>
    </row>
    <row r="117" ht="15.75" customHeight="1">
      <c r="A117" s="10">
        <v>6.82</v>
      </c>
    </row>
    <row r="118" ht="15.75" customHeight="1">
      <c r="A118" s="10">
        <v>6.76</v>
      </c>
    </row>
    <row r="119" ht="15.75" customHeight="1">
      <c r="A119" s="10">
        <v>6.75</v>
      </c>
    </row>
    <row r="120" ht="15.75" customHeight="1">
      <c r="A120" s="10">
        <v>6.74</v>
      </c>
    </row>
    <row r="121" ht="15.75" customHeight="1">
      <c r="A121" s="10">
        <v>6.71</v>
      </c>
    </row>
    <row r="122" ht="15.75" customHeight="1">
      <c r="A122" s="10">
        <v>6.68</v>
      </c>
    </row>
    <row r="123" ht="15.75" customHeight="1">
      <c r="A123" s="10">
        <v>6.66</v>
      </c>
    </row>
    <row r="124" ht="15.75" customHeight="1">
      <c r="A124" s="10">
        <v>6.65</v>
      </c>
    </row>
    <row r="125" ht="15.75" customHeight="1">
      <c r="A125" s="10">
        <v>6.62</v>
      </c>
    </row>
    <row r="126" ht="15.75" customHeight="1">
      <c r="A126" s="10">
        <v>6.51</v>
      </c>
    </row>
    <row r="127" ht="15.75" customHeight="1">
      <c r="A127" s="10">
        <v>6.49</v>
      </c>
    </row>
    <row r="128" ht="15.75" customHeight="1">
      <c r="A128" s="10">
        <v>6.47</v>
      </c>
    </row>
    <row r="129" ht="15.75" customHeight="1">
      <c r="A129" s="10">
        <v>6.45</v>
      </c>
    </row>
    <row r="130" ht="15.75" customHeight="1">
      <c r="A130" s="10">
        <v>6.44</v>
      </c>
    </row>
    <row r="131" ht="15.75" customHeight="1">
      <c r="A131" s="10">
        <v>6.43</v>
      </c>
    </row>
    <row r="132" ht="15.75" customHeight="1">
      <c r="A132" s="10">
        <v>6.41</v>
      </c>
    </row>
    <row r="133" ht="15.75" customHeight="1">
      <c r="A133" s="10">
        <v>6.41</v>
      </c>
    </row>
    <row r="134" ht="15.75" customHeight="1">
      <c r="A134" s="10">
        <v>6.4</v>
      </c>
    </row>
    <row r="135" ht="15.75" customHeight="1">
      <c r="A135" s="10">
        <v>6.39</v>
      </c>
    </row>
    <row r="136" ht="15.75" customHeight="1">
      <c r="A136" s="10">
        <v>6.34</v>
      </c>
    </row>
    <row r="137" ht="15.75" customHeight="1">
      <c r="A137" s="10">
        <v>6.32</v>
      </c>
    </row>
    <row r="138" ht="15.75" customHeight="1">
      <c r="A138" s="10">
        <v>6.31</v>
      </c>
    </row>
    <row r="139" ht="15.75" customHeight="1">
      <c r="A139" s="10">
        <v>6.3</v>
      </c>
    </row>
    <row r="140" ht="15.75" customHeight="1">
      <c r="A140" s="10">
        <v>6.29</v>
      </c>
    </row>
    <row r="141" ht="15.75" customHeight="1">
      <c r="A141" s="10">
        <v>6.27</v>
      </c>
    </row>
    <row r="142" ht="15.75" customHeight="1">
      <c r="A142" s="10">
        <v>6.21</v>
      </c>
    </row>
    <row r="143" ht="15.75" customHeight="1">
      <c r="A143" s="10">
        <v>6.19</v>
      </c>
    </row>
    <row r="144" ht="15.75" customHeight="1">
      <c r="A144" s="10">
        <v>6.09</v>
      </c>
    </row>
    <row r="145" ht="15.75" customHeight="1">
      <c r="A145" s="10">
        <v>6.08</v>
      </c>
    </row>
    <row r="146" ht="15.75" customHeight="1">
      <c r="A146" s="10">
        <v>6.05</v>
      </c>
    </row>
    <row r="147" ht="15.75" customHeight="1">
      <c r="A147" s="10">
        <v>6.03</v>
      </c>
    </row>
    <row r="148" ht="15.75" customHeight="1">
      <c r="A148" s="10">
        <v>6.03</v>
      </c>
    </row>
    <row r="149" ht="15.75" customHeight="1">
      <c r="A149" s="10">
        <v>5.99</v>
      </c>
    </row>
    <row r="150" ht="15.75" customHeight="1">
      <c r="A150" s="10">
        <v>5.95</v>
      </c>
    </row>
    <row r="151" ht="15.75" customHeight="1">
      <c r="A151" s="10">
        <v>5.87</v>
      </c>
    </row>
    <row r="152" ht="15.75" customHeight="1">
      <c r="A152" s="10">
        <v>5.82</v>
      </c>
    </row>
    <row r="153" ht="15.75" customHeight="1">
      <c r="A153" s="10">
        <v>5.82</v>
      </c>
    </row>
    <row r="154" ht="15.75" customHeight="1">
      <c r="A154" s="10">
        <v>5.78</v>
      </c>
    </row>
    <row r="155" ht="15.75" customHeight="1">
      <c r="A155" s="10">
        <v>5.74</v>
      </c>
    </row>
    <row r="156" ht="15.75" customHeight="1">
      <c r="A156" s="10">
        <v>5.64</v>
      </c>
    </row>
    <row r="157" ht="15.75" customHeight="1">
      <c r="A157" s="10">
        <v>5.64</v>
      </c>
    </row>
    <row r="158" ht="15.75" customHeight="1">
      <c r="A158" s="10">
        <v>5.63</v>
      </c>
    </row>
    <row r="159" ht="15.75" customHeight="1">
      <c r="A159" s="10">
        <v>5.58</v>
      </c>
    </row>
    <row r="160" ht="15.75" customHeight="1">
      <c r="A160" s="10">
        <v>5.55</v>
      </c>
    </row>
    <row r="161" ht="15.75" customHeight="1">
      <c r="A161" s="10">
        <v>5.55</v>
      </c>
    </row>
    <row r="162" ht="15.75" customHeight="1">
      <c r="A162" s="10">
        <v>5.54</v>
      </c>
    </row>
    <row r="163" ht="15.75" customHeight="1">
      <c r="A163" s="10">
        <v>5.49</v>
      </c>
    </row>
    <row r="164" ht="15.75" customHeight="1">
      <c r="A164" s="10">
        <v>5.49</v>
      </c>
    </row>
    <row r="165" ht="15.75" customHeight="1">
      <c r="A165" s="10">
        <v>5.48</v>
      </c>
    </row>
    <row r="166" ht="15.75" customHeight="1">
      <c r="A166" s="10">
        <v>5.48</v>
      </c>
    </row>
    <row r="167" ht="15.75" customHeight="1">
      <c r="A167" s="10">
        <v>5.48</v>
      </c>
    </row>
    <row r="168" ht="15.75" customHeight="1">
      <c r="A168" s="10">
        <v>5.47</v>
      </c>
    </row>
    <row r="169" ht="15.75" customHeight="1">
      <c r="A169" s="10">
        <v>5.46</v>
      </c>
    </row>
    <row r="170" ht="15.75" customHeight="1">
      <c r="A170" s="10">
        <v>5.45</v>
      </c>
    </row>
    <row r="171" ht="15.75" customHeight="1">
      <c r="A171" s="10">
        <v>5.42</v>
      </c>
    </row>
    <row r="172" ht="15.75" customHeight="1">
      <c r="A172" s="10">
        <v>5.39</v>
      </c>
    </row>
    <row r="173" ht="15.75" customHeight="1">
      <c r="A173" s="10">
        <v>5.38</v>
      </c>
    </row>
    <row r="174" ht="15.75" customHeight="1">
      <c r="A174" s="10">
        <v>5.34</v>
      </c>
    </row>
    <row r="175" ht="15.75" customHeight="1">
      <c r="A175" s="10">
        <v>5.33</v>
      </c>
    </row>
    <row r="176" ht="15.75" customHeight="1">
      <c r="A176" s="10">
        <v>5.31</v>
      </c>
    </row>
    <row r="177" ht="15.75" customHeight="1">
      <c r="A177" s="10">
        <v>5.3</v>
      </c>
    </row>
    <row r="178" ht="15.75" customHeight="1">
      <c r="A178" s="10">
        <v>5.29</v>
      </c>
    </row>
    <row r="179" ht="15.75" customHeight="1">
      <c r="A179" s="10">
        <v>5.29</v>
      </c>
    </row>
    <row r="180" ht="15.75" customHeight="1">
      <c r="A180" s="10">
        <v>5.27</v>
      </c>
    </row>
    <row r="181" ht="15.75" customHeight="1">
      <c r="A181" s="10">
        <v>5.27</v>
      </c>
    </row>
    <row r="182" ht="15.75" customHeight="1">
      <c r="A182" s="10">
        <v>5.26</v>
      </c>
    </row>
    <row r="183" ht="15.75" customHeight="1">
      <c r="A183" s="10">
        <v>5.26</v>
      </c>
    </row>
    <row r="184" ht="15.75" customHeight="1">
      <c r="A184" s="10">
        <v>5.24</v>
      </c>
    </row>
    <row r="185" ht="15.75" customHeight="1">
      <c r="A185" s="10">
        <v>5.23</v>
      </c>
    </row>
    <row r="186" ht="15.75" customHeight="1">
      <c r="A186" s="10">
        <v>5.23</v>
      </c>
    </row>
    <row r="187" ht="15.75" customHeight="1">
      <c r="A187" s="10">
        <v>5.22</v>
      </c>
    </row>
    <row r="188" ht="15.75" customHeight="1">
      <c r="A188" s="10">
        <v>5.21</v>
      </c>
    </row>
    <row r="189" ht="15.75" customHeight="1">
      <c r="A189" s="10">
        <v>5.2</v>
      </c>
    </row>
    <row r="190" ht="15.75" customHeight="1">
      <c r="A190" s="10">
        <v>5.19</v>
      </c>
    </row>
    <row r="191" ht="15.75" customHeight="1">
      <c r="A191" s="10">
        <v>5.19</v>
      </c>
    </row>
    <row r="192" ht="15.75" customHeight="1">
      <c r="A192" s="10">
        <v>5.16</v>
      </c>
    </row>
    <row r="193" ht="15.75" customHeight="1">
      <c r="A193" s="10">
        <v>5.15</v>
      </c>
    </row>
    <row r="194" ht="15.75" customHeight="1">
      <c r="A194" s="10">
        <v>5.14</v>
      </c>
    </row>
    <row r="195" ht="15.75" customHeight="1">
      <c r="A195" s="10">
        <v>5.13</v>
      </c>
    </row>
    <row r="196" ht="15.75" customHeight="1">
      <c r="A196" s="10">
        <v>5.13</v>
      </c>
    </row>
    <row r="197" ht="15.75" customHeight="1">
      <c r="A197" s="10">
        <v>5.12</v>
      </c>
    </row>
    <row r="198" ht="15.75" customHeight="1">
      <c r="A198" s="10">
        <v>5.12</v>
      </c>
    </row>
    <row r="199" ht="15.75" customHeight="1">
      <c r="A199" s="10">
        <v>5.1</v>
      </c>
    </row>
    <row r="200" ht="15.75" customHeight="1">
      <c r="A200" s="10">
        <v>5.09</v>
      </c>
    </row>
    <row r="201" ht="15.75" customHeight="1">
      <c r="A201" s="10">
        <v>5.09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14"/>
    <col customWidth="1" min="4" max="4" width="11.86"/>
    <col customWidth="1" min="5" max="5" width="10.71"/>
    <col customWidth="1" min="6" max="6" width="17.14"/>
    <col customWidth="1" min="7" max="7" width="16.43"/>
    <col customWidth="1" min="8" max="8" width="12.57"/>
    <col customWidth="1" min="9" max="9" width="20.14"/>
    <col customWidth="1" min="10" max="10" width="15.57"/>
    <col customWidth="1" min="11" max="11" width="19.14"/>
    <col customWidth="1" min="12" max="12" width="15.29"/>
    <col customWidth="1" min="13" max="26" width="10.71"/>
  </cols>
  <sheetData>
    <row r="1">
      <c r="A1" s="7" t="s">
        <v>24</v>
      </c>
      <c r="C1" s="24" t="s">
        <v>25</v>
      </c>
      <c r="D1" s="42"/>
      <c r="G1" s="24" t="s">
        <v>43</v>
      </c>
      <c r="H1" s="25"/>
      <c r="I1" s="25"/>
      <c r="J1" s="42"/>
      <c r="K1" s="35" t="s">
        <v>52</v>
      </c>
      <c r="L1" s="11"/>
      <c r="M1" s="11"/>
      <c r="N1" s="11"/>
      <c r="O1" s="11"/>
    </row>
    <row r="2">
      <c r="A2" s="10">
        <v>17.0</v>
      </c>
      <c r="C2" s="16" t="s">
        <v>69</v>
      </c>
      <c r="D2" s="17">
        <v>200.0</v>
      </c>
      <c r="G2" s="43" t="s">
        <v>70</v>
      </c>
      <c r="H2" s="44" t="s">
        <v>48</v>
      </c>
      <c r="I2" s="44" t="s">
        <v>71</v>
      </c>
      <c r="J2" s="45" t="s">
        <v>49</v>
      </c>
    </row>
    <row r="3">
      <c r="A3" s="10">
        <v>17.0</v>
      </c>
      <c r="C3" s="16" t="s">
        <v>27</v>
      </c>
      <c r="D3" s="17">
        <f>MIN(A2:A201)</f>
        <v>16</v>
      </c>
      <c r="E3" s="11"/>
      <c r="G3" s="16">
        <v>16.0</v>
      </c>
      <c r="H3" s="34">
        <f t="array" ref="H3:H9">FREQUENCY(A2:A201,G3:G9)</f>
        <v>21</v>
      </c>
      <c r="I3" s="34">
        <f t="shared" ref="I3:I9" si="1">(POWER($D$6,G3)*EXP(-$D$6))/FACT(G3)</f>
        <v>0.09208679031</v>
      </c>
      <c r="J3" s="17">
        <f t="shared" ref="J3:J9" si="2">ROUND(I3*$D$2,0)</f>
        <v>18</v>
      </c>
    </row>
    <row r="4">
      <c r="A4" s="10">
        <v>16.0</v>
      </c>
      <c r="C4" s="16" t="s">
        <v>72</v>
      </c>
      <c r="D4" s="17">
        <f>MAX(A2:A201)</f>
        <v>22</v>
      </c>
      <c r="G4" s="16">
        <v>17.0</v>
      </c>
      <c r="H4" s="34">
        <v>74.0</v>
      </c>
      <c r="I4" s="34">
        <f t="shared" si="1"/>
        <v>0.09530982797</v>
      </c>
      <c r="J4" s="17">
        <f t="shared" si="2"/>
        <v>19</v>
      </c>
    </row>
    <row r="5">
      <c r="A5" s="10">
        <v>17.0</v>
      </c>
      <c r="C5" s="16" t="s">
        <v>73</v>
      </c>
      <c r="D5" s="17">
        <f>AVERAGE(A2:A201)</f>
        <v>17.595</v>
      </c>
      <c r="G5" s="16">
        <v>18.0</v>
      </c>
      <c r="H5" s="34">
        <v>78.0</v>
      </c>
      <c r="I5" s="34">
        <f t="shared" si="1"/>
        <v>0.09316535684</v>
      </c>
      <c r="J5" s="17">
        <f t="shared" si="2"/>
        <v>19</v>
      </c>
    </row>
    <row r="6">
      <c r="A6" s="10">
        <v>16.0</v>
      </c>
      <c r="C6" s="19" t="s">
        <v>74</v>
      </c>
      <c r="D6" s="21">
        <f>AVERAGE(A2:A201)</f>
        <v>17.595</v>
      </c>
      <c r="G6" s="16">
        <v>19.0</v>
      </c>
      <c r="H6" s="34">
        <v>22.0</v>
      </c>
      <c r="I6" s="34">
        <f t="shared" si="1"/>
        <v>0.08627602387</v>
      </c>
      <c r="J6" s="17">
        <f t="shared" si="2"/>
        <v>17</v>
      </c>
    </row>
    <row r="7">
      <c r="A7" s="10">
        <v>16.0</v>
      </c>
      <c r="B7" s="34" t="s">
        <v>52</v>
      </c>
      <c r="G7" s="16">
        <v>20.0</v>
      </c>
      <c r="H7" s="34">
        <v>3.0</v>
      </c>
      <c r="I7" s="34">
        <f t="shared" si="1"/>
        <v>0.075901332</v>
      </c>
      <c r="J7" s="17">
        <f t="shared" si="2"/>
        <v>15</v>
      </c>
    </row>
    <row r="8">
      <c r="A8" s="10">
        <v>16.0</v>
      </c>
      <c r="G8" s="16">
        <v>21.0</v>
      </c>
      <c r="H8" s="34">
        <v>1.0</v>
      </c>
      <c r="I8" s="34">
        <f t="shared" si="1"/>
        <v>0.06359447317</v>
      </c>
      <c r="J8" s="17">
        <f t="shared" si="2"/>
        <v>13</v>
      </c>
    </row>
    <row r="9">
      <c r="A9" s="10">
        <v>17.0</v>
      </c>
      <c r="C9" s="7" t="s">
        <v>70</v>
      </c>
      <c r="D9" s="7" t="s">
        <v>75</v>
      </c>
      <c r="G9" s="19">
        <v>22.0</v>
      </c>
      <c r="H9" s="20">
        <v>1.0</v>
      </c>
      <c r="I9" s="20">
        <f t="shared" si="1"/>
        <v>0.05086112525</v>
      </c>
      <c r="J9" s="21">
        <f t="shared" si="2"/>
        <v>10</v>
      </c>
      <c r="L9" s="40"/>
    </row>
    <row r="10">
      <c r="A10" s="10">
        <v>17.0</v>
      </c>
      <c r="C10" s="10">
        <v>16.0</v>
      </c>
      <c r="D10" s="10">
        <f t="array" ref="D10:D16">FREQUENCY(A2:A201,C10:C16)</f>
        <v>21</v>
      </c>
      <c r="G10" s="46"/>
      <c r="H10" s="46"/>
      <c r="L10" s="40"/>
    </row>
    <row r="11">
      <c r="A11" s="10">
        <v>16.0</v>
      </c>
      <c r="C11" s="10">
        <v>17.0</v>
      </c>
      <c r="D11" s="10">
        <v>74.0</v>
      </c>
      <c r="G11" s="24" t="s">
        <v>44</v>
      </c>
      <c r="H11" s="26"/>
      <c r="I11" s="26"/>
      <c r="J11" s="26"/>
      <c r="K11" s="27"/>
    </row>
    <row r="12">
      <c r="A12" s="10">
        <v>17.0</v>
      </c>
      <c r="C12" s="10">
        <v>18.0</v>
      </c>
      <c r="D12" s="10">
        <v>78.0</v>
      </c>
      <c r="G12" s="47" t="s">
        <v>70</v>
      </c>
      <c r="H12" s="48" t="s">
        <v>48</v>
      </c>
      <c r="I12" s="48" t="s">
        <v>49</v>
      </c>
      <c r="J12" s="48" t="s">
        <v>50</v>
      </c>
      <c r="K12" s="49" t="s">
        <v>51</v>
      </c>
    </row>
    <row r="13">
      <c r="A13" s="10">
        <v>16.0</v>
      </c>
      <c r="C13" s="10">
        <v>19.0</v>
      </c>
      <c r="D13" s="10">
        <v>22.0</v>
      </c>
      <c r="G13" s="16">
        <v>16.0</v>
      </c>
      <c r="H13" s="34">
        <f t="array" ref="H13:H19">FREQUENCY(A2:A201,G3:G9)</f>
        <v>21</v>
      </c>
      <c r="I13" s="34">
        <f t="shared" ref="I13:I19" si="3">ROUND(I3*$D$2,0)</f>
        <v>18</v>
      </c>
      <c r="J13" s="34">
        <f t="shared" ref="J13:J19" si="4">(I13-H13)^2/I13</f>
        <v>0.5</v>
      </c>
      <c r="K13" s="17">
        <f>J13</f>
        <v>0.5</v>
      </c>
    </row>
    <row r="14">
      <c r="A14" s="10">
        <v>16.0</v>
      </c>
      <c r="C14" s="10">
        <v>20.0</v>
      </c>
      <c r="D14" s="10">
        <v>3.0</v>
      </c>
      <c r="G14" s="16">
        <v>17.0</v>
      </c>
      <c r="H14" s="34">
        <v>74.0</v>
      </c>
      <c r="I14" s="34">
        <f t="shared" si="3"/>
        <v>19</v>
      </c>
      <c r="J14" s="34">
        <f t="shared" si="4"/>
        <v>159.2105263</v>
      </c>
      <c r="K14" s="17">
        <f t="shared" ref="K14:K19" si="5">K13+J14</f>
        <v>159.7105263</v>
      </c>
    </row>
    <row r="15">
      <c r="A15" s="10">
        <v>16.0</v>
      </c>
      <c r="C15" s="10">
        <v>21.0</v>
      </c>
      <c r="D15" s="10">
        <v>1.0</v>
      </c>
      <c r="G15" s="16">
        <v>18.0</v>
      </c>
      <c r="H15" s="34">
        <v>78.0</v>
      </c>
      <c r="I15" s="34">
        <f t="shared" si="3"/>
        <v>19</v>
      </c>
      <c r="J15" s="34">
        <f t="shared" si="4"/>
        <v>183.2105263</v>
      </c>
      <c r="K15" s="17">
        <f t="shared" si="5"/>
        <v>342.9210526</v>
      </c>
    </row>
    <row r="16">
      <c r="A16" s="10">
        <v>17.0</v>
      </c>
      <c r="C16" s="10">
        <v>22.0</v>
      </c>
      <c r="D16" s="10">
        <v>1.0</v>
      </c>
      <c r="G16" s="16">
        <v>19.0</v>
      </c>
      <c r="H16" s="34">
        <v>22.0</v>
      </c>
      <c r="I16" s="34">
        <f t="shared" si="3"/>
        <v>17</v>
      </c>
      <c r="J16" s="34">
        <f t="shared" si="4"/>
        <v>1.470588235</v>
      </c>
      <c r="K16" s="17">
        <f t="shared" si="5"/>
        <v>344.3916409</v>
      </c>
    </row>
    <row r="17">
      <c r="A17" s="10">
        <v>19.0</v>
      </c>
      <c r="G17" s="16">
        <v>20.0</v>
      </c>
      <c r="H17" s="34">
        <v>3.0</v>
      </c>
      <c r="I17" s="34">
        <f t="shared" si="3"/>
        <v>15</v>
      </c>
      <c r="J17" s="34">
        <f t="shared" si="4"/>
        <v>9.6</v>
      </c>
      <c r="K17" s="17">
        <f t="shared" si="5"/>
        <v>353.9916409</v>
      </c>
    </row>
    <row r="18">
      <c r="A18" s="10">
        <v>17.0</v>
      </c>
      <c r="C18" s="12" t="s">
        <v>76</v>
      </c>
      <c r="D18" s="14"/>
      <c r="E18" s="15"/>
      <c r="G18" s="16">
        <v>21.0</v>
      </c>
      <c r="H18" s="34">
        <v>1.0</v>
      </c>
      <c r="I18" s="34">
        <f t="shared" si="3"/>
        <v>13</v>
      </c>
      <c r="J18" s="34">
        <f t="shared" si="4"/>
        <v>11.07692308</v>
      </c>
      <c r="K18" s="17">
        <f t="shared" si="5"/>
        <v>365.0685639</v>
      </c>
    </row>
    <row r="19">
      <c r="A19" s="10">
        <v>16.0</v>
      </c>
      <c r="C19" s="16" t="s">
        <v>32</v>
      </c>
      <c r="E19" s="17"/>
      <c r="G19" s="19">
        <v>22.0</v>
      </c>
      <c r="H19" s="20">
        <v>1.0</v>
      </c>
      <c r="I19" s="20">
        <f t="shared" si="3"/>
        <v>10</v>
      </c>
      <c r="J19" s="20">
        <f t="shared" si="4"/>
        <v>8.1</v>
      </c>
      <c r="K19" s="36">
        <f t="shared" si="5"/>
        <v>373.1685639</v>
      </c>
      <c r="L19" s="37" t="s">
        <v>53</v>
      </c>
    </row>
    <row r="20">
      <c r="A20" s="10">
        <v>18.0</v>
      </c>
      <c r="C20" s="16" t="s">
        <v>77</v>
      </c>
      <c r="E20" s="17"/>
      <c r="J20" s="46"/>
      <c r="K20" s="50">
        <v>11.07</v>
      </c>
      <c r="L20" s="37" t="s">
        <v>54</v>
      </c>
    </row>
    <row r="21" ht="15.75" customHeight="1">
      <c r="A21" s="10">
        <v>17.0</v>
      </c>
      <c r="C21" s="16" t="s">
        <v>78</v>
      </c>
      <c r="E21" s="17"/>
      <c r="K21" s="37" t="s">
        <v>79</v>
      </c>
      <c r="L21" s="37"/>
    </row>
    <row r="22" ht="15.75" customHeight="1">
      <c r="A22" s="10">
        <v>17.0</v>
      </c>
      <c r="C22" s="16" t="s">
        <v>80</v>
      </c>
      <c r="E22" s="17"/>
      <c r="K22" s="37" t="s">
        <v>81</v>
      </c>
      <c r="L22" s="37"/>
    </row>
    <row r="23" ht="15.75" customHeight="1">
      <c r="A23" s="10">
        <v>17.0</v>
      </c>
      <c r="C23" s="16" t="s">
        <v>82</v>
      </c>
      <c r="E23" s="17"/>
    </row>
    <row r="24" ht="15.75" customHeight="1">
      <c r="A24" s="10">
        <v>18.0</v>
      </c>
      <c r="C24" s="19" t="s">
        <v>83</v>
      </c>
      <c r="D24" s="20"/>
      <c r="E24" s="21"/>
    </row>
    <row r="25" ht="15.75" customHeight="1">
      <c r="A25" s="10">
        <v>17.0</v>
      </c>
    </row>
    <row r="26" ht="15.75" customHeight="1">
      <c r="A26" s="10">
        <v>17.0</v>
      </c>
    </row>
    <row r="27" ht="15.75" customHeight="1">
      <c r="A27" s="10">
        <v>17.0</v>
      </c>
    </row>
    <row r="28" ht="15.75" customHeight="1">
      <c r="A28" s="10">
        <v>17.0</v>
      </c>
    </row>
    <row r="29" ht="15.75" customHeight="1">
      <c r="A29" s="10">
        <v>16.0</v>
      </c>
    </row>
    <row r="30" ht="15.75" customHeight="1">
      <c r="A30" s="10">
        <v>18.0</v>
      </c>
    </row>
    <row r="31" ht="15.75" customHeight="1">
      <c r="A31" s="10">
        <v>16.0</v>
      </c>
      <c r="J31" s="35"/>
    </row>
    <row r="32" ht="15.75" customHeight="1">
      <c r="A32" s="10">
        <v>18.0</v>
      </c>
    </row>
    <row r="33" ht="15.75" customHeight="1">
      <c r="A33" s="10">
        <v>17.0</v>
      </c>
    </row>
    <row r="34" ht="15.75" customHeight="1">
      <c r="A34" s="10">
        <v>17.0</v>
      </c>
    </row>
    <row r="35" ht="15.75" customHeight="1">
      <c r="A35" s="10">
        <v>18.0</v>
      </c>
    </row>
    <row r="36" ht="15.75" customHeight="1">
      <c r="A36" s="10">
        <v>17.0</v>
      </c>
    </row>
    <row r="37" ht="15.75" customHeight="1">
      <c r="A37" s="10">
        <v>17.0</v>
      </c>
    </row>
    <row r="38" ht="15.75" customHeight="1">
      <c r="A38" s="10">
        <v>17.0</v>
      </c>
    </row>
    <row r="39" ht="15.75" customHeight="1">
      <c r="A39" s="10">
        <v>17.0</v>
      </c>
    </row>
    <row r="40" ht="15.75" customHeight="1">
      <c r="A40" s="10">
        <v>16.0</v>
      </c>
    </row>
    <row r="41" ht="15.75" customHeight="1">
      <c r="A41" s="10">
        <v>16.0</v>
      </c>
    </row>
    <row r="42" ht="15.75" customHeight="1">
      <c r="A42" s="10">
        <v>16.0</v>
      </c>
    </row>
    <row r="43" ht="15.75" customHeight="1">
      <c r="A43" s="10">
        <v>17.0</v>
      </c>
    </row>
    <row r="44" ht="15.75" customHeight="1">
      <c r="A44" s="10">
        <v>16.0</v>
      </c>
    </row>
    <row r="45" ht="15.75" customHeight="1">
      <c r="A45" s="10">
        <v>17.0</v>
      </c>
    </row>
    <row r="46" ht="15.75" customHeight="1">
      <c r="A46" s="10">
        <v>18.0</v>
      </c>
      <c r="M46" s="35"/>
    </row>
    <row r="47" ht="15.75" customHeight="1">
      <c r="A47" s="10">
        <v>17.0</v>
      </c>
    </row>
    <row r="48" ht="15.75" customHeight="1">
      <c r="A48" s="10">
        <v>17.0</v>
      </c>
    </row>
    <row r="49" ht="15.75" customHeight="1">
      <c r="A49" s="10">
        <v>16.0</v>
      </c>
    </row>
    <row r="50" ht="15.75" customHeight="1">
      <c r="A50" s="10">
        <v>16.0</v>
      </c>
    </row>
    <row r="51" ht="15.75" customHeight="1">
      <c r="A51" s="10">
        <v>18.0</v>
      </c>
    </row>
    <row r="52" ht="15.75" customHeight="1">
      <c r="A52" s="10">
        <v>16.0</v>
      </c>
    </row>
    <row r="53" ht="15.75" customHeight="1">
      <c r="A53" s="10">
        <v>17.0</v>
      </c>
    </row>
    <row r="54" ht="15.75" customHeight="1">
      <c r="A54" s="10">
        <v>22.0</v>
      </c>
    </row>
    <row r="55" ht="15.75" customHeight="1">
      <c r="A55" s="10">
        <v>18.0</v>
      </c>
    </row>
    <row r="56" ht="15.75" customHeight="1">
      <c r="A56" s="10">
        <v>16.0</v>
      </c>
    </row>
    <row r="57" ht="15.75" customHeight="1">
      <c r="A57" s="10">
        <v>18.0</v>
      </c>
    </row>
    <row r="58" ht="15.75" customHeight="1">
      <c r="A58" s="10">
        <v>16.0</v>
      </c>
    </row>
    <row r="59" ht="15.75" customHeight="1">
      <c r="A59" s="10">
        <v>18.0</v>
      </c>
    </row>
    <row r="60" ht="15.75" customHeight="1">
      <c r="A60" s="10">
        <v>16.0</v>
      </c>
    </row>
    <row r="61" ht="15.75" customHeight="1">
      <c r="A61" s="10">
        <v>17.0</v>
      </c>
    </row>
    <row r="62" ht="15.75" customHeight="1">
      <c r="A62" s="10">
        <v>17.0</v>
      </c>
    </row>
    <row r="63" ht="15.75" customHeight="1">
      <c r="A63" s="10">
        <v>17.0</v>
      </c>
    </row>
    <row r="64" ht="15.75" customHeight="1">
      <c r="A64" s="10">
        <v>19.0</v>
      </c>
    </row>
    <row r="65" ht="15.75" customHeight="1">
      <c r="A65" s="10">
        <v>18.0</v>
      </c>
    </row>
    <row r="66" ht="15.75" customHeight="1">
      <c r="A66" s="10">
        <v>17.0</v>
      </c>
    </row>
    <row r="67" ht="15.75" customHeight="1">
      <c r="A67" s="10">
        <v>18.0</v>
      </c>
    </row>
    <row r="68" ht="15.75" customHeight="1">
      <c r="A68" s="10">
        <v>18.0</v>
      </c>
    </row>
    <row r="69" ht="15.75" customHeight="1">
      <c r="A69" s="10">
        <v>18.0</v>
      </c>
    </row>
    <row r="70" ht="15.75" customHeight="1">
      <c r="A70" s="10">
        <v>17.0</v>
      </c>
    </row>
    <row r="71" ht="15.75" customHeight="1">
      <c r="A71" s="10">
        <v>18.0</v>
      </c>
    </row>
    <row r="72" ht="15.75" customHeight="1">
      <c r="A72" s="10">
        <v>18.0</v>
      </c>
    </row>
    <row r="73" ht="15.75" customHeight="1">
      <c r="A73" s="10">
        <v>17.0</v>
      </c>
    </row>
    <row r="74" ht="15.75" customHeight="1">
      <c r="A74" s="10">
        <v>18.0</v>
      </c>
    </row>
    <row r="75" ht="15.75" customHeight="1">
      <c r="A75" s="10">
        <v>18.0</v>
      </c>
    </row>
    <row r="76" ht="15.75" customHeight="1">
      <c r="A76" s="10">
        <v>18.0</v>
      </c>
    </row>
    <row r="77" ht="15.75" customHeight="1">
      <c r="A77" s="10">
        <v>19.0</v>
      </c>
    </row>
    <row r="78" ht="15.75" customHeight="1">
      <c r="A78" s="10">
        <v>18.0</v>
      </c>
    </row>
    <row r="79" ht="15.75" customHeight="1">
      <c r="A79" s="10">
        <v>18.0</v>
      </c>
    </row>
    <row r="80" ht="15.75" customHeight="1">
      <c r="A80" s="10">
        <v>17.0</v>
      </c>
    </row>
    <row r="81" ht="15.75" customHeight="1">
      <c r="A81" s="10">
        <v>17.0</v>
      </c>
    </row>
    <row r="82" ht="15.75" customHeight="1">
      <c r="A82" s="10">
        <v>17.0</v>
      </c>
    </row>
    <row r="83" ht="15.75" customHeight="1">
      <c r="A83" s="10">
        <v>18.0</v>
      </c>
    </row>
    <row r="84" ht="15.75" customHeight="1">
      <c r="A84" s="10">
        <v>18.0</v>
      </c>
    </row>
    <row r="85" ht="15.75" customHeight="1">
      <c r="A85" s="10">
        <v>18.0</v>
      </c>
    </row>
    <row r="86" ht="15.75" customHeight="1">
      <c r="A86" s="10">
        <v>18.0</v>
      </c>
    </row>
    <row r="87" ht="15.75" customHeight="1">
      <c r="A87" s="10">
        <v>17.0</v>
      </c>
    </row>
    <row r="88" ht="15.75" customHeight="1">
      <c r="A88" s="10">
        <v>17.0</v>
      </c>
    </row>
    <row r="89" ht="15.75" customHeight="1">
      <c r="A89" s="10">
        <v>18.0</v>
      </c>
    </row>
    <row r="90" ht="15.75" customHeight="1">
      <c r="A90" s="10">
        <v>18.0</v>
      </c>
    </row>
    <row r="91" ht="15.75" customHeight="1">
      <c r="A91" s="10">
        <v>17.0</v>
      </c>
    </row>
    <row r="92" ht="15.75" customHeight="1">
      <c r="A92" s="10">
        <v>17.0</v>
      </c>
    </row>
    <row r="93" ht="15.75" customHeight="1">
      <c r="A93" s="10">
        <v>18.0</v>
      </c>
    </row>
    <row r="94" ht="15.75" customHeight="1">
      <c r="A94" s="10">
        <v>17.0</v>
      </c>
    </row>
    <row r="95" ht="15.75" customHeight="1">
      <c r="A95" s="10">
        <v>18.0</v>
      </c>
    </row>
    <row r="96" ht="15.75" customHeight="1">
      <c r="A96" s="10">
        <v>18.0</v>
      </c>
    </row>
    <row r="97" ht="15.75" customHeight="1">
      <c r="A97" s="10">
        <v>18.0</v>
      </c>
    </row>
    <row r="98" ht="15.75" customHeight="1">
      <c r="A98" s="10">
        <v>17.0</v>
      </c>
    </row>
    <row r="99" ht="15.75" customHeight="1">
      <c r="A99" s="10">
        <v>18.0</v>
      </c>
    </row>
    <row r="100" ht="15.75" customHeight="1">
      <c r="A100" s="10">
        <v>17.0</v>
      </c>
    </row>
    <row r="101" ht="15.75" customHeight="1">
      <c r="A101" s="10">
        <v>18.0</v>
      </c>
    </row>
    <row r="102" ht="15.75" customHeight="1">
      <c r="A102" s="10">
        <v>17.0</v>
      </c>
    </row>
    <row r="103" ht="15.75" customHeight="1">
      <c r="A103" s="10">
        <v>19.0</v>
      </c>
    </row>
    <row r="104" ht="15.75" customHeight="1">
      <c r="A104" s="10">
        <v>18.0</v>
      </c>
    </row>
    <row r="105" ht="15.75" customHeight="1">
      <c r="A105" s="10">
        <v>18.0</v>
      </c>
    </row>
    <row r="106" ht="15.75" customHeight="1">
      <c r="A106" s="10">
        <v>18.0</v>
      </c>
    </row>
    <row r="107" ht="15.75" customHeight="1">
      <c r="A107" s="10">
        <v>18.0</v>
      </c>
    </row>
    <row r="108" ht="15.75" customHeight="1">
      <c r="A108" s="10">
        <v>17.0</v>
      </c>
    </row>
    <row r="109" ht="15.75" customHeight="1">
      <c r="A109" s="10">
        <v>17.0</v>
      </c>
    </row>
    <row r="110" ht="15.75" customHeight="1">
      <c r="A110" s="10">
        <v>17.0</v>
      </c>
    </row>
    <row r="111" ht="15.75" customHeight="1">
      <c r="A111" s="10">
        <v>19.0</v>
      </c>
    </row>
    <row r="112" ht="15.75" customHeight="1">
      <c r="A112" s="10">
        <v>18.0</v>
      </c>
    </row>
    <row r="113" ht="15.75" customHeight="1">
      <c r="A113" s="10">
        <v>20.0</v>
      </c>
    </row>
    <row r="114" ht="15.75" customHeight="1">
      <c r="A114" s="10">
        <v>19.0</v>
      </c>
    </row>
    <row r="115" ht="15.75" customHeight="1">
      <c r="A115" s="10">
        <v>19.0</v>
      </c>
    </row>
    <row r="116" ht="15.75" customHeight="1">
      <c r="A116" s="10">
        <v>19.0</v>
      </c>
    </row>
    <row r="117" ht="15.75" customHeight="1">
      <c r="A117" s="10">
        <v>19.0</v>
      </c>
    </row>
    <row r="118" ht="15.75" customHeight="1">
      <c r="A118" s="10">
        <v>19.0</v>
      </c>
    </row>
    <row r="119" ht="15.75" customHeight="1">
      <c r="A119" s="10">
        <v>19.0</v>
      </c>
    </row>
    <row r="120" ht="15.75" customHeight="1">
      <c r="A120" s="10">
        <v>19.0</v>
      </c>
    </row>
    <row r="121" ht="15.75" customHeight="1">
      <c r="A121" s="10">
        <v>19.0</v>
      </c>
    </row>
    <row r="122" ht="15.75" customHeight="1">
      <c r="A122" s="10">
        <v>19.0</v>
      </c>
    </row>
    <row r="123" ht="15.75" customHeight="1">
      <c r="A123" s="10">
        <v>18.0</v>
      </c>
    </row>
    <row r="124" ht="15.75" customHeight="1">
      <c r="A124" s="10">
        <v>18.0</v>
      </c>
    </row>
    <row r="125" ht="15.75" customHeight="1">
      <c r="A125" s="10">
        <v>17.0</v>
      </c>
    </row>
    <row r="126" ht="15.75" customHeight="1">
      <c r="A126" s="10">
        <v>18.0</v>
      </c>
    </row>
    <row r="127" ht="15.75" customHeight="1">
      <c r="A127" s="10">
        <v>17.0</v>
      </c>
    </row>
    <row r="128" ht="15.75" customHeight="1">
      <c r="A128" s="10">
        <v>17.0</v>
      </c>
    </row>
    <row r="129" ht="15.75" customHeight="1">
      <c r="A129" s="10">
        <v>17.0</v>
      </c>
    </row>
    <row r="130" ht="15.75" customHeight="1">
      <c r="A130" s="10">
        <v>17.0</v>
      </c>
    </row>
    <row r="131" ht="15.75" customHeight="1">
      <c r="A131" s="10">
        <v>17.0</v>
      </c>
    </row>
    <row r="132" ht="15.75" customHeight="1">
      <c r="A132" s="10">
        <v>18.0</v>
      </c>
    </row>
    <row r="133" ht="15.75" customHeight="1">
      <c r="A133" s="10">
        <v>17.0</v>
      </c>
    </row>
    <row r="134" ht="15.75" customHeight="1">
      <c r="A134" s="10">
        <v>17.0</v>
      </c>
    </row>
    <row r="135" ht="15.75" customHeight="1">
      <c r="A135" s="10">
        <v>17.0</v>
      </c>
    </row>
    <row r="136" ht="15.75" customHeight="1">
      <c r="A136" s="10">
        <v>17.0</v>
      </c>
    </row>
    <row r="137" ht="15.75" customHeight="1">
      <c r="A137" s="10">
        <v>18.0</v>
      </c>
    </row>
    <row r="138" ht="15.75" customHeight="1">
      <c r="A138" s="10">
        <v>17.0</v>
      </c>
    </row>
    <row r="139" ht="15.75" customHeight="1">
      <c r="A139" s="10">
        <v>18.0</v>
      </c>
    </row>
    <row r="140" ht="15.75" customHeight="1">
      <c r="A140" s="10">
        <v>18.0</v>
      </c>
    </row>
    <row r="141" ht="15.75" customHeight="1">
      <c r="A141" s="10">
        <v>18.0</v>
      </c>
    </row>
    <row r="142" ht="15.75" customHeight="1">
      <c r="A142" s="10">
        <v>17.0</v>
      </c>
    </row>
    <row r="143" ht="15.75" customHeight="1">
      <c r="A143" s="10">
        <v>19.0</v>
      </c>
    </row>
    <row r="144" ht="15.75" customHeight="1">
      <c r="A144" s="10">
        <v>17.0</v>
      </c>
    </row>
    <row r="145" ht="15.75" customHeight="1">
      <c r="A145" s="10">
        <v>18.0</v>
      </c>
    </row>
    <row r="146" ht="15.75" customHeight="1">
      <c r="A146" s="10">
        <v>17.0</v>
      </c>
    </row>
    <row r="147" ht="15.75" customHeight="1">
      <c r="A147" s="10">
        <v>19.0</v>
      </c>
    </row>
    <row r="148" ht="15.75" customHeight="1">
      <c r="A148" s="10">
        <v>18.0</v>
      </c>
    </row>
    <row r="149" ht="15.75" customHeight="1">
      <c r="A149" s="10">
        <v>18.0</v>
      </c>
    </row>
    <row r="150" ht="15.75" customHeight="1">
      <c r="A150" s="10">
        <v>17.0</v>
      </c>
    </row>
    <row r="151" ht="15.75" customHeight="1">
      <c r="A151" s="10">
        <v>18.0</v>
      </c>
    </row>
    <row r="152" ht="15.75" customHeight="1">
      <c r="A152" s="10">
        <v>18.0</v>
      </c>
    </row>
    <row r="153" ht="15.75" customHeight="1">
      <c r="A153" s="10">
        <v>18.0</v>
      </c>
    </row>
    <row r="154" ht="15.75" customHeight="1">
      <c r="A154" s="10">
        <v>18.0</v>
      </c>
    </row>
    <row r="155" ht="15.75" customHeight="1">
      <c r="A155" s="10">
        <v>17.0</v>
      </c>
    </row>
    <row r="156" ht="15.75" customHeight="1">
      <c r="A156" s="10">
        <v>18.0</v>
      </c>
    </row>
    <row r="157" ht="15.75" customHeight="1">
      <c r="A157" s="10">
        <v>19.0</v>
      </c>
    </row>
    <row r="158" ht="15.75" customHeight="1">
      <c r="A158" s="10">
        <v>17.0</v>
      </c>
    </row>
    <row r="159" ht="15.75" customHeight="1">
      <c r="A159" s="10">
        <v>18.0</v>
      </c>
    </row>
    <row r="160" ht="15.75" customHeight="1">
      <c r="A160" s="10">
        <v>19.0</v>
      </c>
    </row>
    <row r="161" ht="15.75" customHeight="1">
      <c r="A161" s="10">
        <v>17.0</v>
      </c>
    </row>
    <row r="162" ht="15.75" customHeight="1">
      <c r="A162" s="10">
        <v>18.0</v>
      </c>
    </row>
    <row r="163" ht="15.75" customHeight="1">
      <c r="A163" s="10">
        <v>17.0</v>
      </c>
    </row>
    <row r="164" ht="15.75" customHeight="1">
      <c r="A164" s="10">
        <v>17.0</v>
      </c>
    </row>
    <row r="165" ht="15.75" customHeight="1">
      <c r="A165" s="10">
        <v>18.0</v>
      </c>
    </row>
    <row r="166" ht="15.75" customHeight="1">
      <c r="A166" s="10">
        <v>18.0</v>
      </c>
    </row>
    <row r="167" ht="15.75" customHeight="1">
      <c r="A167" s="10">
        <v>18.0</v>
      </c>
    </row>
    <row r="168" ht="15.75" customHeight="1">
      <c r="A168" s="10">
        <v>18.0</v>
      </c>
    </row>
    <row r="169" ht="15.75" customHeight="1">
      <c r="A169" s="10">
        <v>18.0</v>
      </c>
    </row>
    <row r="170" ht="15.75" customHeight="1">
      <c r="A170" s="10">
        <v>17.0</v>
      </c>
    </row>
    <row r="171" ht="15.75" customHeight="1">
      <c r="A171" s="10">
        <v>17.0</v>
      </c>
    </row>
    <row r="172" ht="15.75" customHeight="1">
      <c r="A172" s="10">
        <v>18.0</v>
      </c>
    </row>
    <row r="173" ht="15.75" customHeight="1">
      <c r="A173" s="10">
        <v>18.0</v>
      </c>
    </row>
    <row r="174" ht="15.75" customHeight="1">
      <c r="A174" s="10">
        <v>17.0</v>
      </c>
    </row>
    <row r="175" ht="15.75" customHeight="1">
      <c r="A175" s="10">
        <v>18.0</v>
      </c>
    </row>
    <row r="176" ht="15.75" customHeight="1">
      <c r="A176" s="10">
        <v>18.0</v>
      </c>
    </row>
    <row r="177" ht="15.75" customHeight="1">
      <c r="A177" s="10">
        <v>19.0</v>
      </c>
    </row>
    <row r="178" ht="15.75" customHeight="1">
      <c r="A178" s="10">
        <v>18.0</v>
      </c>
    </row>
    <row r="179" ht="15.75" customHeight="1">
      <c r="A179" s="10">
        <v>17.0</v>
      </c>
    </row>
    <row r="180" ht="15.75" customHeight="1">
      <c r="A180" s="10">
        <v>17.0</v>
      </c>
    </row>
    <row r="181" ht="15.75" customHeight="1">
      <c r="A181" s="10">
        <v>18.0</v>
      </c>
    </row>
    <row r="182" ht="15.75" customHeight="1">
      <c r="A182" s="10">
        <v>18.0</v>
      </c>
    </row>
    <row r="183" ht="15.75" customHeight="1">
      <c r="A183" s="10">
        <v>20.0</v>
      </c>
    </row>
    <row r="184" ht="15.75" customHeight="1">
      <c r="A184" s="10">
        <v>18.0</v>
      </c>
    </row>
    <row r="185" ht="15.75" customHeight="1">
      <c r="A185" s="10">
        <v>18.0</v>
      </c>
    </row>
    <row r="186" ht="15.75" customHeight="1">
      <c r="A186" s="10">
        <v>17.0</v>
      </c>
    </row>
    <row r="187" ht="15.75" customHeight="1">
      <c r="A187" s="10">
        <v>18.0</v>
      </c>
    </row>
    <row r="188" ht="15.75" customHeight="1">
      <c r="A188" s="10">
        <v>18.0</v>
      </c>
    </row>
    <row r="189" ht="15.75" customHeight="1">
      <c r="A189" s="10">
        <v>17.0</v>
      </c>
    </row>
    <row r="190" ht="15.75" customHeight="1">
      <c r="A190" s="10">
        <v>19.0</v>
      </c>
    </row>
    <row r="191" ht="15.75" customHeight="1">
      <c r="A191" s="10">
        <v>18.0</v>
      </c>
    </row>
    <row r="192" ht="15.75" customHeight="1">
      <c r="A192" s="10">
        <v>18.0</v>
      </c>
    </row>
    <row r="193" ht="15.75" customHeight="1">
      <c r="A193" s="10">
        <v>18.0</v>
      </c>
    </row>
    <row r="194" ht="15.75" customHeight="1">
      <c r="A194" s="10">
        <v>19.0</v>
      </c>
    </row>
    <row r="195" ht="15.75" customHeight="1">
      <c r="A195" s="10">
        <v>18.0</v>
      </c>
    </row>
    <row r="196" ht="15.75" customHeight="1">
      <c r="A196" s="10">
        <v>18.0</v>
      </c>
    </row>
    <row r="197" ht="15.75" customHeight="1">
      <c r="A197" s="10">
        <v>20.0</v>
      </c>
    </row>
    <row r="198" ht="15.75" customHeight="1">
      <c r="A198" s="10">
        <v>17.0</v>
      </c>
    </row>
    <row r="199" ht="15.75" customHeight="1">
      <c r="A199" s="10">
        <v>21.0</v>
      </c>
    </row>
    <row r="200" ht="15.75" customHeight="1">
      <c r="A200" s="10">
        <v>18.0</v>
      </c>
    </row>
    <row r="201" ht="15.75" customHeight="1">
      <c r="A201" s="10">
        <v>19.0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