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stuff\MSE\Preperation\projects\VaR- Value at Risk\"/>
    </mc:Choice>
  </mc:AlternateContent>
  <xr:revisionPtr revIDLastSave="0" documentId="8_{8D4C61F2-2703-404E-8FE6-6DE4C091D80D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RELIANCE.NS" sheetId="11" r:id="rId1"/>
    <sheet name="data" sheetId="3" r:id="rId2"/>
    <sheet name="Sheet1" sheetId="12" r:id="rId3"/>
    <sheet name="Historical Simulation" sheetId="9" r:id="rId4"/>
    <sheet name="single security" sheetId="1" r:id="rId5"/>
    <sheet name="multiple security " sheetId="8" r:id="rId6"/>
    <sheet name="multiple security" sheetId="2" state="hidden" r:id="rId7"/>
    <sheet name="Risk vs. Return Optimize" sheetId="10" r:id="rId8"/>
  </sheets>
  <definedNames>
    <definedName name="_xlnm._FilterDatabase" localSheetId="3" hidden="1">'Historical Simulation'!$A$1:$E$253</definedName>
    <definedName name="covar">data!$I$5</definedName>
    <definedName name="solver_adj" localSheetId="7" hidden="1">'Risk vs. Return Optimize'!$C$31:$D$31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st" localSheetId="7" hidden="1">1</definedName>
    <definedName name="solver_itr" localSheetId="7" hidden="1">2147483647</definedName>
    <definedName name="solver_lhs1" localSheetId="7" hidden="1">'Risk vs. Return Optimize'!$E$31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od" localSheetId="7" hidden="1">2147483647</definedName>
    <definedName name="solver_num" localSheetId="7" hidden="1">1</definedName>
    <definedName name="solver_nwt" localSheetId="7" hidden="1">1</definedName>
    <definedName name="solver_opt" localSheetId="7" hidden="1">'Risk vs. Return Optimize'!$H$31</definedName>
    <definedName name="solver_pre" localSheetId="7" hidden="1">0.000001</definedName>
    <definedName name="solver_rbv" localSheetId="7" hidden="1">1</definedName>
    <definedName name="solver_rel1" localSheetId="7" hidden="1">2</definedName>
    <definedName name="solver_rhs1" localSheetId="7" hidden="1">1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val" localSheetId="7" hidden="1">0</definedName>
    <definedName name="solver_ver" localSheetId="7" hidden="1">3</definedName>
    <definedName name="var_aapl">data!$I$2</definedName>
    <definedName name="var_gld">data!$K$2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9" l="1"/>
  <c r="Q5" i="9"/>
  <c r="Q3" i="9"/>
  <c r="P4" i="9"/>
  <c r="P5" i="9"/>
  <c r="P3" i="9"/>
  <c r="O4" i="9"/>
  <c r="O5" i="9"/>
  <c r="O3" i="9"/>
  <c r="Y5" i="9"/>
  <c r="Z5" i="9" s="1"/>
  <c r="AB5" i="9" s="1"/>
  <c r="Y4" i="9"/>
  <c r="Z4" i="9" s="1"/>
  <c r="AB4" i="9" s="1"/>
  <c r="Y3" i="9"/>
  <c r="Z3" i="9" s="1"/>
  <c r="AB3" i="9" s="1"/>
  <c r="L5" i="9"/>
  <c r="M5" i="9" s="1"/>
  <c r="L4" i="9"/>
  <c r="M4" i="9" s="1"/>
  <c r="L3" i="9"/>
  <c r="M3" i="9" s="1"/>
  <c r="I5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3" i="3"/>
  <c r="G31" i="10"/>
  <c r="H31" i="10" s="1"/>
  <c r="E31" i="10"/>
  <c r="D4" i="1"/>
  <c r="G3" i="10"/>
  <c r="F31" i="10" s="1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B4" i="8"/>
  <c r="B12" i="8"/>
  <c r="D12" i="8" s="1"/>
  <c r="C3" i="8"/>
  <c r="D3" i="8" s="1"/>
  <c r="H4" i="8"/>
  <c r="L2" i="8" s="1"/>
  <c r="L42" i="8" s="1"/>
  <c r="H24" i="8"/>
  <c r="J4" i="8"/>
  <c r="J24" i="8"/>
  <c r="C5" i="8"/>
  <c r="D8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L91" i="8" s="1"/>
  <c r="H92" i="8"/>
  <c r="H93" i="8"/>
  <c r="H94" i="8"/>
  <c r="H95" i="8"/>
  <c r="H96" i="8"/>
  <c r="H97" i="8"/>
  <c r="H98" i="8"/>
  <c r="H99" i="8"/>
  <c r="H100" i="8"/>
  <c r="L100" i="8" s="1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L141" i="8" s="1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L157" i="8" s="1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L232" i="8" s="1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D7" i="1"/>
  <c r="B5" i="2"/>
  <c r="B7" i="1"/>
  <c r="B9" i="2"/>
  <c r="I3" i="3" l="1"/>
  <c r="I4" i="3" s="1"/>
  <c r="F2" i="3"/>
  <c r="F3" i="3" s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4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224" i="3" s="1"/>
  <c r="F225" i="3" s="1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44" i="3" s="1"/>
  <c r="F245" i="3" s="1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G253" i="3" s="1"/>
  <c r="G254" i="3" s="1"/>
  <c r="C4" i="8"/>
  <c r="C12" i="8" s="1"/>
  <c r="L207" i="8"/>
  <c r="K3" i="3"/>
  <c r="M2" i="8"/>
  <c r="M9" i="8" s="1"/>
  <c r="C10" i="8"/>
  <c r="I56" i="8"/>
  <c r="I76" i="8"/>
  <c r="L174" i="8"/>
  <c r="L21" i="8"/>
  <c r="I135" i="8"/>
  <c r="I88" i="8"/>
  <c r="L248" i="8"/>
  <c r="L108" i="8"/>
  <c r="L75" i="8"/>
  <c r="I12" i="8"/>
  <c r="L240" i="8"/>
  <c r="L166" i="8"/>
  <c r="L12" i="8"/>
  <c r="I239" i="8"/>
  <c r="I114" i="8"/>
  <c r="I25" i="8"/>
  <c r="I219" i="8"/>
  <c r="L224" i="8"/>
  <c r="L149" i="8"/>
  <c r="L83" i="8"/>
  <c r="I99" i="8"/>
  <c r="I85" i="8"/>
  <c r="I16" i="8"/>
  <c r="I179" i="8"/>
  <c r="L215" i="8"/>
  <c r="L74" i="8"/>
  <c r="I145" i="8"/>
  <c r="I123" i="8"/>
  <c r="I111" i="8"/>
  <c r="K2" i="3"/>
  <c r="I113" i="8"/>
  <c r="L133" i="8"/>
  <c r="L64" i="8"/>
  <c r="I216" i="8"/>
  <c r="I196" i="8"/>
  <c r="I150" i="8"/>
  <c r="I130" i="8"/>
  <c r="I28" i="8"/>
  <c r="I2" i="3"/>
  <c r="I204" i="8"/>
  <c r="I49" i="8"/>
  <c r="L199" i="8"/>
  <c r="L124" i="8"/>
  <c r="L53" i="8"/>
  <c r="I247" i="8"/>
  <c r="I168" i="8"/>
  <c r="I155" i="8"/>
  <c r="I121" i="8"/>
  <c r="I97" i="8"/>
  <c r="I64" i="8"/>
  <c r="L4" i="8"/>
  <c r="L190" i="8"/>
  <c r="L116" i="8"/>
  <c r="I253" i="8"/>
  <c r="I241" i="8"/>
  <c r="I207" i="8"/>
  <c r="I175" i="8"/>
  <c r="I103" i="8"/>
  <c r="I89" i="8"/>
  <c r="I82" i="8"/>
  <c r="I19" i="8"/>
  <c r="I2" i="8"/>
  <c r="I55" i="8" s="1"/>
  <c r="N9" i="8"/>
  <c r="L233" i="8"/>
  <c r="L187" i="8"/>
  <c r="L172" i="8"/>
  <c r="I10" i="8"/>
  <c r="L10" i="8"/>
  <c r="I126" i="8"/>
  <c r="L126" i="8"/>
  <c r="L80" i="8"/>
  <c r="L218" i="8"/>
  <c r="I197" i="8"/>
  <c r="L197" i="8"/>
  <c r="I151" i="8"/>
  <c r="L151" i="8"/>
  <c r="I131" i="8"/>
  <c r="L131" i="8"/>
  <c r="L66" i="8"/>
  <c r="L24" i="8"/>
  <c r="I177" i="8"/>
  <c r="L177" i="8"/>
  <c r="I105" i="8"/>
  <c r="L105" i="8"/>
  <c r="L6" i="8"/>
  <c r="L13" i="8"/>
  <c r="L22" i="8"/>
  <c r="L33" i="8"/>
  <c r="L44" i="8"/>
  <c r="L54" i="8"/>
  <c r="L65" i="8"/>
  <c r="L76" i="8"/>
  <c r="L84" i="8"/>
  <c r="L92" i="8"/>
  <c r="L101" i="8"/>
  <c r="L109" i="8"/>
  <c r="L117" i="8"/>
  <c r="L125" i="8"/>
  <c r="L134" i="8"/>
  <c r="L142" i="8"/>
  <c r="L150" i="8"/>
  <c r="L158" i="8"/>
  <c r="L167" i="8"/>
  <c r="L175" i="8"/>
  <c r="L183" i="8"/>
  <c r="L192" i="8"/>
  <c r="L200" i="8"/>
  <c r="L216" i="8"/>
  <c r="L225" i="8"/>
  <c r="L241" i="8"/>
  <c r="L249" i="8"/>
  <c r="L14" i="8"/>
  <c r="L23" i="8"/>
  <c r="L34" i="8"/>
  <c r="L45" i="8"/>
  <c r="L56" i="8"/>
  <c r="L77" i="8"/>
  <c r="L85" i="8"/>
  <c r="L93" i="8"/>
  <c r="L102" i="8"/>
  <c r="L110" i="8"/>
  <c r="L118" i="8"/>
  <c r="L135" i="8"/>
  <c r="L143" i="8"/>
  <c r="L160" i="8"/>
  <c r="L168" i="8"/>
  <c r="L176" i="8"/>
  <c r="L184" i="8"/>
  <c r="L193" i="8"/>
  <c r="L201" i="8"/>
  <c r="L209" i="8"/>
  <c r="L217" i="8"/>
  <c r="L226" i="8"/>
  <c r="L234" i="8"/>
  <c r="L242" i="8"/>
  <c r="L250" i="8"/>
  <c r="L7" i="8"/>
  <c r="L16" i="8"/>
  <c r="L25" i="8"/>
  <c r="L36" i="8"/>
  <c r="L46" i="8"/>
  <c r="L57" i="8"/>
  <c r="L68" i="8"/>
  <c r="L78" i="8"/>
  <c r="L86" i="8"/>
  <c r="L94" i="8"/>
  <c r="L103" i="8"/>
  <c r="L111" i="8"/>
  <c r="L119" i="8"/>
  <c r="L128" i="8"/>
  <c r="L144" i="8"/>
  <c r="L152" i="8"/>
  <c r="L161" i="8"/>
  <c r="L169" i="8"/>
  <c r="L185" i="8"/>
  <c r="L194" i="8"/>
  <c r="L202" i="8"/>
  <c r="L210" i="8"/>
  <c r="L227" i="8"/>
  <c r="L235" i="8"/>
  <c r="L243" i="8"/>
  <c r="L251" i="8"/>
  <c r="L8" i="8"/>
  <c r="L17" i="8"/>
  <c r="L26" i="8"/>
  <c r="L37" i="8"/>
  <c r="L48" i="8"/>
  <c r="L58" i="8"/>
  <c r="L69" i="8"/>
  <c r="L79" i="8"/>
  <c r="L87" i="8"/>
  <c r="L96" i="8"/>
  <c r="L104" i="8"/>
  <c r="L112" i="8"/>
  <c r="L120" i="8"/>
  <c r="L129" i="8"/>
  <c r="L137" i="8"/>
  <c r="L145" i="8"/>
  <c r="L153" i="8"/>
  <c r="L170" i="8"/>
  <c r="L178" i="8"/>
  <c r="L186" i="8"/>
  <c r="L195" i="8"/>
  <c r="L203" i="8"/>
  <c r="L211" i="8"/>
  <c r="L219" i="8"/>
  <c r="L236" i="8"/>
  <c r="L244" i="8"/>
  <c r="L252" i="8"/>
  <c r="L245" i="8"/>
  <c r="L9" i="8"/>
  <c r="L18" i="8"/>
  <c r="L28" i="8"/>
  <c r="L38" i="8"/>
  <c r="L49" i="8"/>
  <c r="L60" i="8"/>
  <c r="L70" i="8"/>
  <c r="L88" i="8"/>
  <c r="L97" i="8"/>
  <c r="L113" i="8"/>
  <c r="L121" i="8"/>
  <c r="L130" i="8"/>
  <c r="L138" i="8"/>
  <c r="L146" i="8"/>
  <c r="L154" i="8"/>
  <c r="L163" i="8"/>
  <c r="L171" i="8"/>
  <c r="L179" i="8"/>
  <c r="L196" i="8"/>
  <c r="L204" i="8"/>
  <c r="L212" i="8"/>
  <c r="L220" i="8"/>
  <c r="L229" i="8"/>
  <c r="L237" i="8"/>
  <c r="L253" i="8"/>
  <c r="L19" i="8"/>
  <c r="L29" i="8"/>
  <c r="L40" i="8"/>
  <c r="L50" i="8"/>
  <c r="L61" i="8"/>
  <c r="L72" i="8"/>
  <c r="L81" i="8"/>
  <c r="L89" i="8"/>
  <c r="L98" i="8"/>
  <c r="L106" i="8"/>
  <c r="L114" i="8"/>
  <c r="L122" i="8"/>
  <c r="L139" i="8"/>
  <c r="L147" i="8"/>
  <c r="L155" i="8"/>
  <c r="L164" i="8"/>
  <c r="L180" i="8"/>
  <c r="L188" i="8"/>
  <c r="L205" i="8"/>
  <c r="L213" i="8"/>
  <c r="L221" i="8"/>
  <c r="L230" i="8"/>
  <c r="L238" i="8"/>
  <c r="L246" i="8"/>
  <c r="L11" i="8"/>
  <c r="L20" i="8"/>
  <c r="L30" i="8"/>
  <c r="L52" i="8"/>
  <c r="L62" i="8"/>
  <c r="L73" i="8"/>
  <c r="L82" i="8"/>
  <c r="L99" i="8"/>
  <c r="L107" i="8"/>
  <c r="L115" i="8"/>
  <c r="L123" i="8"/>
  <c r="L132" i="8"/>
  <c r="L140" i="8"/>
  <c r="L148" i="8"/>
  <c r="L156" i="8"/>
  <c r="L165" i="8"/>
  <c r="L173" i="8"/>
  <c r="L181" i="8"/>
  <c r="L189" i="8"/>
  <c r="L198" i="8"/>
  <c r="L206" i="8"/>
  <c r="L214" i="8"/>
  <c r="L222" i="8"/>
  <c r="L231" i="8"/>
  <c r="L239" i="8"/>
  <c r="L247" i="8"/>
  <c r="L256" i="8"/>
  <c r="L182" i="8"/>
  <c r="I254" i="8"/>
  <c r="L254" i="8"/>
  <c r="L208" i="8"/>
  <c r="I162" i="8"/>
  <c r="L162" i="8"/>
  <c r="I90" i="8"/>
  <c r="L90" i="8"/>
  <c r="I41" i="8"/>
  <c r="L41" i="8"/>
  <c r="L32" i="8"/>
  <c r="I228" i="8"/>
  <c r="L228" i="8"/>
  <c r="I136" i="8"/>
  <c r="L136" i="8"/>
  <c r="L51" i="8"/>
  <c r="I51" i="8"/>
  <c r="L5" i="8"/>
  <c r="L55" i="8"/>
  <c r="I20" i="8"/>
  <c r="K2" i="8"/>
  <c r="K158" i="8" s="1"/>
  <c r="L59" i="8"/>
  <c r="L35" i="8"/>
  <c r="L39" i="8"/>
  <c r="I29" i="8"/>
  <c r="I23" i="8"/>
  <c r="I7" i="8"/>
  <c r="L43" i="8"/>
  <c r="L67" i="8"/>
  <c r="L71" i="8"/>
  <c r="L47" i="8"/>
  <c r="L27" i="8"/>
  <c r="I223" i="8"/>
  <c r="L223" i="8"/>
  <c r="I95" i="8"/>
  <c r="L95" i="8"/>
  <c r="M252" i="8"/>
  <c r="M133" i="8"/>
  <c r="N133" i="8" s="1"/>
  <c r="M101" i="8"/>
  <c r="N101" i="8" s="1"/>
  <c r="M11" i="8"/>
  <c r="N11" i="8" s="1"/>
  <c r="M109" i="8"/>
  <c r="N109" i="8" s="1"/>
  <c r="L31" i="8"/>
  <c r="M37" i="8"/>
  <c r="N37" i="8" s="1"/>
  <c r="M251" i="8"/>
  <c r="M243" i="8"/>
  <c r="M227" i="8"/>
  <c r="M195" i="8"/>
  <c r="N195" i="8" s="1"/>
  <c r="M187" i="8"/>
  <c r="N187" i="8" s="1"/>
  <c r="M179" i="8"/>
  <c r="N179" i="8" s="1"/>
  <c r="M163" i="8"/>
  <c r="N163" i="8" s="1"/>
  <c r="M131" i="8"/>
  <c r="N131" i="8" s="1"/>
  <c r="M123" i="8"/>
  <c r="M115" i="8"/>
  <c r="M99" i="8"/>
  <c r="M67" i="8"/>
  <c r="N67" i="8" s="1"/>
  <c r="M59" i="8"/>
  <c r="M51" i="8"/>
  <c r="M35" i="8"/>
  <c r="M216" i="8"/>
  <c r="M208" i="8"/>
  <c r="N208" i="8" s="1"/>
  <c r="M200" i="8"/>
  <c r="M184" i="8"/>
  <c r="N184" i="8" s="1"/>
  <c r="M152" i="8"/>
  <c r="N152" i="8" s="1"/>
  <c r="M144" i="8"/>
  <c r="N144" i="8" s="1"/>
  <c r="M136" i="8"/>
  <c r="M120" i="8"/>
  <c r="M255" i="8"/>
  <c r="M247" i="8"/>
  <c r="M239" i="8"/>
  <c r="N239" i="8" s="1"/>
  <c r="M223" i="8"/>
  <c r="M191" i="8"/>
  <c r="M183" i="8"/>
  <c r="M175" i="8"/>
  <c r="N175" i="8" s="1"/>
  <c r="M159" i="8"/>
  <c r="M127" i="8"/>
  <c r="M119" i="8"/>
  <c r="N119" i="8" s="1"/>
  <c r="M111" i="8"/>
  <c r="N111" i="8" s="1"/>
  <c r="M95" i="8"/>
  <c r="M63" i="8"/>
  <c r="M55" i="8"/>
  <c r="N55" i="8" s="1"/>
  <c r="M47" i="8"/>
  <c r="M39" i="8"/>
  <c r="M31" i="8"/>
  <c r="M246" i="8"/>
  <c r="N246" i="8" s="1"/>
  <c r="M230" i="8"/>
  <c r="N230" i="8" s="1"/>
  <c r="M214" i="8"/>
  <c r="N214" i="8" s="1"/>
  <c r="M198" i="8"/>
  <c r="M182" i="8"/>
  <c r="M121" i="8"/>
  <c r="M108" i="8"/>
  <c r="N108" i="8" s="1"/>
  <c r="M94" i="8"/>
  <c r="M84" i="8"/>
  <c r="N84" i="8" s="1"/>
  <c r="M73" i="8"/>
  <c r="N73" i="8" s="1"/>
  <c r="M30" i="8"/>
  <c r="M19" i="8"/>
  <c r="N19" i="8" s="1"/>
  <c r="M8" i="8"/>
  <c r="M245" i="8"/>
  <c r="N245" i="8" s="1"/>
  <c r="M229" i="8"/>
  <c r="N229" i="8" s="1"/>
  <c r="M118" i="8"/>
  <c r="M106" i="8"/>
  <c r="M93" i="8"/>
  <c r="M82" i="8"/>
  <c r="N82" i="8" s="1"/>
  <c r="M72" i="8"/>
  <c r="N72" i="8" s="1"/>
  <c r="M29" i="8"/>
  <c r="M17" i="8"/>
  <c r="M7" i="8"/>
  <c r="M244" i="8"/>
  <c r="M228" i="8"/>
  <c r="M164" i="8"/>
  <c r="N164" i="8" s="1"/>
  <c r="M148" i="8"/>
  <c r="N148" i="8" s="1"/>
  <c r="M132" i="8"/>
  <c r="M117" i="8"/>
  <c r="M105" i="8"/>
  <c r="N105" i="8" s="1"/>
  <c r="M60" i="8"/>
  <c r="M49" i="8"/>
  <c r="N49" i="8" s="1"/>
  <c r="M38" i="8"/>
  <c r="M28" i="8"/>
  <c r="M16" i="8"/>
  <c r="M210" i="8"/>
  <c r="N210" i="8" s="1"/>
  <c r="M194" i="8"/>
  <c r="M178" i="8"/>
  <c r="N178" i="8" s="1"/>
  <c r="M162" i="8"/>
  <c r="M146" i="8"/>
  <c r="N146" i="8" s="1"/>
  <c r="M90" i="8"/>
  <c r="M80" i="8"/>
  <c r="N80" i="8" s="1"/>
  <c r="M58" i="8"/>
  <c r="N58" i="8" s="1"/>
  <c r="M48" i="8"/>
  <c r="N48" i="8" s="1"/>
  <c r="M26" i="8"/>
  <c r="N26" i="8" s="1"/>
  <c r="M238" i="8"/>
  <c r="N238" i="8" s="1"/>
  <c r="M222" i="8"/>
  <c r="N222" i="8" s="1"/>
  <c r="M206" i="8"/>
  <c r="N206" i="8" s="1"/>
  <c r="M190" i="8"/>
  <c r="N190" i="8" s="1"/>
  <c r="M174" i="8"/>
  <c r="M114" i="8"/>
  <c r="M89" i="8"/>
  <c r="N89" i="8" s="1"/>
  <c r="M78" i="8"/>
  <c r="N78" i="8" s="1"/>
  <c r="M68" i="8"/>
  <c r="N68" i="8" s="1"/>
  <c r="M57" i="8"/>
  <c r="N57" i="8" s="1"/>
  <c r="M13" i="8"/>
  <c r="N13" i="8" s="1"/>
  <c r="M253" i="8"/>
  <c r="N253" i="8" s="1"/>
  <c r="M237" i="8"/>
  <c r="N237" i="8" s="1"/>
  <c r="M221" i="8"/>
  <c r="M205" i="8"/>
  <c r="M141" i="8"/>
  <c r="N141" i="8" s="1"/>
  <c r="M125" i="8"/>
  <c r="M113" i="8"/>
  <c r="N113" i="8" s="1"/>
  <c r="M100" i="8"/>
  <c r="N100" i="8" s="1"/>
  <c r="M88" i="8"/>
  <c r="N88" i="8" s="1"/>
  <c r="M45" i="8"/>
  <c r="M34" i="8"/>
  <c r="M23" i="8"/>
  <c r="M12" i="8"/>
  <c r="N12" i="8" s="1"/>
  <c r="M220" i="8"/>
  <c r="N220" i="8" s="1"/>
  <c r="M156" i="8"/>
  <c r="N156" i="8" s="1"/>
  <c r="M140" i="8"/>
  <c r="M124" i="8"/>
  <c r="M110" i="8"/>
  <c r="M98" i="8"/>
  <c r="N98" i="8" s="1"/>
  <c r="M54" i="8"/>
  <c r="M44" i="8"/>
  <c r="M33" i="8"/>
  <c r="N33" i="8" s="1"/>
  <c r="M21" i="8"/>
  <c r="N21" i="8" s="1"/>
  <c r="M32" i="8"/>
  <c r="N32" i="8" s="1"/>
  <c r="I191" i="8"/>
  <c r="L191" i="8"/>
  <c r="N191" i="8" s="1"/>
  <c r="M42" i="8"/>
  <c r="N42" i="8" s="1"/>
  <c r="M138" i="8"/>
  <c r="M53" i="8"/>
  <c r="M154" i="8"/>
  <c r="N154" i="8" s="1"/>
  <c r="L159" i="8"/>
  <c r="L63" i="8"/>
  <c r="I63" i="8"/>
  <c r="I15" i="8"/>
  <c r="L15" i="8"/>
  <c r="M64" i="8"/>
  <c r="N64" i="8" s="1"/>
  <c r="I255" i="8"/>
  <c r="L255" i="8"/>
  <c r="I127" i="8"/>
  <c r="L127" i="8"/>
  <c r="M85" i="8"/>
  <c r="N85" i="8" s="1"/>
  <c r="O85" i="8" s="1"/>
  <c r="M201" i="8"/>
  <c r="M169" i="8"/>
  <c r="M137" i="8"/>
  <c r="I75" i="8"/>
  <c r="I43" i="8"/>
  <c r="M209" i="8"/>
  <c r="M177" i="8"/>
  <c r="M145" i="8"/>
  <c r="M249" i="8"/>
  <c r="N249" i="8" s="1"/>
  <c r="M233" i="8"/>
  <c r="I59" i="8"/>
  <c r="I27" i="8"/>
  <c r="M248" i="8"/>
  <c r="N248" i="8" s="1"/>
  <c r="M232" i="8"/>
  <c r="N232" i="8" s="1"/>
  <c r="M193" i="8"/>
  <c r="N16" i="8" l="1"/>
  <c r="N140" i="8"/>
  <c r="N125" i="8"/>
  <c r="N17" i="8"/>
  <c r="N59" i="8"/>
  <c r="O238" i="8"/>
  <c r="O164" i="8"/>
  <c r="N118" i="8"/>
  <c r="O119" i="8" s="1"/>
  <c r="N216" i="8"/>
  <c r="M153" i="8"/>
  <c r="N153" i="8" s="1"/>
  <c r="O153" i="8" s="1"/>
  <c r="M225" i="8"/>
  <c r="N225" i="8" s="1"/>
  <c r="M186" i="8"/>
  <c r="N186" i="8" s="1"/>
  <c r="M56" i="8"/>
  <c r="N56" i="8" s="1"/>
  <c r="M25" i="8"/>
  <c r="M254" i="8"/>
  <c r="N254" i="8" s="1"/>
  <c r="M226" i="8"/>
  <c r="N226" i="8" s="1"/>
  <c r="O226" i="8" s="1"/>
  <c r="M180" i="8"/>
  <c r="N180" i="8" s="1"/>
  <c r="O180" i="8" s="1"/>
  <c r="M149" i="8"/>
  <c r="N149" i="8" s="1"/>
  <c r="O149" i="8" s="1"/>
  <c r="M134" i="8"/>
  <c r="M71" i="8"/>
  <c r="N71" i="8" s="1"/>
  <c r="M199" i="8"/>
  <c r="N199" i="8" s="1"/>
  <c r="M160" i="8"/>
  <c r="N160" i="8" s="1"/>
  <c r="O160" i="8" s="1"/>
  <c r="M75" i="8"/>
  <c r="N75" i="8" s="1"/>
  <c r="O75" i="8" s="1"/>
  <c r="M203" i="8"/>
  <c r="N203" i="8" s="1"/>
  <c r="M165" i="8"/>
  <c r="N165" i="8" s="1"/>
  <c r="M129" i="8"/>
  <c r="N129" i="8" s="1"/>
  <c r="M185" i="8"/>
  <c r="M240" i="8"/>
  <c r="N240" i="8" s="1"/>
  <c r="O240" i="8" s="1"/>
  <c r="M241" i="8"/>
  <c r="N241" i="8" s="1"/>
  <c r="M74" i="8"/>
  <c r="N74" i="8" s="1"/>
  <c r="O74" i="8" s="1"/>
  <c r="N159" i="8"/>
  <c r="O159" i="8" s="1"/>
  <c r="M250" i="8"/>
  <c r="N250" i="8" s="1"/>
  <c r="O250" i="8" s="1"/>
  <c r="M76" i="8"/>
  <c r="N76" i="8" s="1"/>
  <c r="M188" i="8"/>
  <c r="M66" i="8"/>
  <c r="M173" i="8"/>
  <c r="N173" i="8" s="1"/>
  <c r="M36" i="8"/>
  <c r="N36" i="8" s="1"/>
  <c r="M142" i="8"/>
  <c r="N142" i="8" s="1"/>
  <c r="O143" i="8" s="1"/>
  <c r="M4" i="8"/>
  <c r="N4" i="8" s="1"/>
  <c r="M116" i="8"/>
  <c r="N116" i="8" s="1"/>
  <c r="O116" i="8" s="1"/>
  <c r="M242" i="8"/>
  <c r="M81" i="8"/>
  <c r="N81" i="8" s="1"/>
  <c r="M196" i="8"/>
  <c r="M50" i="8"/>
  <c r="M181" i="8"/>
  <c r="M52" i="8"/>
  <c r="N52" i="8" s="1"/>
  <c r="M150" i="8"/>
  <c r="N150" i="8" s="1"/>
  <c r="O150" i="8" s="1"/>
  <c r="M14" i="8"/>
  <c r="N14" i="8" s="1"/>
  <c r="O14" i="8" s="1"/>
  <c r="M79" i="8"/>
  <c r="N79" i="8" s="1"/>
  <c r="M143" i="8"/>
  <c r="N143" i="8" s="1"/>
  <c r="M207" i="8"/>
  <c r="N207" i="8" s="1"/>
  <c r="M104" i="8"/>
  <c r="N104" i="8" s="1"/>
  <c r="M168" i="8"/>
  <c r="N168" i="8" s="1"/>
  <c r="M18" i="8"/>
  <c r="N18" i="8" s="1"/>
  <c r="O18" i="8" s="1"/>
  <c r="M83" i="8"/>
  <c r="N83" i="8" s="1"/>
  <c r="M147" i="8"/>
  <c r="N147" i="8" s="1"/>
  <c r="O147" i="8" s="1"/>
  <c r="M211" i="8"/>
  <c r="I31" i="8"/>
  <c r="M197" i="8"/>
  <c r="I208" i="8"/>
  <c r="I66" i="8"/>
  <c r="I128" i="8"/>
  <c r="I176" i="8"/>
  <c r="I217" i="8"/>
  <c r="I171" i="8"/>
  <c r="I134" i="8"/>
  <c r="I160" i="8"/>
  <c r="I46" i="8"/>
  <c r="N34" i="8"/>
  <c r="O34" i="8" s="1"/>
  <c r="N194" i="8"/>
  <c r="O194" i="8" s="1"/>
  <c r="O108" i="8"/>
  <c r="N123" i="8"/>
  <c r="O123" i="8" s="1"/>
  <c r="N251" i="8"/>
  <c r="N223" i="8"/>
  <c r="N54" i="8"/>
  <c r="N114" i="8"/>
  <c r="O114" i="8" s="1"/>
  <c r="N60" i="8"/>
  <c r="N30" i="8"/>
  <c r="O30" i="8" s="1"/>
  <c r="M24" i="8"/>
  <c r="N24" i="8" s="1"/>
  <c r="M224" i="8"/>
  <c r="N224" i="8" s="1"/>
  <c r="O225" i="8" s="1"/>
  <c r="N63" i="8"/>
  <c r="M65" i="8"/>
  <c r="M172" i="8"/>
  <c r="N172" i="8" s="1"/>
  <c r="M157" i="8"/>
  <c r="N157" i="8" s="1"/>
  <c r="O158" i="8" s="1"/>
  <c r="M126" i="8"/>
  <c r="M102" i="8"/>
  <c r="N102" i="8" s="1"/>
  <c r="O102" i="8" s="1"/>
  <c r="M70" i="8"/>
  <c r="N70" i="8" s="1"/>
  <c r="M40" i="8"/>
  <c r="N40" i="8" s="1"/>
  <c r="O40" i="8" s="1"/>
  <c r="M41" i="8"/>
  <c r="N41" i="8" s="1"/>
  <c r="M6" i="8"/>
  <c r="N6" i="8" s="1"/>
  <c r="M135" i="8"/>
  <c r="M96" i="8"/>
  <c r="N96" i="8" s="1"/>
  <c r="M10" i="8"/>
  <c r="N10" i="8" s="1"/>
  <c r="O10" i="8" s="1"/>
  <c r="M139" i="8"/>
  <c r="N139" i="8" s="1"/>
  <c r="M69" i="8"/>
  <c r="N69" i="8" s="1"/>
  <c r="O69" i="8" s="1"/>
  <c r="M97" i="8"/>
  <c r="N97" i="8" s="1"/>
  <c r="M161" i="8"/>
  <c r="M217" i="8"/>
  <c r="N217" i="8" s="1"/>
  <c r="M256" i="8"/>
  <c r="M202" i="8"/>
  <c r="N202" i="8" s="1"/>
  <c r="M170" i="8"/>
  <c r="N170" i="8" s="1"/>
  <c r="I159" i="8"/>
  <c r="M122" i="8"/>
  <c r="N122" i="8" s="1"/>
  <c r="M86" i="8"/>
  <c r="N86" i="8" s="1"/>
  <c r="O86" i="8" s="1"/>
  <c r="M204" i="8"/>
  <c r="M77" i="8"/>
  <c r="N77" i="8" s="1"/>
  <c r="M189" i="8"/>
  <c r="M46" i="8"/>
  <c r="N46" i="8" s="1"/>
  <c r="M158" i="8"/>
  <c r="N158" i="8" s="1"/>
  <c r="M15" i="8"/>
  <c r="M130" i="8"/>
  <c r="N130" i="8" s="1"/>
  <c r="M5" i="8"/>
  <c r="N5" i="8" s="1"/>
  <c r="O6" i="8" s="1"/>
  <c r="M92" i="8"/>
  <c r="N92" i="8" s="1"/>
  <c r="M212" i="8"/>
  <c r="M61" i="8"/>
  <c r="N61" i="8" s="1"/>
  <c r="M213" i="8"/>
  <c r="M62" i="8"/>
  <c r="N62" i="8" s="1"/>
  <c r="M166" i="8"/>
  <c r="N166" i="8" s="1"/>
  <c r="O166" i="8" s="1"/>
  <c r="M22" i="8"/>
  <c r="N22" i="8" s="1"/>
  <c r="O22" i="8" s="1"/>
  <c r="M87" i="8"/>
  <c r="N87" i="8" s="1"/>
  <c r="O88" i="8" s="1"/>
  <c r="M151" i="8"/>
  <c r="M215" i="8"/>
  <c r="N215" i="8" s="1"/>
  <c r="M112" i="8"/>
  <c r="N112" i="8" s="1"/>
  <c r="M176" i="8"/>
  <c r="N176" i="8" s="1"/>
  <c r="M27" i="8"/>
  <c r="N27" i="8" s="1"/>
  <c r="M91" i="8"/>
  <c r="N91" i="8" s="1"/>
  <c r="M155" i="8"/>
  <c r="N155" i="8" s="1"/>
  <c r="O155" i="8" s="1"/>
  <c r="M219" i="8"/>
  <c r="M236" i="8"/>
  <c r="I5" i="8"/>
  <c r="I80" i="8"/>
  <c r="I233" i="8"/>
  <c r="I167" i="8"/>
  <c r="I201" i="8"/>
  <c r="I14" i="8"/>
  <c r="I237" i="8"/>
  <c r="I203" i="8"/>
  <c r="I205" i="8"/>
  <c r="I60" i="8"/>
  <c r="N221" i="8"/>
  <c r="O222" i="8" s="1"/>
  <c r="N244" i="8"/>
  <c r="M103" i="8"/>
  <c r="M167" i="8"/>
  <c r="M231" i="8"/>
  <c r="M128" i="8"/>
  <c r="N128" i="8" s="1"/>
  <c r="O128" i="8" s="1"/>
  <c r="M192" i="8"/>
  <c r="M43" i="8"/>
  <c r="M107" i="8"/>
  <c r="N107" i="8" s="1"/>
  <c r="M171" i="8"/>
  <c r="N171" i="8" s="1"/>
  <c r="O172" i="8" s="1"/>
  <c r="M235" i="8"/>
  <c r="N235" i="8" s="1"/>
  <c r="O235" i="8" s="1"/>
  <c r="M20" i="8"/>
  <c r="N20" i="8" s="1"/>
  <c r="M218" i="8"/>
  <c r="N218" i="8" s="1"/>
  <c r="N8" i="8"/>
  <c r="I182" i="8"/>
  <c r="I83" i="8"/>
  <c r="I91" i="8"/>
  <c r="I165" i="8"/>
  <c r="M234" i="8"/>
  <c r="N234" i="8" s="1"/>
  <c r="I110" i="8"/>
  <c r="B4" i="1"/>
  <c r="B5" i="8"/>
  <c r="B10" i="8" s="1"/>
  <c r="I122" i="8"/>
  <c r="I209" i="8"/>
  <c r="I141" i="8"/>
  <c r="I117" i="8"/>
  <c r="I231" i="8"/>
  <c r="I9" i="8"/>
  <c r="I93" i="8"/>
  <c r="I186" i="8"/>
  <c r="I11" i="8"/>
  <c r="I119" i="8"/>
  <c r="I220" i="8"/>
  <c r="I102" i="8"/>
  <c r="I195" i="8"/>
  <c r="I68" i="8"/>
  <c r="N90" i="8"/>
  <c r="O90" i="8" s="1"/>
  <c r="N256" i="8"/>
  <c r="N134" i="8"/>
  <c r="O134" i="8" s="1"/>
  <c r="N233" i="8"/>
  <c r="O64" i="8"/>
  <c r="N242" i="8"/>
  <c r="O242" i="8" s="1"/>
  <c r="O81" i="8"/>
  <c r="N50" i="8"/>
  <c r="O50" i="8" s="1"/>
  <c r="O207" i="8"/>
  <c r="N197" i="8"/>
  <c r="O198" i="8" s="1"/>
  <c r="I115" i="8"/>
  <c r="I120" i="8"/>
  <c r="I154" i="8"/>
  <c r="I200" i="8"/>
  <c r="I246" i="8"/>
  <c r="I24" i="8"/>
  <c r="I152" i="8"/>
  <c r="I238" i="8"/>
  <c r="I243" i="8"/>
  <c r="I36" i="8"/>
  <c r="I42" i="8"/>
  <c r="I47" i="8"/>
  <c r="I71" i="8"/>
  <c r="I84" i="8"/>
  <c r="I98" i="8"/>
  <c r="I156" i="8"/>
  <c r="I202" i="8"/>
  <c r="I224" i="8"/>
  <c r="I248" i="8"/>
  <c r="I118" i="8"/>
  <c r="I146" i="8"/>
  <c r="I78" i="8"/>
  <c r="I198" i="8"/>
  <c r="I244" i="8"/>
  <c r="I108" i="8"/>
  <c r="I142" i="8"/>
  <c r="I234" i="8"/>
  <c r="I192" i="8"/>
  <c r="I18" i="8"/>
  <c r="I39" i="8"/>
  <c r="I62" i="8"/>
  <c r="I147" i="8"/>
  <c r="I166" i="8"/>
  <c r="I188" i="8"/>
  <c r="I109" i="8"/>
  <c r="I189" i="8"/>
  <c r="I104" i="8"/>
  <c r="I183" i="8"/>
  <c r="I21" i="8"/>
  <c r="I138" i="8"/>
  <c r="I230" i="8"/>
  <c r="I250" i="8"/>
  <c r="I139" i="8"/>
  <c r="I256" i="8"/>
  <c r="I30" i="8"/>
  <c r="I112" i="8"/>
  <c r="I211" i="8"/>
  <c r="I61" i="8"/>
  <c r="I32" i="8"/>
  <c r="I153" i="8"/>
  <c r="I245" i="8"/>
  <c r="I181" i="8"/>
  <c r="I33" i="8"/>
  <c r="I174" i="8"/>
  <c r="I70" i="8"/>
  <c r="I116" i="8"/>
  <c r="I96" i="8"/>
  <c r="N185" i="8"/>
  <c r="O185" i="8" s="1"/>
  <c r="N65" i="8"/>
  <c r="N219" i="8"/>
  <c r="O220" i="8" s="1"/>
  <c r="N236" i="8"/>
  <c r="O236" i="8" s="1"/>
  <c r="I37" i="8"/>
  <c r="I124" i="8"/>
  <c r="I225" i="8"/>
  <c r="I86" i="8"/>
  <c r="I50" i="8"/>
  <c r="I173" i="8"/>
  <c r="I251" i="8"/>
  <c r="I194" i="8"/>
  <c r="I45" i="8"/>
  <c r="I213" i="8"/>
  <c r="I190" i="8"/>
  <c r="I164" i="8"/>
  <c r="I144" i="8"/>
  <c r="O217" i="8"/>
  <c r="O254" i="8"/>
  <c r="N127" i="8"/>
  <c r="N189" i="8"/>
  <c r="N145" i="8"/>
  <c r="O145" i="8" s="1"/>
  <c r="N53" i="8"/>
  <c r="N205" i="8"/>
  <c r="O206" i="8" s="1"/>
  <c r="N174" i="8"/>
  <c r="N182" i="8"/>
  <c r="N120" i="8"/>
  <c r="N99" i="8"/>
  <c r="O100" i="8" s="1"/>
  <c r="N227" i="8"/>
  <c r="I218" i="8"/>
  <c r="I172" i="8"/>
  <c r="I34" i="8"/>
  <c r="I143" i="8"/>
  <c r="I214" i="8"/>
  <c r="I6" i="8"/>
  <c r="I129" i="8"/>
  <c r="I215" i="8"/>
  <c r="I94" i="8"/>
  <c r="I54" i="8"/>
  <c r="I163" i="8"/>
  <c r="I8" i="8"/>
  <c r="I170" i="8"/>
  <c r="I48" i="8"/>
  <c r="I132" i="8"/>
  <c r="I232" i="8"/>
  <c r="I100" i="8"/>
  <c r="I74" i="8"/>
  <c r="I180" i="8"/>
  <c r="I206" i="8"/>
  <c r="I57" i="8"/>
  <c r="I227" i="8"/>
  <c r="I26" i="8"/>
  <c r="I212" i="8"/>
  <c r="I58" i="8"/>
  <c r="N25" i="8"/>
  <c r="O25" i="8" s="1"/>
  <c r="N135" i="8"/>
  <c r="O135" i="8" s="1"/>
  <c r="N213" i="8"/>
  <c r="N169" i="8"/>
  <c r="O169" i="8" s="1"/>
  <c r="N162" i="8"/>
  <c r="N198" i="8"/>
  <c r="O199" i="8" s="1"/>
  <c r="N103" i="8"/>
  <c r="O104" i="8" s="1"/>
  <c r="N167" i="8"/>
  <c r="O167" i="8" s="1"/>
  <c r="N231" i="8"/>
  <c r="O231" i="8" s="1"/>
  <c r="N192" i="8"/>
  <c r="N43" i="8"/>
  <c r="K125" i="8"/>
  <c r="I40" i="8"/>
  <c r="I148" i="8"/>
  <c r="I222" i="8"/>
  <c r="I35" i="8"/>
  <c r="I137" i="8"/>
  <c r="I229" i="8"/>
  <c r="I107" i="8"/>
  <c r="I65" i="8"/>
  <c r="I169" i="8"/>
  <c r="I17" i="8"/>
  <c r="I22" i="8"/>
  <c r="I185" i="8"/>
  <c r="I38" i="8"/>
  <c r="I67" i="8"/>
  <c r="I140" i="8"/>
  <c r="I249" i="8"/>
  <c r="I133" i="8"/>
  <c r="I87" i="8"/>
  <c r="I193" i="8"/>
  <c r="I221" i="8"/>
  <c r="I69" i="8"/>
  <c r="I240" i="8"/>
  <c r="I226" i="8"/>
  <c r="I236" i="8"/>
  <c r="I106" i="8"/>
  <c r="N45" i="8"/>
  <c r="O46" i="8" s="1"/>
  <c r="O60" i="8"/>
  <c r="O56" i="8"/>
  <c r="N126" i="8"/>
  <c r="O126" i="8" s="1"/>
  <c r="N204" i="8"/>
  <c r="N212" i="8"/>
  <c r="N151" i="8"/>
  <c r="O152" i="8" s="1"/>
  <c r="N177" i="8"/>
  <c r="O177" i="8" s="1"/>
  <c r="N255" i="8"/>
  <c r="N209" i="8"/>
  <c r="O209" i="8" s="1"/>
  <c r="N201" i="8"/>
  <c r="N138" i="8"/>
  <c r="N124" i="8"/>
  <c r="O237" i="8"/>
  <c r="N38" i="8"/>
  <c r="O38" i="8" s="1"/>
  <c r="N132" i="8"/>
  <c r="O132" i="8" s="1"/>
  <c r="N93" i="8"/>
  <c r="O94" i="8" s="1"/>
  <c r="N94" i="8"/>
  <c r="N47" i="8"/>
  <c r="N200" i="8"/>
  <c r="N51" i="8"/>
  <c r="I187" i="8"/>
  <c r="I52" i="8"/>
  <c r="I161" i="8"/>
  <c r="I235" i="8"/>
  <c r="I53" i="8"/>
  <c r="I149" i="8"/>
  <c r="I242" i="8"/>
  <c r="I125" i="8"/>
  <c r="I77" i="8"/>
  <c r="I184" i="8"/>
  <c r="I79" i="8"/>
  <c r="I92" i="8"/>
  <c r="I210" i="8"/>
  <c r="I73" i="8"/>
  <c r="I72" i="8"/>
  <c r="I157" i="8"/>
  <c r="I4" i="8"/>
  <c r="I158" i="8"/>
  <c r="I101" i="8"/>
  <c r="I199" i="8"/>
  <c r="I252" i="8"/>
  <c r="I81" i="8"/>
  <c r="I44" i="8"/>
  <c r="I13" i="8"/>
  <c r="I178" i="8"/>
  <c r="K69" i="8"/>
  <c r="O190" i="8"/>
  <c r="K121" i="8"/>
  <c r="K124" i="8"/>
  <c r="K220" i="8"/>
  <c r="K230" i="8"/>
  <c r="K43" i="8"/>
  <c r="K129" i="8"/>
  <c r="K248" i="8"/>
  <c r="K217" i="8"/>
  <c r="K177" i="8"/>
  <c r="K256" i="8"/>
  <c r="K201" i="8"/>
  <c r="O174" i="8"/>
  <c r="N228" i="8"/>
  <c r="O228" i="8" s="1"/>
  <c r="N35" i="8"/>
  <c r="O35" i="8" s="1"/>
  <c r="N252" i="8"/>
  <c r="O253" i="8" s="1"/>
  <c r="K17" i="8"/>
  <c r="K157" i="8"/>
  <c r="K228" i="8"/>
  <c r="K81" i="8"/>
  <c r="K77" i="8"/>
  <c r="K21" i="8"/>
  <c r="K100" i="8"/>
  <c r="K182" i="8"/>
  <c r="K139" i="8"/>
  <c r="K243" i="8"/>
  <c r="K95" i="8"/>
  <c r="K126" i="8"/>
  <c r="K112" i="8"/>
  <c r="K238" i="8"/>
  <c r="K202" i="8"/>
  <c r="K66" i="8"/>
  <c r="K179" i="8"/>
  <c r="K51" i="8"/>
  <c r="K101" i="8"/>
  <c r="K236" i="8"/>
  <c r="K213" i="8"/>
  <c r="K92" i="8"/>
  <c r="K167" i="8"/>
  <c r="K235" i="8"/>
  <c r="K71" i="8"/>
  <c r="K187" i="8"/>
  <c r="N161" i="8"/>
  <c r="N15" i="8"/>
  <c r="O16" i="8" s="1"/>
  <c r="O8" i="8"/>
  <c r="N110" i="8"/>
  <c r="O110" i="8" s="1"/>
  <c r="O68" i="8"/>
  <c r="N28" i="8"/>
  <c r="N117" i="8"/>
  <c r="N39" i="8"/>
  <c r="K133" i="8"/>
  <c r="K252" i="8"/>
  <c r="K33" i="8"/>
  <c r="K189" i="8"/>
  <c r="K19" i="8"/>
  <c r="K244" i="8"/>
  <c r="K113" i="8"/>
  <c r="K109" i="8"/>
  <c r="K41" i="8"/>
  <c r="K28" i="8"/>
  <c r="K115" i="8"/>
  <c r="K196" i="8"/>
  <c r="K146" i="8"/>
  <c r="K251" i="8"/>
  <c r="K103" i="8"/>
  <c r="K148" i="8"/>
  <c r="K127" i="8"/>
  <c r="K246" i="8"/>
  <c r="K74" i="8"/>
  <c r="K208" i="8"/>
  <c r="K59" i="8"/>
  <c r="K164" i="8"/>
  <c r="K161" i="8"/>
  <c r="K233" i="8"/>
  <c r="K209" i="8"/>
  <c r="K225" i="8"/>
  <c r="N23" i="8"/>
  <c r="O23" i="8" s="1"/>
  <c r="O113" i="8"/>
  <c r="N7" i="8"/>
  <c r="O7" i="8" s="1"/>
  <c r="N136" i="8"/>
  <c r="N115" i="8"/>
  <c r="O115" i="8" s="1"/>
  <c r="N243" i="8"/>
  <c r="O244" i="8" s="1"/>
  <c r="K65" i="8"/>
  <c r="K7" i="8"/>
  <c r="K53" i="8"/>
  <c r="K229" i="8"/>
  <c r="K141" i="8"/>
  <c r="K73" i="8"/>
  <c r="K36" i="8"/>
  <c r="K144" i="8"/>
  <c r="K211" i="8"/>
  <c r="K136" i="8"/>
  <c r="K168" i="8"/>
  <c r="K118" i="8"/>
  <c r="K155" i="8"/>
  <c r="K156" i="8"/>
  <c r="K254" i="8"/>
  <c r="K82" i="8"/>
  <c r="K231" i="8"/>
  <c r="K83" i="8"/>
  <c r="K50" i="8"/>
  <c r="N193" i="8"/>
  <c r="O193" i="8" s="1"/>
  <c r="N137" i="8"/>
  <c r="O137" i="8" s="1"/>
  <c r="O186" i="8"/>
  <c r="N44" i="8"/>
  <c r="O44" i="8" s="1"/>
  <c r="N106" i="8"/>
  <c r="O106" i="8" s="1"/>
  <c r="N183" i="8"/>
  <c r="O183" i="8" s="1"/>
  <c r="N247" i="8"/>
  <c r="O248" i="8" s="1"/>
  <c r="K165" i="8"/>
  <c r="K97" i="8"/>
  <c r="K23" i="8"/>
  <c r="K13" i="8"/>
  <c r="K85" i="8"/>
  <c r="K245" i="8"/>
  <c r="K173" i="8"/>
  <c r="K105" i="8"/>
  <c r="K52" i="8"/>
  <c r="K159" i="8"/>
  <c r="K116" i="8"/>
  <c r="K226" i="8"/>
  <c r="K30" i="8"/>
  <c r="K190" i="8"/>
  <c r="K132" i="8"/>
  <c r="K162" i="8"/>
  <c r="K171" i="8"/>
  <c r="K98" i="8"/>
  <c r="K247" i="8"/>
  <c r="K91" i="8"/>
  <c r="K49" i="8"/>
  <c r="K8" i="8"/>
  <c r="K193" i="8"/>
  <c r="K153" i="8"/>
  <c r="K249" i="8"/>
  <c r="K224" i="8"/>
  <c r="K137" i="8"/>
  <c r="K241" i="8"/>
  <c r="O63" i="8"/>
  <c r="N29" i="8"/>
  <c r="N121" i="8"/>
  <c r="O121" i="8" s="1"/>
  <c r="O216" i="8"/>
  <c r="O223" i="8"/>
  <c r="K221" i="8"/>
  <c r="K29" i="8"/>
  <c r="K25" i="8"/>
  <c r="K117" i="8"/>
  <c r="K205" i="8"/>
  <c r="K4" i="8"/>
  <c r="K60" i="8"/>
  <c r="K188" i="8"/>
  <c r="K123" i="8"/>
  <c r="K242" i="8"/>
  <c r="K62" i="8"/>
  <c r="K212" i="8"/>
  <c r="K6" i="8"/>
  <c r="K147" i="8"/>
  <c r="K170" i="8"/>
  <c r="K178" i="8"/>
  <c r="K106" i="8"/>
  <c r="K46" i="8"/>
  <c r="K64" i="8"/>
  <c r="K78" i="8"/>
  <c r="K96" i="8"/>
  <c r="K12" i="8"/>
  <c r="K38" i="8"/>
  <c r="K47" i="8"/>
  <c r="K56" i="8"/>
  <c r="K70" i="8"/>
  <c r="K79" i="8"/>
  <c r="K88" i="8"/>
  <c r="K102" i="8"/>
  <c r="K111" i="8"/>
  <c r="K120" i="8"/>
  <c r="K134" i="8"/>
  <c r="K143" i="8"/>
  <c r="K152" i="8"/>
  <c r="K166" i="8"/>
  <c r="K175" i="8"/>
  <c r="K184" i="8"/>
  <c r="K198" i="8"/>
  <c r="K207" i="8"/>
  <c r="K216" i="8"/>
  <c r="K18" i="8"/>
  <c r="K14" i="8"/>
  <c r="K26" i="8"/>
  <c r="K35" i="8"/>
  <c r="K44" i="8"/>
  <c r="K58" i="8"/>
  <c r="K67" i="8"/>
  <c r="K76" i="8"/>
  <c r="K90" i="8"/>
  <c r="K99" i="8"/>
  <c r="K108" i="8"/>
  <c r="K122" i="8"/>
  <c r="K131" i="8"/>
  <c r="K140" i="8"/>
  <c r="K154" i="8"/>
  <c r="K163" i="8"/>
  <c r="K172" i="8"/>
  <c r="K186" i="8"/>
  <c r="K195" i="8"/>
  <c r="K204" i="8"/>
  <c r="K218" i="8"/>
  <c r="K223" i="8"/>
  <c r="K234" i="8"/>
  <c r="K239" i="8"/>
  <c r="K250" i="8"/>
  <c r="K255" i="8"/>
  <c r="K20" i="8"/>
  <c r="K31" i="8"/>
  <c r="K40" i="8"/>
  <c r="K54" i="8"/>
  <c r="K63" i="8"/>
  <c r="K72" i="8"/>
  <c r="K16" i="8"/>
  <c r="K55" i="8"/>
  <c r="K32" i="8"/>
  <c r="K87" i="8"/>
  <c r="K151" i="8"/>
  <c r="K174" i="8"/>
  <c r="K160" i="8"/>
  <c r="K110" i="8"/>
  <c r="K183" i="8"/>
  <c r="K206" i="8"/>
  <c r="K119" i="8"/>
  <c r="K192" i="8"/>
  <c r="K142" i="8"/>
  <c r="K215" i="8"/>
  <c r="K128" i="8"/>
  <c r="O24" i="8"/>
  <c r="O157" i="8"/>
  <c r="O139" i="8"/>
  <c r="O203" i="8"/>
  <c r="K37" i="8"/>
  <c r="K11" i="8"/>
  <c r="K197" i="8"/>
  <c r="K237" i="8"/>
  <c r="K61" i="8"/>
  <c r="K57" i="8"/>
  <c r="K149" i="8"/>
  <c r="K5" i="8"/>
  <c r="K68" i="8"/>
  <c r="K203" i="8"/>
  <c r="K130" i="8"/>
  <c r="K86" i="8"/>
  <c r="K219" i="8"/>
  <c r="K107" i="8"/>
  <c r="K22" i="8"/>
  <c r="K176" i="8"/>
  <c r="K48" i="8"/>
  <c r="K199" i="8"/>
  <c r="K200" i="8"/>
  <c r="K75" i="8"/>
  <c r="K34" i="8"/>
  <c r="K135" i="8"/>
  <c r="K10" i="8"/>
  <c r="K180" i="8"/>
  <c r="K45" i="8"/>
  <c r="K104" i="8"/>
  <c r="K24" i="8"/>
  <c r="K232" i="8"/>
  <c r="K185" i="8"/>
  <c r="K145" i="8"/>
  <c r="K240" i="8"/>
  <c r="K169" i="8"/>
  <c r="N188" i="8"/>
  <c r="O188" i="8" s="1"/>
  <c r="N66" i="8"/>
  <c r="O67" i="8" s="1"/>
  <c r="N196" i="8"/>
  <c r="O196" i="8" s="1"/>
  <c r="N181" i="8"/>
  <c r="O181" i="8" s="1"/>
  <c r="N211" i="8"/>
  <c r="O211" i="8" s="1"/>
  <c r="K253" i="8"/>
  <c r="K93" i="8"/>
  <c r="K89" i="8"/>
  <c r="K181" i="8"/>
  <c r="K9" i="8"/>
  <c r="K15" i="8"/>
  <c r="K84" i="8"/>
  <c r="K210" i="8"/>
  <c r="K138" i="8"/>
  <c r="K94" i="8"/>
  <c r="K227" i="8"/>
  <c r="K39" i="8"/>
  <c r="K191" i="8"/>
  <c r="K80" i="8"/>
  <c r="K214" i="8"/>
  <c r="K222" i="8"/>
  <c r="K114" i="8"/>
  <c r="K42" i="8"/>
  <c r="K150" i="8"/>
  <c r="K27" i="8"/>
  <c r="K194" i="8"/>
  <c r="O233" i="8"/>
  <c r="O154" i="8"/>
  <c r="O204" i="8"/>
  <c r="O77" i="8"/>
  <c r="O212" i="8"/>
  <c r="O61" i="8"/>
  <c r="O213" i="8"/>
  <c r="O62" i="8"/>
  <c r="O215" i="8"/>
  <c r="O112" i="8"/>
  <c r="O176" i="8"/>
  <c r="O27" i="8"/>
  <c r="O91" i="8"/>
  <c r="O101" i="8"/>
  <c r="O105" i="8"/>
  <c r="O72" i="8"/>
  <c r="O73" i="8"/>
  <c r="O120" i="8"/>
  <c r="O163" i="8"/>
  <c r="O11" i="8"/>
  <c r="O249" i="8"/>
  <c r="O15" i="8"/>
  <c r="O12" i="8"/>
  <c r="O162" i="8"/>
  <c r="O82" i="8"/>
  <c r="O245" i="8"/>
  <c r="O103" i="8"/>
  <c r="O192" i="8"/>
  <c r="O43" i="8"/>
  <c r="O71" i="8"/>
  <c r="O76" i="8"/>
  <c r="O57" i="8"/>
  <c r="O221" i="8"/>
  <c r="O241" i="8"/>
  <c r="O138" i="8"/>
  <c r="O33" i="8"/>
  <c r="O78" i="8"/>
  <c r="O58" i="8"/>
  <c r="O93" i="8"/>
  <c r="O214" i="8"/>
  <c r="O175" i="8"/>
  <c r="O239" i="8"/>
  <c r="O136" i="8"/>
  <c r="O200" i="8"/>
  <c r="O51" i="8"/>
  <c r="O179" i="8"/>
  <c r="N31" i="8"/>
  <c r="O234" i="8"/>
  <c r="O173" i="8"/>
  <c r="O42" i="8"/>
  <c r="O140" i="8"/>
  <c r="O89" i="8"/>
  <c r="O49" i="8"/>
  <c r="O17" i="8"/>
  <c r="O19" i="8"/>
  <c r="O230" i="8"/>
  <c r="O55" i="8"/>
  <c r="O247" i="8"/>
  <c r="O144" i="8"/>
  <c r="O208" i="8"/>
  <c r="O59" i="8"/>
  <c r="O187" i="8"/>
  <c r="O109" i="8"/>
  <c r="O165" i="8"/>
  <c r="N95" i="8"/>
  <c r="O95" i="8" s="1"/>
  <c r="O9" i="8"/>
  <c r="O65" i="8"/>
  <c r="O170" i="8"/>
  <c r="O191" i="8"/>
  <c r="O141" i="8"/>
  <c r="O13" i="8"/>
  <c r="O210" i="8"/>
  <c r="O246" i="8"/>
  <c r="O195" i="8"/>
  <c r="O37" i="8"/>
  <c r="O219" i="8" l="1"/>
  <c r="O218" i="8"/>
  <c r="O98" i="8"/>
  <c r="O97" i="8"/>
  <c r="O21" i="8"/>
  <c r="O20" i="8"/>
  <c r="O130" i="8"/>
  <c r="O131" i="8"/>
  <c r="O83" i="8"/>
  <c r="O84" i="8"/>
  <c r="O117" i="8"/>
  <c r="O79" i="8"/>
  <c r="O80" i="8"/>
  <c r="O31" i="8"/>
  <c r="O227" i="8"/>
  <c r="O146" i="8"/>
  <c r="O5" i="8"/>
  <c r="O161" i="8"/>
  <c r="O142" i="8"/>
  <c r="O39" i="8"/>
  <c r="O124" i="8"/>
  <c r="O232" i="8"/>
  <c r="O168" i="8"/>
  <c r="O148" i="8"/>
  <c r="O53" i="8"/>
  <c r="O54" i="8"/>
  <c r="O133" i="8"/>
  <c r="O26" i="8"/>
  <c r="O36" i="8"/>
  <c r="O118" i="8"/>
  <c r="O251" i="8"/>
  <c r="O224" i="8"/>
  <c r="O99" i="8"/>
  <c r="O151" i="8"/>
  <c r="O28" i="8"/>
  <c r="O47" i="8"/>
  <c r="O201" i="8"/>
  <c r="O205" i="8"/>
  <c r="O156" i="8"/>
  <c r="O178" i="8"/>
  <c r="O129" i="8"/>
  <c r="O255" i="8"/>
  <c r="O92" i="8"/>
  <c r="O202" i="8"/>
  <c r="O256" i="8"/>
  <c r="O171" i="8"/>
  <c r="O229" i="8"/>
  <c r="O87" i="8"/>
  <c r="O197" i="8"/>
  <c r="O48" i="8"/>
  <c r="O41" i="8"/>
  <c r="O127" i="8"/>
  <c r="O70" i="8"/>
  <c r="O184" i="8"/>
  <c r="O122" i="8"/>
  <c r="O125" i="8"/>
  <c r="O52" i="8"/>
  <c r="O252" i="8"/>
  <c r="O29" i="8"/>
  <c r="O32" i="8"/>
  <c r="O107" i="8"/>
  <c r="O96" i="8"/>
  <c r="O182" i="8"/>
  <c r="O66" i="8"/>
  <c r="O243" i="8"/>
  <c r="O111" i="8"/>
  <c r="O45" i="8"/>
  <c r="O189" i="8"/>
  <c r="B6" i="2"/>
  <c r="B12" i="2" s="1"/>
  <c r="D5" i="8"/>
  <c r="D10" i="8" s="1"/>
</calcChain>
</file>

<file path=xl/sharedStrings.xml><?xml version="1.0" encoding="utf-8"?>
<sst xmlns="http://schemas.openxmlformats.org/spreadsheetml/2006/main" count="186" uniqueCount="120">
  <si>
    <t>Value at Risk - single security</t>
  </si>
  <si>
    <t>Portfolio value</t>
  </si>
  <si>
    <t>Expected volatility</t>
  </si>
  <si>
    <t>Confidence level</t>
  </si>
  <si>
    <t>Stress event</t>
  </si>
  <si>
    <t>Time (days)</t>
  </si>
  <si>
    <t>VaR</t>
  </si>
  <si>
    <t>Date</t>
  </si>
  <si>
    <t>Variance</t>
  </si>
  <si>
    <t>Covariance</t>
  </si>
  <si>
    <t>St Dev</t>
  </si>
  <si>
    <t>Weight AAPL</t>
  </si>
  <si>
    <t>Weight GLD</t>
  </si>
  <si>
    <t>Value at Risk - two security</t>
  </si>
  <si>
    <t>Row Labels</t>
  </si>
  <si>
    <t>Grand Total</t>
  </si>
  <si>
    <t>Standard Deviation</t>
  </si>
  <si>
    <t>Apple Close</t>
  </si>
  <si>
    <t>Apple %Change</t>
  </si>
  <si>
    <t>Gold Close</t>
  </si>
  <si>
    <t>Gold %Change</t>
  </si>
  <si>
    <t>Apple</t>
  </si>
  <si>
    <t>Gold</t>
  </si>
  <si>
    <t>Weight</t>
  </si>
  <si>
    <t>Total</t>
  </si>
  <si>
    <t>Value at Risk - Multiple security</t>
  </si>
  <si>
    <t>Expected Return</t>
  </si>
  <si>
    <t>Daily</t>
  </si>
  <si>
    <t>Apple %Change Sorted</t>
  </si>
  <si>
    <t>Gold %Change Sorted</t>
  </si>
  <si>
    <t>GOLD</t>
  </si>
  <si>
    <t>VaR(1%)</t>
  </si>
  <si>
    <t>VaR(5%)</t>
  </si>
  <si>
    <t>VaR(10%)</t>
  </si>
  <si>
    <t>APPLE (1 day)</t>
  </si>
  <si>
    <t>Days conversion</t>
  </si>
  <si>
    <t>Count of Apple %Change Sorted</t>
  </si>
  <si>
    <t>Count of Gold %Change Sorted</t>
  </si>
  <si>
    <t>PERCENTILE</t>
  </si>
  <si>
    <t>Group by 0.001 Starting at -0.018 and Ending at 0.026</t>
  </si>
  <si>
    <t xml:space="preserve">Group by 0.010; Starting -0.1 and Ending at 0.071 </t>
  </si>
  <si>
    <t>Portfolio Value</t>
  </si>
  <si>
    <t>Apple Value</t>
  </si>
  <si>
    <t>Gold Value</t>
  </si>
  <si>
    <t>Portfolio Change</t>
  </si>
  <si>
    <t>Apple Only</t>
  </si>
  <si>
    <t>Gold Only</t>
  </si>
  <si>
    <t>Apple Stock Count</t>
  </si>
  <si>
    <t>Gold Stock Count</t>
  </si>
  <si>
    <t>Return</t>
  </si>
  <si>
    <t>VaR Measures</t>
  </si>
  <si>
    <t>Risk Free Rate</t>
  </si>
  <si>
    <t>Sharpe Ratio</t>
  </si>
  <si>
    <t>Combination 1</t>
  </si>
  <si>
    <t>Combination 2</t>
  </si>
  <si>
    <t>Combination 3</t>
  </si>
  <si>
    <t>Combination 4</t>
  </si>
  <si>
    <t>Combination 5</t>
  </si>
  <si>
    <t>Combination 6</t>
  </si>
  <si>
    <t>Combination 7</t>
  </si>
  <si>
    <t>Combination 8</t>
  </si>
  <si>
    <t>Combination 9</t>
  </si>
  <si>
    <t>Combination 10</t>
  </si>
  <si>
    <t>Combination 11</t>
  </si>
  <si>
    <t>Combination 12</t>
  </si>
  <si>
    <t>Combination 13</t>
  </si>
  <si>
    <t>Combination 14</t>
  </si>
  <si>
    <t>Combination 15</t>
  </si>
  <si>
    <t>Combination 16</t>
  </si>
  <si>
    <t>Combination 17</t>
  </si>
  <si>
    <t>Combination 18</t>
  </si>
  <si>
    <t>Combination 19</t>
  </si>
  <si>
    <t>Combination 20</t>
  </si>
  <si>
    <t>Combination 21</t>
  </si>
  <si>
    <t>Using Solver - Optimize your portfolio</t>
  </si>
  <si>
    <t>Portfolio</t>
  </si>
  <si>
    <t>Optimal Combination</t>
  </si>
  <si>
    <t>Open</t>
  </si>
  <si>
    <t>High</t>
  </si>
  <si>
    <t>Low</t>
  </si>
  <si>
    <t>Close</t>
  </si>
  <si>
    <t>Adj Close</t>
  </si>
  <si>
    <t>Volume</t>
  </si>
  <si>
    <t>Daily Return</t>
  </si>
  <si>
    <t>Std dev</t>
  </si>
  <si>
    <t>1 Sigma</t>
  </si>
  <si>
    <t>3 Sigma</t>
  </si>
  <si>
    <t>Min</t>
  </si>
  <si>
    <t>Max</t>
  </si>
  <si>
    <t>Min Violations</t>
  </si>
  <si>
    <t>Max Violations</t>
  </si>
  <si>
    <t>eveyday you are</t>
  </si>
  <si>
    <t xml:space="preserve"> buying and selling the asset</t>
  </si>
  <si>
    <t>-0.1--0.09</t>
  </si>
  <si>
    <t>-0.07--0.06</t>
  </si>
  <si>
    <t>-0.06--0.05</t>
  </si>
  <si>
    <t>-0.05--0.04</t>
  </si>
  <si>
    <t>-0.04--0.03</t>
  </si>
  <si>
    <t>-0.03--0.02</t>
  </si>
  <si>
    <t>-0.02--0.01</t>
  </si>
  <si>
    <t>-0.01--8.67361737988404E-18</t>
  </si>
  <si>
    <t>0-0.01</t>
  </si>
  <si>
    <t>0.01-0.02</t>
  </si>
  <si>
    <t>0.02-0.03</t>
  </si>
  <si>
    <t>0.03-0.04</t>
  </si>
  <si>
    <t>0.04-0.05</t>
  </si>
  <si>
    <t>0.05-0.06</t>
  </si>
  <si>
    <t>0.06-0.07</t>
  </si>
  <si>
    <t>0.07-0.08</t>
  </si>
  <si>
    <t>-0.0170175097510687--0.00701750975106875</t>
  </si>
  <si>
    <t>-0.00701750975106875-0.00298249024893125</t>
  </si>
  <si>
    <t>0.00298249024893125-0.0129824902489313</t>
  </si>
  <si>
    <t>0.0129824902489312-0.0229824902489313</t>
  </si>
  <si>
    <t>0.0229824902489313-0.0329824902489313</t>
  </si>
  <si>
    <t>maximum loss the portfolio will incur in one day</t>
  </si>
  <si>
    <t>var</t>
  </si>
  <si>
    <t>7day var</t>
  </si>
  <si>
    <t>i.e percentage weekly return, and find the var same way</t>
  </si>
  <si>
    <t>1 day var with 99% confidence interval</t>
  </si>
  <si>
    <t xml:space="preserve"> percentile of 1% of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</si>
</sst>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%"/>
    <numFmt numFmtId="170" formatCode="0.000%"/>
    <numFmt numFmtId="171" formatCode="0.0000%"/>
    <numFmt numFmtId="172" formatCode="_(* #,##0_);_(* \(#,##0\);_(* &quot;-&quot;??_);_(@_)"/>
    <numFmt numFmtId="173" formatCode="0.00000%"/>
    <numFmt numFmtId="174" formatCode="0.000000"/>
    <numFmt numFmtId="175" formatCode="0.0000000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3" borderId="1" applyNumberFormat="0" applyAlignment="0" applyProtection="0"/>
    <xf numFmtId="0" fontId="6" fillId="4" borderId="1" applyNumberFormat="0" applyAlignment="0" applyProtection="0"/>
    <xf numFmtId="167" fontId="2" fillId="0" borderId="0" applyFont="0" applyFill="0" applyBorder="0" applyAlignment="0" applyProtection="0"/>
    <xf numFmtId="0" fontId="1" fillId="0" borderId="0"/>
  </cellStyleXfs>
  <cellXfs count="184">
    <xf numFmtId="0" fontId="0" fillId="0" borderId="0" xfId="0"/>
    <xf numFmtId="0" fontId="4" fillId="3" borderId="1" xfId="3"/>
    <xf numFmtId="168" fontId="4" fillId="3" borderId="1" xfId="1" applyNumberFormat="1" applyFont="1" applyFill="1" applyBorder="1"/>
    <xf numFmtId="168" fontId="5" fillId="5" borderId="2" xfId="1" applyNumberFormat="1" applyFont="1" applyFill="1" applyBorder="1"/>
    <xf numFmtId="2" fontId="0" fillId="0" borderId="0" xfId="0" applyNumberFormat="1"/>
    <xf numFmtId="14" fontId="0" fillId="0" borderId="0" xfId="0" applyNumberFormat="1"/>
    <xf numFmtId="0" fontId="6" fillId="4" borderId="1" xfId="4"/>
    <xf numFmtId="2" fontId="6" fillId="4" borderId="1" xfId="4" applyNumberFormat="1"/>
    <xf numFmtId="9" fontId="4" fillId="3" borderId="1" xfId="3" applyNumberFormat="1"/>
    <xf numFmtId="9" fontId="6" fillId="4" borderId="1" xfId="4" applyNumberFormat="1"/>
    <xf numFmtId="166" fontId="7" fillId="5" borderId="2" xfId="0" applyNumberFormat="1" applyFont="1" applyFill="1" applyBorder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2" applyNumberFormat="1" applyFont="1"/>
    <xf numFmtId="170" fontId="0" fillId="0" borderId="0" xfId="2" applyNumberFormat="1" applyFont="1"/>
    <xf numFmtId="171" fontId="0" fillId="0" borderId="0" xfId="2" applyNumberFormat="1" applyFont="1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9" fillId="0" borderId="0" xfId="0" applyFont="1"/>
    <xf numFmtId="166" fontId="9" fillId="0" borderId="0" xfId="0" applyNumberFormat="1" applyFont="1"/>
    <xf numFmtId="1" fontId="0" fillId="0" borderId="0" xfId="0" applyNumberFormat="1" applyAlignment="1">
      <alignment horizontal="left"/>
    </xf>
    <xf numFmtId="169" fontId="0" fillId="0" borderId="0" xfId="0" applyNumberFormat="1"/>
    <xf numFmtId="170" fontId="7" fillId="0" borderId="0" xfId="2" applyNumberFormat="1" applyFont="1"/>
    <xf numFmtId="0" fontId="10" fillId="0" borderId="0" xfId="0" applyFont="1"/>
    <xf numFmtId="10" fontId="7" fillId="6" borderId="0" xfId="2" applyNumberFormat="1" applyFont="1" applyFill="1"/>
    <xf numFmtId="10" fontId="0" fillId="6" borderId="0" xfId="2" applyNumberFormat="1" applyFont="1" applyFill="1"/>
    <xf numFmtId="10" fontId="7" fillId="7" borderId="0" xfId="2" applyNumberFormat="1" applyFont="1" applyFill="1"/>
    <xf numFmtId="170" fontId="7" fillId="6" borderId="3" xfId="2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168" fontId="5" fillId="5" borderId="11" xfId="1" applyNumberFormat="1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8" fontId="5" fillId="5" borderId="14" xfId="1" applyNumberFormat="1" applyFont="1" applyFill="1" applyBorder="1" applyAlignment="1">
      <alignment horizontal="center" vertical="center"/>
    </xf>
    <xf numFmtId="168" fontId="5" fillId="5" borderId="15" xfId="1" applyNumberFormat="1" applyFont="1" applyFill="1" applyBorder="1" applyAlignment="1">
      <alignment horizontal="center" vertical="center"/>
    </xf>
    <xf numFmtId="168" fontId="5" fillId="5" borderId="4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2" fillId="7" borderId="0" xfId="2" applyNumberFormat="1" applyFont="1" applyFill="1"/>
    <xf numFmtId="168" fontId="5" fillId="6" borderId="6" xfId="1" applyNumberFormat="1" applyFont="1" applyFill="1" applyBorder="1" applyAlignment="1">
      <alignment horizontal="center" vertical="center"/>
    </xf>
    <xf numFmtId="168" fontId="5" fillId="6" borderId="14" xfId="1" applyNumberFormat="1" applyFont="1" applyFill="1" applyBorder="1" applyAlignment="1">
      <alignment horizontal="center" vertical="center"/>
    </xf>
    <xf numFmtId="168" fontId="5" fillId="6" borderId="15" xfId="1" applyNumberFormat="1" applyFont="1" applyFill="1" applyBorder="1" applyAlignment="1">
      <alignment horizontal="center" vertical="center"/>
    </xf>
    <xf numFmtId="168" fontId="5" fillId="6" borderId="11" xfId="1" applyNumberFormat="1" applyFont="1" applyFill="1" applyBorder="1" applyAlignment="1">
      <alignment horizontal="center" vertical="center"/>
    </xf>
    <xf numFmtId="168" fontId="5" fillId="6" borderId="13" xfId="1" applyNumberFormat="1" applyFont="1" applyFill="1" applyBorder="1" applyAlignment="1">
      <alignment horizontal="center" vertical="center"/>
    </xf>
    <xf numFmtId="170" fontId="5" fillId="5" borderId="11" xfId="2" applyNumberFormat="1" applyFont="1" applyFill="1" applyBorder="1" applyAlignment="1">
      <alignment horizontal="center" vertical="center"/>
    </xf>
    <xf numFmtId="170" fontId="5" fillId="5" borderId="13" xfId="2" applyNumberFormat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10" fontId="0" fillId="2" borderId="18" xfId="2" applyNumberFormat="1" applyFont="1" applyFill="1" applyBorder="1"/>
    <xf numFmtId="10" fontId="0" fillId="6" borderId="18" xfId="2" applyNumberFormat="1" applyFont="1" applyFill="1" applyBorder="1"/>
    <xf numFmtId="0" fontId="0" fillId="0" borderId="2" xfId="0" applyBorder="1"/>
    <xf numFmtId="166" fontId="0" fillId="0" borderId="0" xfId="0" applyNumberFormat="1"/>
    <xf numFmtId="172" fontId="0" fillId="0" borderId="0" xfId="5" applyNumberFormat="1" applyFont="1"/>
    <xf numFmtId="168" fontId="5" fillId="9" borderId="2" xfId="1" applyNumberFormat="1" applyFont="1" applyFill="1" applyBorder="1" applyAlignment="1">
      <alignment horizontal="right"/>
    </xf>
    <xf numFmtId="10" fontId="4" fillId="2" borderId="1" xfId="2" applyNumberFormat="1" applyFont="1" applyFill="1" applyBorder="1" applyAlignment="1">
      <alignment horizontal="right"/>
    </xf>
    <xf numFmtId="168" fontId="4" fillId="2" borderId="1" xfId="1" applyNumberFormat="1" applyFont="1" applyFill="1" applyBorder="1"/>
    <xf numFmtId="10" fontId="4" fillId="2" borderId="1" xfId="2" applyNumberFormat="1" applyFont="1" applyFill="1" applyBorder="1"/>
    <xf numFmtId="0" fontId="4" fillId="2" borderId="1" xfId="3" applyFill="1"/>
    <xf numFmtId="2" fontId="4" fillId="2" borderId="1" xfId="3" applyNumberFormat="1" applyFill="1"/>
    <xf numFmtId="168" fontId="4" fillId="10" borderId="1" xfId="1" applyNumberFormat="1" applyFont="1" applyFill="1" applyBorder="1"/>
    <xf numFmtId="10" fontId="4" fillId="10" borderId="1" xfId="2" applyNumberFormat="1" applyFont="1" applyFill="1" applyBorder="1"/>
    <xf numFmtId="0" fontId="4" fillId="10" borderId="1" xfId="3" applyFill="1"/>
    <xf numFmtId="2" fontId="4" fillId="10" borderId="1" xfId="3" applyNumberFormat="1" applyFill="1"/>
    <xf numFmtId="168" fontId="5" fillId="6" borderId="2" xfId="1" applyNumberFormat="1" applyFont="1" applyFill="1" applyBorder="1"/>
    <xf numFmtId="168" fontId="4" fillId="2" borderId="20" xfId="1" applyNumberFormat="1" applyFont="1" applyFill="1" applyBorder="1" applyAlignment="1">
      <alignment horizontal="right"/>
    </xf>
    <xf numFmtId="9" fontId="0" fillId="11" borderId="2" xfId="0" applyNumberFormat="1" applyFill="1" applyBorder="1" applyAlignment="1">
      <alignment horizontal="right"/>
    </xf>
    <xf numFmtId="168" fontId="4" fillId="6" borderId="21" xfId="1" applyNumberFormat="1" applyFont="1" applyFill="1" applyBorder="1" applyAlignment="1">
      <alignment horizontal="right"/>
    </xf>
    <xf numFmtId="10" fontId="4" fillId="6" borderId="21" xfId="2" applyNumberFormat="1" applyFont="1" applyFill="1" applyBorder="1" applyAlignment="1">
      <alignment horizontal="right"/>
    </xf>
    <xf numFmtId="9" fontId="7" fillId="0" borderId="17" xfId="0" applyNumberFormat="1" applyFont="1" applyBorder="1" applyAlignment="1">
      <alignment horizontal="right"/>
    </xf>
    <xf numFmtId="168" fontId="11" fillId="9" borderId="22" xfId="1" applyNumberFormat="1" applyFont="1" applyFill="1" applyBorder="1" applyAlignment="1">
      <alignment horizontal="right"/>
    </xf>
    <xf numFmtId="10" fontId="11" fillId="9" borderId="22" xfId="2" applyNumberFormat="1" applyFont="1" applyFill="1" applyBorder="1" applyAlignment="1">
      <alignment horizontal="right"/>
    </xf>
    <xf numFmtId="0" fontId="11" fillId="9" borderId="22" xfId="3" applyFont="1" applyFill="1" applyBorder="1" applyAlignment="1">
      <alignment horizontal="right"/>
    </xf>
    <xf numFmtId="2" fontId="11" fillId="9" borderId="23" xfId="3" applyNumberFormat="1" applyFont="1" applyFill="1" applyBorder="1" applyAlignment="1">
      <alignment horizontal="right"/>
    </xf>
    <xf numFmtId="165" fontId="0" fillId="2" borderId="14" xfId="0" applyNumberFormat="1" applyFill="1" applyBorder="1"/>
    <xf numFmtId="165" fontId="0" fillId="10" borderId="14" xfId="0" applyNumberFormat="1" applyFill="1" applyBorder="1"/>
    <xf numFmtId="165" fontId="0" fillId="8" borderId="16" xfId="0" applyNumberFormat="1" applyFill="1" applyBorder="1"/>
    <xf numFmtId="165" fontId="0" fillId="8" borderId="15" xfId="0" applyNumberFormat="1" applyFill="1" applyBorder="1"/>
    <xf numFmtId="172" fontId="0" fillId="2" borderId="24" xfId="5" applyNumberFormat="1" applyFont="1" applyFill="1" applyBorder="1"/>
    <xf numFmtId="172" fontId="0" fillId="10" borderId="24" xfId="5" applyNumberFormat="1" applyFont="1" applyFill="1" applyBorder="1"/>
    <xf numFmtId="172" fontId="0" fillId="8" borderId="25" xfId="5" applyNumberFormat="1" applyFont="1" applyFill="1" applyBorder="1"/>
    <xf numFmtId="172" fontId="0" fillId="8" borderId="26" xfId="5" applyNumberFormat="1" applyFont="1" applyFill="1" applyBorder="1"/>
    <xf numFmtId="0" fontId="0" fillId="0" borderId="4" xfId="0" applyBorder="1"/>
    <xf numFmtId="165" fontId="0" fillId="0" borderId="5" xfId="1" applyNumberFormat="1" applyFont="1" applyBorder="1"/>
    <xf numFmtId="165" fontId="0" fillId="2" borderId="5" xfId="1" applyNumberFormat="1" applyFont="1" applyFill="1" applyBorder="1"/>
    <xf numFmtId="165" fontId="0" fillId="6" borderId="5" xfId="1" applyNumberFormat="1" applyFont="1" applyFill="1" applyBorder="1"/>
    <xf numFmtId="165" fontId="0" fillId="8" borderId="5" xfId="1" applyNumberFormat="1" applyFont="1" applyFill="1" applyBorder="1"/>
    <xf numFmtId="165" fontId="0" fillId="0" borderId="6" xfId="1" applyNumberFormat="1" applyFont="1" applyBorder="1"/>
    <xf numFmtId="0" fontId="0" fillId="0" borderId="27" xfId="0" applyBorder="1"/>
    <xf numFmtId="0" fontId="0" fillId="0" borderId="28" xfId="0" applyBorder="1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29" xfId="0" applyBorder="1"/>
    <xf numFmtId="168" fontId="4" fillId="2" borderId="30" xfId="1" applyNumberFormat="1" applyFont="1" applyFill="1" applyBorder="1" applyAlignment="1">
      <alignment horizontal="right"/>
    </xf>
    <xf numFmtId="168" fontId="4" fillId="6" borderId="30" xfId="1" applyNumberFormat="1" applyFont="1" applyFill="1" applyBorder="1" applyAlignment="1">
      <alignment horizontal="right"/>
    </xf>
    <xf numFmtId="0" fontId="0" fillId="0" borderId="31" xfId="0" applyBorder="1"/>
    <xf numFmtId="0" fontId="0" fillId="0" borderId="7" xfId="0" applyBorder="1"/>
    <xf numFmtId="165" fontId="0" fillId="0" borderId="8" xfId="0" applyNumberFormat="1" applyBorder="1"/>
    <xf numFmtId="0" fontId="0" fillId="0" borderId="8" xfId="0" applyBorder="1"/>
    <xf numFmtId="0" fontId="0" fillId="0" borderId="9" xfId="0" applyBorder="1"/>
    <xf numFmtId="166" fontId="0" fillId="0" borderId="27" xfId="0" applyNumberFormat="1" applyBorder="1"/>
    <xf numFmtId="172" fontId="0" fillId="0" borderId="0" xfId="5" applyNumberFormat="1" applyFont="1" applyBorder="1"/>
    <xf numFmtId="14" fontId="0" fillId="0" borderId="27" xfId="0" applyNumberFormat="1" applyBorder="1"/>
    <xf numFmtId="165" fontId="0" fillId="0" borderId="0" xfId="0" applyNumberFormat="1"/>
    <xf numFmtId="164" fontId="0" fillId="2" borderId="0" xfId="0" applyNumberFormat="1" applyFill="1"/>
    <xf numFmtId="164" fontId="0" fillId="6" borderId="0" xfId="0" applyNumberFormat="1" applyFill="1"/>
    <xf numFmtId="164" fontId="0" fillId="8" borderId="0" xfId="0" applyNumberFormat="1" applyFill="1"/>
    <xf numFmtId="10" fontId="0" fillId="0" borderId="28" xfId="2" applyNumberFormat="1" applyFont="1" applyBorder="1"/>
    <xf numFmtId="14" fontId="12" fillId="12" borderId="27" xfId="0" applyNumberFormat="1" applyFont="1" applyFill="1" applyBorder="1"/>
    <xf numFmtId="165" fontId="12" fillId="12" borderId="0" xfId="0" applyNumberFormat="1" applyFont="1" applyFill="1"/>
    <xf numFmtId="164" fontId="12" fillId="12" borderId="0" xfId="0" applyNumberFormat="1" applyFont="1" applyFill="1"/>
    <xf numFmtId="10" fontId="12" fillId="12" borderId="28" xfId="2" applyNumberFormat="1" applyFont="1" applyFill="1" applyBorder="1"/>
    <xf numFmtId="14" fontId="12" fillId="13" borderId="27" xfId="0" applyNumberFormat="1" applyFont="1" applyFill="1" applyBorder="1"/>
    <xf numFmtId="165" fontId="12" fillId="13" borderId="0" xfId="0" applyNumberFormat="1" applyFont="1" applyFill="1"/>
    <xf numFmtId="164" fontId="12" fillId="13" borderId="0" xfId="0" applyNumberFormat="1" applyFont="1" applyFill="1"/>
    <xf numFmtId="10" fontId="12" fillId="13" borderId="28" xfId="2" applyNumberFormat="1" applyFont="1" applyFill="1" applyBorder="1"/>
    <xf numFmtId="14" fontId="0" fillId="0" borderId="29" xfId="0" applyNumberFormat="1" applyBorder="1"/>
    <xf numFmtId="165" fontId="0" fillId="0" borderId="32" xfId="0" applyNumberFormat="1" applyBorder="1"/>
    <xf numFmtId="164" fontId="0" fillId="2" borderId="32" xfId="0" applyNumberFormat="1" applyFill="1" applyBorder="1"/>
    <xf numFmtId="164" fontId="0" fillId="6" borderId="32" xfId="0" applyNumberFormat="1" applyFill="1" applyBorder="1"/>
    <xf numFmtId="164" fontId="0" fillId="8" borderId="32" xfId="0" applyNumberFormat="1" applyFill="1" applyBorder="1"/>
    <xf numFmtId="10" fontId="0" fillId="0" borderId="31" xfId="2" applyNumberFormat="1" applyFont="1" applyBorder="1"/>
    <xf numFmtId="168" fontId="4" fillId="2" borderId="33" xfId="1" applyNumberFormat="1" applyFont="1" applyFill="1" applyBorder="1" applyAlignment="1">
      <alignment horizontal="right"/>
    </xf>
    <xf numFmtId="168" fontId="4" fillId="6" borderId="33" xfId="1" applyNumberFormat="1" applyFont="1" applyFill="1" applyBorder="1" applyAlignment="1">
      <alignment horizontal="right"/>
    </xf>
    <xf numFmtId="0" fontId="0" fillId="0" borderId="6" xfId="0" applyBorder="1"/>
    <xf numFmtId="0" fontId="0" fillId="0" borderId="3" xfId="0" applyBorder="1"/>
    <xf numFmtId="171" fontId="0" fillId="0" borderId="3" xfId="2" applyNumberFormat="1" applyFont="1" applyBorder="1"/>
    <xf numFmtId="10" fontId="0" fillId="0" borderId="3" xfId="2" applyNumberFormat="1" applyFont="1" applyBorder="1"/>
    <xf numFmtId="2" fontId="11" fillId="9" borderId="3" xfId="3" applyNumberFormat="1" applyFont="1" applyFill="1" applyBorder="1" applyAlignment="1">
      <alignment horizontal="right"/>
    </xf>
    <xf numFmtId="169" fontId="0" fillId="0" borderId="3" xfId="2" applyNumberFormat="1" applyFont="1" applyBorder="1"/>
    <xf numFmtId="0" fontId="0" fillId="0" borderId="34" xfId="0" applyBorder="1"/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/>
    <xf numFmtId="9" fontId="0" fillId="0" borderId="36" xfId="0" applyNumberFormat="1" applyBorder="1"/>
    <xf numFmtId="10" fontId="0" fillId="0" borderId="36" xfId="2" applyNumberFormat="1" applyFont="1" applyBorder="1"/>
    <xf numFmtId="170" fontId="0" fillId="0" borderId="37" xfId="2" applyNumberFormat="1" applyFont="1" applyBorder="1"/>
    <xf numFmtId="0" fontId="0" fillId="0" borderId="38" xfId="0" applyBorder="1"/>
    <xf numFmtId="9" fontId="0" fillId="0" borderId="38" xfId="0" applyNumberFormat="1" applyBorder="1"/>
    <xf numFmtId="10" fontId="0" fillId="0" borderId="38" xfId="2" applyNumberFormat="1" applyFont="1" applyBorder="1"/>
    <xf numFmtId="170" fontId="0" fillId="0" borderId="39" xfId="2" applyNumberFormat="1" applyFont="1" applyBorder="1"/>
    <xf numFmtId="0" fontId="7" fillId="2" borderId="3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0" fillId="15" borderId="3" xfId="0" applyFill="1" applyBorder="1"/>
    <xf numFmtId="9" fontId="7" fillId="2" borderId="3" xfId="0" applyNumberFormat="1" applyFont="1" applyFill="1" applyBorder="1"/>
    <xf numFmtId="9" fontId="7" fillId="6" borderId="3" xfId="0" applyNumberFormat="1" applyFont="1" applyFill="1" applyBorder="1"/>
    <xf numFmtId="9" fontId="0" fillId="15" borderId="3" xfId="0" applyNumberFormat="1" applyFill="1" applyBorder="1"/>
    <xf numFmtId="10" fontId="2" fillId="0" borderId="3" xfId="2" applyNumberFormat="1" applyFont="1" applyBorder="1"/>
    <xf numFmtId="170" fontId="2" fillId="0" borderId="3" xfId="2" applyNumberFormat="1" applyFont="1" applyBorder="1"/>
    <xf numFmtId="171" fontId="7" fillId="0" borderId="3" xfId="2" applyNumberFormat="1" applyFont="1" applyBorder="1"/>
    <xf numFmtId="9" fontId="0" fillId="0" borderId="0" xfId="0" applyNumberFormat="1" applyAlignment="1">
      <alignment horizontal="center"/>
    </xf>
    <xf numFmtId="9" fontId="0" fillId="0" borderId="0" xfId="2" applyFont="1"/>
    <xf numFmtId="171" fontId="0" fillId="0" borderId="36" xfId="2" applyNumberFormat="1" applyFont="1" applyFill="1" applyBorder="1"/>
    <xf numFmtId="10" fontId="0" fillId="0" borderId="36" xfId="2" applyNumberFormat="1" applyFont="1" applyFill="1" applyBorder="1"/>
    <xf numFmtId="170" fontId="0" fillId="0" borderId="37" xfId="2" applyNumberFormat="1" applyFont="1" applyFill="1" applyBorder="1"/>
    <xf numFmtId="0" fontId="0" fillId="0" borderId="40" xfId="0" applyBorder="1"/>
    <xf numFmtId="171" fontId="0" fillId="0" borderId="38" xfId="2" applyNumberFormat="1" applyFont="1" applyFill="1" applyBorder="1"/>
    <xf numFmtId="0" fontId="1" fillId="0" borderId="0" xfId="6"/>
    <xf numFmtId="14" fontId="1" fillId="0" borderId="0" xfId="6" applyNumberFormat="1"/>
    <xf numFmtId="4" fontId="1" fillId="0" borderId="0" xfId="6" applyNumberFormat="1"/>
    <xf numFmtId="3" fontId="1" fillId="0" borderId="0" xfId="6" applyNumberFormat="1"/>
    <xf numFmtId="10" fontId="1" fillId="0" borderId="0" xfId="6" applyNumberFormat="1"/>
    <xf numFmtId="173" fontId="0" fillId="2" borderId="18" xfId="2" applyNumberFormat="1" applyFont="1" applyFill="1" applyBorder="1"/>
    <xf numFmtId="173" fontId="0" fillId="6" borderId="18" xfId="2" applyNumberFormat="1" applyFont="1" applyFill="1" applyBorder="1"/>
    <xf numFmtId="2" fontId="0" fillId="0" borderId="0" xfId="2" applyNumberFormat="1" applyFont="1"/>
    <xf numFmtId="174" fontId="0" fillId="2" borderId="18" xfId="2" applyNumberFormat="1" applyFont="1" applyFill="1" applyBorder="1"/>
    <xf numFmtId="175" fontId="0" fillId="2" borderId="18" xfId="2" applyNumberFormat="1" applyFont="1" applyFill="1" applyBorder="1"/>
    <xf numFmtId="10" fontId="0" fillId="0" borderId="0" xfId="0" applyNumberFormat="1" applyAlignment="1">
      <alignment horizontal="left"/>
    </xf>
    <xf numFmtId="174" fontId="0" fillId="0" borderId="4" xfId="2" applyNumberFormat="1" applyFont="1" applyBorder="1" applyAlignment="1">
      <alignment horizontal="center"/>
    </xf>
    <xf numFmtId="174" fontId="0" fillId="0" borderId="5" xfId="2" applyNumberFormat="1" applyFont="1" applyBorder="1" applyAlignment="1">
      <alignment horizontal="center"/>
    </xf>
    <xf numFmtId="174" fontId="0" fillId="0" borderId="6" xfId="2" applyNumberFormat="1" applyFont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171" fontId="0" fillId="0" borderId="3" xfId="2" applyNumberFormat="1" applyFont="1" applyBorder="1" applyAlignment="1">
      <alignment horizontal="center"/>
    </xf>
    <xf numFmtId="0" fontId="0" fillId="14" borderId="3" xfId="0" applyFill="1" applyBorder="1" applyAlignment="1">
      <alignment horizontal="center"/>
    </xf>
  </cellXfs>
  <cellStyles count="7">
    <cellStyle name="Calculation" xfId="4" builtinId="22"/>
    <cellStyle name="Comma" xfId="5" builtinId="3"/>
    <cellStyle name="Currency" xfId="1" builtinId="4"/>
    <cellStyle name="Input" xfId="3" builtinId="20"/>
    <cellStyle name="Normal" xfId="0" builtinId="0"/>
    <cellStyle name="Normal 2" xfId="6" xr:uid="{A9223BE3-F374-4C4B-9029-21074C46056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%Change Comparision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Apple 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data!$A$2:$A$254</c:f>
              <c:numCache>
                <c:formatCode>m/d/yyyy</c:formatCode>
                <c:ptCount val="253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43171</c:v>
                </c:pt>
                <c:pt idx="4">
                  <c:v>43172</c:v>
                </c:pt>
                <c:pt idx="5">
                  <c:v>43173</c:v>
                </c:pt>
                <c:pt idx="6">
                  <c:v>43174</c:v>
                </c:pt>
                <c:pt idx="7">
                  <c:v>43175</c:v>
                </c:pt>
                <c:pt idx="8">
                  <c:v>43178</c:v>
                </c:pt>
                <c:pt idx="9">
                  <c:v>43179</c:v>
                </c:pt>
                <c:pt idx="10">
                  <c:v>43180</c:v>
                </c:pt>
                <c:pt idx="11">
                  <c:v>43181</c:v>
                </c:pt>
                <c:pt idx="12">
                  <c:v>43182</c:v>
                </c:pt>
                <c:pt idx="13">
                  <c:v>43185</c:v>
                </c:pt>
                <c:pt idx="14">
                  <c:v>43186</c:v>
                </c:pt>
                <c:pt idx="15">
                  <c:v>43187</c:v>
                </c:pt>
                <c:pt idx="16">
                  <c:v>43188</c:v>
                </c:pt>
                <c:pt idx="17">
                  <c:v>43192</c:v>
                </c:pt>
                <c:pt idx="18">
                  <c:v>43193</c:v>
                </c:pt>
                <c:pt idx="19">
                  <c:v>43194</c:v>
                </c:pt>
                <c:pt idx="20">
                  <c:v>43195</c:v>
                </c:pt>
                <c:pt idx="21">
                  <c:v>43196</c:v>
                </c:pt>
                <c:pt idx="22">
                  <c:v>43199</c:v>
                </c:pt>
                <c:pt idx="23">
                  <c:v>43200</c:v>
                </c:pt>
                <c:pt idx="24">
                  <c:v>43201</c:v>
                </c:pt>
                <c:pt idx="25">
                  <c:v>43202</c:v>
                </c:pt>
                <c:pt idx="26">
                  <c:v>43203</c:v>
                </c:pt>
                <c:pt idx="27">
                  <c:v>43206</c:v>
                </c:pt>
                <c:pt idx="28">
                  <c:v>43207</c:v>
                </c:pt>
                <c:pt idx="29">
                  <c:v>43208</c:v>
                </c:pt>
                <c:pt idx="30">
                  <c:v>43209</c:v>
                </c:pt>
                <c:pt idx="31">
                  <c:v>43210</c:v>
                </c:pt>
                <c:pt idx="32">
                  <c:v>43213</c:v>
                </c:pt>
                <c:pt idx="33">
                  <c:v>43214</c:v>
                </c:pt>
                <c:pt idx="34">
                  <c:v>43215</c:v>
                </c:pt>
                <c:pt idx="35">
                  <c:v>43216</c:v>
                </c:pt>
                <c:pt idx="36">
                  <c:v>43217</c:v>
                </c:pt>
                <c:pt idx="37">
                  <c:v>43220</c:v>
                </c:pt>
                <c:pt idx="38">
                  <c:v>43221</c:v>
                </c:pt>
                <c:pt idx="39">
                  <c:v>43222</c:v>
                </c:pt>
                <c:pt idx="40">
                  <c:v>43223</c:v>
                </c:pt>
                <c:pt idx="41">
                  <c:v>43224</c:v>
                </c:pt>
                <c:pt idx="42">
                  <c:v>43227</c:v>
                </c:pt>
                <c:pt idx="43">
                  <c:v>43228</c:v>
                </c:pt>
                <c:pt idx="44">
                  <c:v>43229</c:v>
                </c:pt>
                <c:pt idx="45">
                  <c:v>43230</c:v>
                </c:pt>
                <c:pt idx="46">
                  <c:v>43231</c:v>
                </c:pt>
                <c:pt idx="47">
                  <c:v>43234</c:v>
                </c:pt>
                <c:pt idx="48">
                  <c:v>43235</c:v>
                </c:pt>
                <c:pt idx="49">
                  <c:v>43236</c:v>
                </c:pt>
                <c:pt idx="50">
                  <c:v>43237</c:v>
                </c:pt>
                <c:pt idx="51">
                  <c:v>43238</c:v>
                </c:pt>
                <c:pt idx="52">
                  <c:v>43241</c:v>
                </c:pt>
                <c:pt idx="53">
                  <c:v>43242</c:v>
                </c:pt>
                <c:pt idx="54">
                  <c:v>43243</c:v>
                </c:pt>
                <c:pt idx="55">
                  <c:v>43244</c:v>
                </c:pt>
                <c:pt idx="56">
                  <c:v>43245</c:v>
                </c:pt>
                <c:pt idx="57">
                  <c:v>43249</c:v>
                </c:pt>
                <c:pt idx="58">
                  <c:v>43250</c:v>
                </c:pt>
                <c:pt idx="59">
                  <c:v>43251</c:v>
                </c:pt>
                <c:pt idx="60">
                  <c:v>43252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43258</c:v>
                </c:pt>
                <c:pt idx="65">
                  <c:v>43259</c:v>
                </c:pt>
                <c:pt idx="66">
                  <c:v>43262</c:v>
                </c:pt>
                <c:pt idx="67">
                  <c:v>43263</c:v>
                </c:pt>
                <c:pt idx="68">
                  <c:v>43264</c:v>
                </c:pt>
                <c:pt idx="69">
                  <c:v>43265</c:v>
                </c:pt>
                <c:pt idx="70">
                  <c:v>43266</c:v>
                </c:pt>
                <c:pt idx="71">
                  <c:v>43269</c:v>
                </c:pt>
                <c:pt idx="72">
                  <c:v>43270</c:v>
                </c:pt>
                <c:pt idx="73">
                  <c:v>43271</c:v>
                </c:pt>
                <c:pt idx="74">
                  <c:v>43272</c:v>
                </c:pt>
                <c:pt idx="75">
                  <c:v>43273</c:v>
                </c:pt>
                <c:pt idx="76">
                  <c:v>43276</c:v>
                </c:pt>
                <c:pt idx="77">
                  <c:v>43277</c:v>
                </c:pt>
                <c:pt idx="78">
                  <c:v>43278</c:v>
                </c:pt>
                <c:pt idx="79">
                  <c:v>43279</c:v>
                </c:pt>
                <c:pt idx="80">
                  <c:v>43280</c:v>
                </c:pt>
                <c:pt idx="81">
                  <c:v>43283</c:v>
                </c:pt>
                <c:pt idx="82">
                  <c:v>43284</c:v>
                </c:pt>
                <c:pt idx="83">
                  <c:v>43286</c:v>
                </c:pt>
                <c:pt idx="84">
                  <c:v>43287</c:v>
                </c:pt>
                <c:pt idx="85">
                  <c:v>43290</c:v>
                </c:pt>
                <c:pt idx="86">
                  <c:v>43291</c:v>
                </c:pt>
                <c:pt idx="87">
                  <c:v>43292</c:v>
                </c:pt>
                <c:pt idx="88">
                  <c:v>43293</c:v>
                </c:pt>
                <c:pt idx="89">
                  <c:v>43294</c:v>
                </c:pt>
                <c:pt idx="90">
                  <c:v>43297</c:v>
                </c:pt>
                <c:pt idx="91">
                  <c:v>43298</c:v>
                </c:pt>
                <c:pt idx="92">
                  <c:v>43299</c:v>
                </c:pt>
                <c:pt idx="93">
                  <c:v>43300</c:v>
                </c:pt>
                <c:pt idx="94">
                  <c:v>43301</c:v>
                </c:pt>
                <c:pt idx="95">
                  <c:v>43304</c:v>
                </c:pt>
                <c:pt idx="96">
                  <c:v>43305</c:v>
                </c:pt>
                <c:pt idx="97">
                  <c:v>43306</c:v>
                </c:pt>
                <c:pt idx="98">
                  <c:v>43307</c:v>
                </c:pt>
                <c:pt idx="99">
                  <c:v>43308</c:v>
                </c:pt>
                <c:pt idx="100">
                  <c:v>43311</c:v>
                </c:pt>
                <c:pt idx="101">
                  <c:v>43312</c:v>
                </c:pt>
                <c:pt idx="102">
                  <c:v>43313</c:v>
                </c:pt>
                <c:pt idx="103">
                  <c:v>43314</c:v>
                </c:pt>
                <c:pt idx="104">
                  <c:v>43315</c:v>
                </c:pt>
                <c:pt idx="105">
                  <c:v>43318</c:v>
                </c:pt>
                <c:pt idx="106">
                  <c:v>43319</c:v>
                </c:pt>
                <c:pt idx="107">
                  <c:v>43320</c:v>
                </c:pt>
                <c:pt idx="108">
                  <c:v>43321</c:v>
                </c:pt>
                <c:pt idx="109">
                  <c:v>43322</c:v>
                </c:pt>
                <c:pt idx="110">
                  <c:v>43325</c:v>
                </c:pt>
                <c:pt idx="111">
                  <c:v>43326</c:v>
                </c:pt>
                <c:pt idx="112">
                  <c:v>43327</c:v>
                </c:pt>
                <c:pt idx="113">
                  <c:v>43328</c:v>
                </c:pt>
                <c:pt idx="114">
                  <c:v>43329</c:v>
                </c:pt>
                <c:pt idx="115">
                  <c:v>43332</c:v>
                </c:pt>
                <c:pt idx="116">
                  <c:v>43333</c:v>
                </c:pt>
                <c:pt idx="117">
                  <c:v>43334</c:v>
                </c:pt>
                <c:pt idx="118">
                  <c:v>43335</c:v>
                </c:pt>
                <c:pt idx="119">
                  <c:v>43336</c:v>
                </c:pt>
                <c:pt idx="120">
                  <c:v>43339</c:v>
                </c:pt>
                <c:pt idx="121">
                  <c:v>43340</c:v>
                </c:pt>
                <c:pt idx="122">
                  <c:v>43341</c:v>
                </c:pt>
                <c:pt idx="123">
                  <c:v>43342</c:v>
                </c:pt>
                <c:pt idx="124">
                  <c:v>43343</c:v>
                </c:pt>
                <c:pt idx="125">
                  <c:v>43347</c:v>
                </c:pt>
                <c:pt idx="126">
                  <c:v>43348</c:v>
                </c:pt>
                <c:pt idx="127">
                  <c:v>43349</c:v>
                </c:pt>
                <c:pt idx="128">
                  <c:v>43350</c:v>
                </c:pt>
                <c:pt idx="129">
                  <c:v>43353</c:v>
                </c:pt>
                <c:pt idx="130">
                  <c:v>43354</c:v>
                </c:pt>
                <c:pt idx="131">
                  <c:v>43355</c:v>
                </c:pt>
                <c:pt idx="132">
                  <c:v>43356</c:v>
                </c:pt>
                <c:pt idx="133">
                  <c:v>43357</c:v>
                </c:pt>
                <c:pt idx="134">
                  <c:v>43360</c:v>
                </c:pt>
                <c:pt idx="135">
                  <c:v>43361</c:v>
                </c:pt>
                <c:pt idx="136">
                  <c:v>43362</c:v>
                </c:pt>
                <c:pt idx="137">
                  <c:v>43363</c:v>
                </c:pt>
                <c:pt idx="138">
                  <c:v>43364</c:v>
                </c:pt>
                <c:pt idx="139">
                  <c:v>43367</c:v>
                </c:pt>
                <c:pt idx="140">
                  <c:v>43368</c:v>
                </c:pt>
                <c:pt idx="141">
                  <c:v>43369</c:v>
                </c:pt>
                <c:pt idx="142">
                  <c:v>43370</c:v>
                </c:pt>
                <c:pt idx="143">
                  <c:v>43371</c:v>
                </c:pt>
                <c:pt idx="144">
                  <c:v>43374</c:v>
                </c:pt>
                <c:pt idx="145">
                  <c:v>43375</c:v>
                </c:pt>
                <c:pt idx="146">
                  <c:v>43376</c:v>
                </c:pt>
                <c:pt idx="147">
                  <c:v>43377</c:v>
                </c:pt>
                <c:pt idx="148">
                  <c:v>43378</c:v>
                </c:pt>
                <c:pt idx="149">
                  <c:v>43381</c:v>
                </c:pt>
                <c:pt idx="150">
                  <c:v>43382</c:v>
                </c:pt>
                <c:pt idx="151">
                  <c:v>43383</c:v>
                </c:pt>
                <c:pt idx="152">
                  <c:v>43384</c:v>
                </c:pt>
                <c:pt idx="153">
                  <c:v>43385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43395</c:v>
                </c:pt>
                <c:pt idx="160">
                  <c:v>43396</c:v>
                </c:pt>
                <c:pt idx="161">
                  <c:v>43397</c:v>
                </c:pt>
                <c:pt idx="162">
                  <c:v>43398</c:v>
                </c:pt>
                <c:pt idx="163">
                  <c:v>43399</c:v>
                </c:pt>
                <c:pt idx="164">
                  <c:v>43402</c:v>
                </c:pt>
                <c:pt idx="165">
                  <c:v>43403</c:v>
                </c:pt>
                <c:pt idx="166">
                  <c:v>43404</c:v>
                </c:pt>
                <c:pt idx="167">
                  <c:v>43405</c:v>
                </c:pt>
                <c:pt idx="168">
                  <c:v>43406</c:v>
                </c:pt>
                <c:pt idx="169">
                  <c:v>43409</c:v>
                </c:pt>
                <c:pt idx="170">
                  <c:v>43410</c:v>
                </c:pt>
                <c:pt idx="171">
                  <c:v>43411</c:v>
                </c:pt>
                <c:pt idx="172">
                  <c:v>43412</c:v>
                </c:pt>
                <c:pt idx="173">
                  <c:v>43413</c:v>
                </c:pt>
                <c:pt idx="174">
                  <c:v>43416</c:v>
                </c:pt>
                <c:pt idx="175">
                  <c:v>43417</c:v>
                </c:pt>
                <c:pt idx="176">
                  <c:v>43418</c:v>
                </c:pt>
                <c:pt idx="177">
                  <c:v>43419</c:v>
                </c:pt>
                <c:pt idx="178">
                  <c:v>43420</c:v>
                </c:pt>
                <c:pt idx="179">
                  <c:v>43423</c:v>
                </c:pt>
                <c:pt idx="180">
                  <c:v>43424</c:v>
                </c:pt>
                <c:pt idx="181">
                  <c:v>43425</c:v>
                </c:pt>
                <c:pt idx="182">
                  <c:v>43427</c:v>
                </c:pt>
                <c:pt idx="183">
                  <c:v>43430</c:v>
                </c:pt>
                <c:pt idx="184">
                  <c:v>43431</c:v>
                </c:pt>
                <c:pt idx="185">
                  <c:v>43432</c:v>
                </c:pt>
                <c:pt idx="186">
                  <c:v>43433</c:v>
                </c:pt>
                <c:pt idx="187">
                  <c:v>43434</c:v>
                </c:pt>
                <c:pt idx="188">
                  <c:v>43437</c:v>
                </c:pt>
                <c:pt idx="189">
                  <c:v>43438</c:v>
                </c:pt>
                <c:pt idx="190">
                  <c:v>43440</c:v>
                </c:pt>
                <c:pt idx="191">
                  <c:v>43441</c:v>
                </c:pt>
                <c:pt idx="192">
                  <c:v>43444</c:v>
                </c:pt>
                <c:pt idx="193">
                  <c:v>43445</c:v>
                </c:pt>
                <c:pt idx="194">
                  <c:v>43446</c:v>
                </c:pt>
                <c:pt idx="195">
                  <c:v>43447</c:v>
                </c:pt>
                <c:pt idx="196">
                  <c:v>43448</c:v>
                </c:pt>
                <c:pt idx="197">
                  <c:v>43451</c:v>
                </c:pt>
                <c:pt idx="198">
                  <c:v>43452</c:v>
                </c:pt>
                <c:pt idx="199">
                  <c:v>43453</c:v>
                </c:pt>
                <c:pt idx="200">
                  <c:v>43454</c:v>
                </c:pt>
                <c:pt idx="201">
                  <c:v>43455</c:v>
                </c:pt>
                <c:pt idx="202">
                  <c:v>43458</c:v>
                </c:pt>
                <c:pt idx="203">
                  <c:v>43460</c:v>
                </c:pt>
                <c:pt idx="204">
                  <c:v>43461</c:v>
                </c:pt>
                <c:pt idx="205">
                  <c:v>43462</c:v>
                </c:pt>
                <c:pt idx="206">
                  <c:v>43465</c:v>
                </c:pt>
                <c:pt idx="207">
                  <c:v>43467</c:v>
                </c:pt>
                <c:pt idx="208">
                  <c:v>43468</c:v>
                </c:pt>
                <c:pt idx="209">
                  <c:v>43469</c:v>
                </c:pt>
                <c:pt idx="210">
                  <c:v>43472</c:v>
                </c:pt>
                <c:pt idx="211">
                  <c:v>43473</c:v>
                </c:pt>
                <c:pt idx="212">
                  <c:v>43474</c:v>
                </c:pt>
                <c:pt idx="213">
                  <c:v>43475</c:v>
                </c:pt>
                <c:pt idx="214">
                  <c:v>43476</c:v>
                </c:pt>
                <c:pt idx="215">
                  <c:v>43479</c:v>
                </c:pt>
                <c:pt idx="216">
                  <c:v>43480</c:v>
                </c:pt>
                <c:pt idx="217">
                  <c:v>43481</c:v>
                </c:pt>
                <c:pt idx="218">
                  <c:v>43482</c:v>
                </c:pt>
                <c:pt idx="219">
                  <c:v>43483</c:v>
                </c:pt>
                <c:pt idx="220">
                  <c:v>43487</c:v>
                </c:pt>
                <c:pt idx="221">
                  <c:v>43488</c:v>
                </c:pt>
                <c:pt idx="222">
                  <c:v>43489</c:v>
                </c:pt>
                <c:pt idx="223">
                  <c:v>43490</c:v>
                </c:pt>
                <c:pt idx="224">
                  <c:v>43493</c:v>
                </c:pt>
                <c:pt idx="225">
                  <c:v>43494</c:v>
                </c:pt>
                <c:pt idx="226">
                  <c:v>43495</c:v>
                </c:pt>
                <c:pt idx="227">
                  <c:v>43496</c:v>
                </c:pt>
                <c:pt idx="228">
                  <c:v>43497</c:v>
                </c:pt>
                <c:pt idx="229">
                  <c:v>43500</c:v>
                </c:pt>
                <c:pt idx="230">
                  <c:v>43501</c:v>
                </c:pt>
                <c:pt idx="231">
                  <c:v>43502</c:v>
                </c:pt>
                <c:pt idx="232">
                  <c:v>43503</c:v>
                </c:pt>
                <c:pt idx="233">
                  <c:v>43504</c:v>
                </c:pt>
                <c:pt idx="234">
                  <c:v>43507</c:v>
                </c:pt>
                <c:pt idx="235">
                  <c:v>43508</c:v>
                </c:pt>
                <c:pt idx="236">
                  <c:v>43509</c:v>
                </c:pt>
                <c:pt idx="237">
                  <c:v>43510</c:v>
                </c:pt>
                <c:pt idx="238">
                  <c:v>43511</c:v>
                </c:pt>
                <c:pt idx="239">
                  <c:v>43515</c:v>
                </c:pt>
                <c:pt idx="240">
                  <c:v>43516</c:v>
                </c:pt>
                <c:pt idx="241">
                  <c:v>43517</c:v>
                </c:pt>
                <c:pt idx="242">
                  <c:v>43518</c:v>
                </c:pt>
                <c:pt idx="243">
                  <c:v>43521</c:v>
                </c:pt>
                <c:pt idx="244">
                  <c:v>43522</c:v>
                </c:pt>
                <c:pt idx="245">
                  <c:v>43523</c:v>
                </c:pt>
                <c:pt idx="246">
                  <c:v>43524</c:v>
                </c:pt>
                <c:pt idx="247">
                  <c:v>43525</c:v>
                </c:pt>
                <c:pt idx="248">
                  <c:v>43528</c:v>
                </c:pt>
                <c:pt idx="249">
                  <c:v>43529</c:v>
                </c:pt>
                <c:pt idx="250">
                  <c:v>43530</c:v>
                </c:pt>
                <c:pt idx="251">
                  <c:v>43531</c:v>
                </c:pt>
                <c:pt idx="252">
                  <c:v>43532</c:v>
                </c:pt>
              </c:numCache>
            </c:numRef>
          </c:cat>
          <c:val>
            <c:numRef>
              <c:f>data!$C$2:$C$254</c:f>
              <c:numCache>
                <c:formatCode>0.0000%</c:formatCode>
                <c:ptCount val="253"/>
                <c:pt idx="1">
                  <c:v>1.0917211426666462E-2</c:v>
                </c:pt>
                <c:pt idx="2">
                  <c:v>1.7180931194970883E-2</c:v>
                </c:pt>
                <c:pt idx="3">
                  <c:v>9.6677688558233221E-3</c:v>
                </c:pt>
                <c:pt idx="4">
                  <c:v>-9.6302002551716948E-3</c:v>
                </c:pt>
                <c:pt idx="5">
                  <c:v>-8.5014112990975388E-3</c:v>
                </c:pt>
                <c:pt idx="6">
                  <c:v>1.1768213273164463E-3</c:v>
                </c:pt>
                <c:pt idx="7">
                  <c:v>-3.5263925057842371E-3</c:v>
                </c:pt>
                <c:pt idx="8">
                  <c:v>-1.5279187388401616E-2</c:v>
                </c:pt>
                <c:pt idx="9">
                  <c:v>-3.4225897874062827E-4</c:v>
                </c:pt>
                <c:pt idx="10">
                  <c:v>-2.2654650118276387E-2</c:v>
                </c:pt>
                <c:pt idx="11">
                  <c:v>-1.4129724665622123E-2</c:v>
                </c:pt>
                <c:pt idx="12">
                  <c:v>-2.3156670779153066E-2</c:v>
                </c:pt>
                <c:pt idx="13">
                  <c:v>4.7471819480152666E-2</c:v>
                </c:pt>
                <c:pt idx="14">
                  <c:v>-2.5641071351714451E-2</c:v>
                </c:pt>
                <c:pt idx="15">
                  <c:v>-1.1049067626210496E-2</c:v>
                </c:pt>
                <c:pt idx="16">
                  <c:v>7.8087640030937155E-3</c:v>
                </c:pt>
                <c:pt idx="17">
                  <c:v>-6.5562403537742231E-3</c:v>
                </c:pt>
                <c:pt idx="18">
                  <c:v>1.0259215693631418E-2</c:v>
                </c:pt>
                <c:pt idx="19">
                  <c:v>1.9122287660326087E-2</c:v>
                </c:pt>
                <c:pt idx="20">
                  <c:v>6.9343394502980882E-3</c:v>
                </c:pt>
                <c:pt idx="21">
                  <c:v>-2.5578691685555044E-2</c:v>
                </c:pt>
                <c:pt idx="22">
                  <c:v>9.9180303504562417E-3</c:v>
                </c:pt>
                <c:pt idx="23">
                  <c:v>1.881797673358454E-2</c:v>
                </c:pt>
                <c:pt idx="24">
                  <c:v>-4.6753131313131968E-3</c:v>
                </c:pt>
                <c:pt idx="25">
                  <c:v>9.8584839960742521E-3</c:v>
                </c:pt>
                <c:pt idx="26">
                  <c:v>3.3880613494203793E-3</c:v>
                </c:pt>
                <c:pt idx="27">
                  <c:v>6.2382591710241631E-3</c:v>
                </c:pt>
                <c:pt idx="28">
                  <c:v>1.3764064973561307E-2</c:v>
                </c:pt>
                <c:pt idx="29">
                  <c:v>-2.2442156013179337E-3</c:v>
                </c:pt>
                <c:pt idx="30">
                  <c:v>-2.8340042247864239E-2</c:v>
                </c:pt>
                <c:pt idx="31">
                  <c:v>-4.0972233084972887E-2</c:v>
                </c:pt>
                <c:pt idx="32">
                  <c:v>-2.8964276919114518E-3</c:v>
                </c:pt>
                <c:pt idx="33">
                  <c:v>-1.3919165640306042E-2</c:v>
                </c:pt>
                <c:pt idx="34">
                  <c:v>4.3573830323140328E-3</c:v>
                </c:pt>
                <c:pt idx="35">
                  <c:v>3.4830859816592508E-3</c:v>
                </c:pt>
                <c:pt idx="36">
                  <c:v>-1.1569808722629249E-2</c:v>
                </c:pt>
                <c:pt idx="37">
                  <c:v>1.8112295916793641E-2</c:v>
                </c:pt>
                <c:pt idx="38">
                  <c:v>2.3236180056764422E-2</c:v>
                </c:pt>
                <c:pt idx="39">
                  <c:v>4.417504869869715E-2</c:v>
                </c:pt>
                <c:pt idx="40">
                  <c:v>1.8122670176934363E-3</c:v>
                </c:pt>
                <c:pt idx="41">
                  <c:v>3.9233439082104526E-2</c:v>
                </c:pt>
                <c:pt idx="42">
                  <c:v>7.2349561308278076E-3</c:v>
                </c:pt>
                <c:pt idx="43">
                  <c:v>4.8066482003317201E-3</c:v>
                </c:pt>
                <c:pt idx="44">
                  <c:v>7.0411071157037153E-3</c:v>
                </c:pt>
                <c:pt idx="45">
                  <c:v>1.4303970888642326E-2</c:v>
                </c:pt>
                <c:pt idx="46">
                  <c:v>-7.629957132233689E-3</c:v>
                </c:pt>
                <c:pt idx="47">
                  <c:v>-2.3331142124846105E-3</c:v>
                </c:pt>
                <c:pt idx="48">
                  <c:v>-9.0884509940510894E-3</c:v>
                </c:pt>
                <c:pt idx="49">
                  <c:v>9.3327128370230827E-3</c:v>
                </c:pt>
                <c:pt idx="50">
                  <c:v>-6.323669062948678E-3</c:v>
                </c:pt>
                <c:pt idx="51">
                  <c:v>-3.6365954426280656E-3</c:v>
                </c:pt>
                <c:pt idx="52">
                  <c:v>7.0850035648650778E-3</c:v>
                </c:pt>
                <c:pt idx="53">
                  <c:v>-2.5049351781449847E-3</c:v>
                </c:pt>
                <c:pt idx="54">
                  <c:v>6.4116102498055216E-3</c:v>
                </c:pt>
                <c:pt idx="55">
                  <c:v>-1.114923544728641E-3</c:v>
                </c:pt>
                <c:pt idx="56">
                  <c:v>2.2854531688161206E-3</c:v>
                </c:pt>
                <c:pt idx="57">
                  <c:v>-3.6059390857362539E-3</c:v>
                </c:pt>
                <c:pt idx="58">
                  <c:v>-2.1287600466873835E-3</c:v>
                </c:pt>
                <c:pt idx="59">
                  <c:v>-3.3600266666666823E-3</c:v>
                </c:pt>
                <c:pt idx="60">
                  <c:v>1.8033981324824255E-2</c:v>
                </c:pt>
                <c:pt idx="61">
                  <c:v>8.3578477618311275E-3</c:v>
                </c:pt>
                <c:pt idx="62">
                  <c:v>7.7151435363067566E-3</c:v>
                </c:pt>
                <c:pt idx="63">
                  <c:v>3.4659252337274626E-3</c:v>
                </c:pt>
                <c:pt idx="64">
                  <c:v>-2.6806320791965543E-3</c:v>
                </c:pt>
                <c:pt idx="65">
                  <c:v>-9.0975392138800126E-3</c:v>
                </c:pt>
                <c:pt idx="66">
                  <c:v>-2.4517527770226977E-3</c:v>
                </c:pt>
                <c:pt idx="67">
                  <c:v>5.4907860793973473E-3</c:v>
                </c:pt>
                <c:pt idx="68">
                  <c:v>-8.2171937186249489E-3</c:v>
                </c:pt>
                <c:pt idx="69">
                  <c:v>5.2441532025837567E-4</c:v>
                </c:pt>
                <c:pt idx="70">
                  <c:v>-1.027257321374353E-2</c:v>
                </c:pt>
                <c:pt idx="71">
                  <c:v>-5.2950117622341253E-4</c:v>
                </c:pt>
                <c:pt idx="72">
                  <c:v>-1.6159812012296992E-2</c:v>
                </c:pt>
                <c:pt idx="73">
                  <c:v>4.362098073540821E-3</c:v>
                </c:pt>
                <c:pt idx="74">
                  <c:v>-5.5763699731904426E-3</c:v>
                </c:pt>
                <c:pt idx="75">
                  <c:v>-2.9117274863469378E-3</c:v>
                </c:pt>
                <c:pt idx="76">
                  <c:v>-1.4871295856276223E-2</c:v>
                </c:pt>
                <c:pt idx="77">
                  <c:v>1.2405967090146186E-2</c:v>
                </c:pt>
                <c:pt idx="78">
                  <c:v>-1.463910482282671E-3</c:v>
                </c:pt>
                <c:pt idx="79">
                  <c:v>7.2762596160673709E-3</c:v>
                </c:pt>
                <c:pt idx="80">
                  <c:v>-2.1024204851751715E-3</c:v>
                </c:pt>
                <c:pt idx="81">
                  <c:v>1.1182496833328726E-2</c:v>
                </c:pt>
                <c:pt idx="82">
                  <c:v>-1.7416364579092569E-2</c:v>
                </c:pt>
                <c:pt idx="83">
                  <c:v>8.0469552854169901E-3</c:v>
                </c:pt>
                <c:pt idx="84">
                  <c:v>1.3861958377409778E-2</c:v>
                </c:pt>
                <c:pt idx="85">
                  <c:v>1.388519969205082E-2</c:v>
                </c:pt>
                <c:pt idx="86">
                  <c:v>-1.2068212697363689E-3</c:v>
                </c:pt>
                <c:pt idx="87">
                  <c:v>-1.2976101508502147E-2</c:v>
                </c:pt>
                <c:pt idx="88">
                  <c:v>1.6765988482914995E-2</c:v>
                </c:pt>
                <c:pt idx="89">
                  <c:v>1.5704496758124353E-3</c:v>
                </c:pt>
                <c:pt idx="90">
                  <c:v>-2.1951497183385626E-3</c:v>
                </c:pt>
                <c:pt idx="91">
                  <c:v>2.8285212334917542E-3</c:v>
                </c:pt>
                <c:pt idx="92">
                  <c:v>-5.484476450527187E-3</c:v>
                </c:pt>
                <c:pt idx="93">
                  <c:v>7.7731672617595837E-3</c:v>
                </c:pt>
                <c:pt idx="94">
                  <c:v>-2.2931154290933842E-3</c:v>
                </c:pt>
                <c:pt idx="95">
                  <c:v>8.8800145332235125E-4</c:v>
                </c:pt>
                <c:pt idx="96">
                  <c:v>7.2543134113338681E-3</c:v>
                </c:pt>
                <c:pt idx="97">
                  <c:v>9.4300880829014666E-3</c:v>
                </c:pt>
                <c:pt idx="98">
                  <c:v>-3.1310952575831497E-3</c:v>
                </c:pt>
                <c:pt idx="99">
                  <c:v>-1.6631537426390119E-2</c:v>
                </c:pt>
                <c:pt idx="100">
                  <c:v>-5.602639137137766E-3</c:v>
                </c:pt>
                <c:pt idx="101">
                  <c:v>2.0008898530696761E-3</c:v>
                </c:pt>
                <c:pt idx="102">
                  <c:v>5.8910123560727667E-2</c:v>
                </c:pt>
                <c:pt idx="103">
                  <c:v>2.9230764267990095E-2</c:v>
                </c:pt>
                <c:pt idx="104">
                  <c:v>2.8931289015532435E-3</c:v>
                </c:pt>
                <c:pt idx="105">
                  <c:v>5.1925668255068391E-3</c:v>
                </c:pt>
                <c:pt idx="106">
                  <c:v>-9.3748789131671284E-3</c:v>
                </c:pt>
                <c:pt idx="107">
                  <c:v>6.7596446006490396E-4</c:v>
                </c:pt>
                <c:pt idx="108">
                  <c:v>7.8649215922799165E-3</c:v>
                </c:pt>
                <c:pt idx="109">
                  <c:v>-6.4630695503861135E-3</c:v>
                </c:pt>
                <c:pt idx="110">
                  <c:v>6.4568785546998964E-3</c:v>
                </c:pt>
                <c:pt idx="111">
                  <c:v>4.213170972690472E-3</c:v>
                </c:pt>
                <c:pt idx="112">
                  <c:v>2.3361382598330316E-3</c:v>
                </c:pt>
                <c:pt idx="113">
                  <c:v>1.4649933061027021E-2</c:v>
                </c:pt>
                <c:pt idx="114">
                  <c:v>1.996997403061207E-2</c:v>
                </c:pt>
                <c:pt idx="115">
                  <c:v>-9.743519535402978E-3</c:v>
                </c:pt>
                <c:pt idx="116">
                  <c:v>-1.9493826527164915E-3</c:v>
                </c:pt>
                <c:pt idx="117">
                  <c:v>4.654948068183451E-5</c:v>
                </c:pt>
                <c:pt idx="118">
                  <c:v>2.0460450772465943E-3</c:v>
                </c:pt>
                <c:pt idx="119">
                  <c:v>3.1091882892666511E-3</c:v>
                </c:pt>
                <c:pt idx="120">
                  <c:v>8.2346316018757637E-3</c:v>
                </c:pt>
                <c:pt idx="121">
                  <c:v>8.0755941261301256E-3</c:v>
                </c:pt>
                <c:pt idx="122">
                  <c:v>1.492944490117587E-2</c:v>
                </c:pt>
                <c:pt idx="123">
                  <c:v>9.1936632737226187E-3</c:v>
                </c:pt>
                <c:pt idx="124">
                  <c:v>1.1554041734675558E-2</c:v>
                </c:pt>
                <c:pt idx="125">
                  <c:v>3.2069410181667646E-3</c:v>
                </c:pt>
                <c:pt idx="126">
                  <c:v>-6.5248116722508298E-3</c:v>
                </c:pt>
                <c:pt idx="127">
                  <c:v>-1.661739799482953E-2</c:v>
                </c:pt>
                <c:pt idx="128">
                  <c:v>-8.0681441129141218E-3</c:v>
                </c:pt>
                <c:pt idx="129">
                  <c:v>-1.3420700224753279E-2</c:v>
                </c:pt>
                <c:pt idx="130">
                  <c:v>2.5282846834765227E-2</c:v>
                </c:pt>
                <c:pt idx="131">
                  <c:v>-1.2419025800696204E-2</c:v>
                </c:pt>
                <c:pt idx="132">
                  <c:v>2.4155230609822054E-2</c:v>
                </c:pt>
                <c:pt idx="133">
                  <c:v>-1.1351123866417012E-2</c:v>
                </c:pt>
                <c:pt idx="134">
                  <c:v>-2.6626121812475367E-2</c:v>
                </c:pt>
                <c:pt idx="135">
                  <c:v>1.6522856239147288E-3</c:v>
                </c:pt>
                <c:pt idx="136">
                  <c:v>5.9562865204298987E-4</c:v>
                </c:pt>
                <c:pt idx="137">
                  <c:v>7.6017952924347654E-3</c:v>
                </c:pt>
                <c:pt idx="138">
                  <c:v>-1.0771235789534428E-2</c:v>
                </c:pt>
                <c:pt idx="139">
                  <c:v>1.4380175238809745E-2</c:v>
                </c:pt>
                <c:pt idx="140">
                  <c:v>6.3409078508371852E-3</c:v>
                </c:pt>
                <c:pt idx="141">
                  <c:v>-7.966173023392864E-3</c:v>
                </c:pt>
                <c:pt idx="142">
                  <c:v>2.0551669726446509E-2</c:v>
                </c:pt>
                <c:pt idx="143">
                  <c:v>3.5119271417460851E-3</c:v>
                </c:pt>
                <c:pt idx="144">
                  <c:v>6.7333656699439803E-3</c:v>
                </c:pt>
                <c:pt idx="145">
                  <c:v>8.888515552418319E-3</c:v>
                </c:pt>
                <c:pt idx="146">
                  <c:v>1.2168562509458081E-2</c:v>
                </c:pt>
                <c:pt idx="147">
                  <c:v>-1.7580910401747918E-2</c:v>
                </c:pt>
                <c:pt idx="148">
                  <c:v>-1.6228834242097534E-2</c:v>
                </c:pt>
                <c:pt idx="149">
                  <c:v>-2.3183780651329089E-3</c:v>
                </c:pt>
                <c:pt idx="150">
                  <c:v>1.3853469833248866E-2</c:v>
                </c:pt>
                <c:pt idx="151">
                  <c:v>-4.6326064405299516E-2</c:v>
                </c:pt>
                <c:pt idx="152">
                  <c:v>-8.8278979070628427E-3</c:v>
                </c:pt>
                <c:pt idx="153">
                  <c:v>3.5719301035942674E-2</c:v>
                </c:pt>
                <c:pt idx="154">
                  <c:v>-2.1385799732628885E-2</c:v>
                </c:pt>
                <c:pt idx="155">
                  <c:v>2.2037141046939768E-2</c:v>
                </c:pt>
                <c:pt idx="156">
                  <c:v>-4.3213685614593711E-3</c:v>
                </c:pt>
                <c:pt idx="157">
                  <c:v>-2.3373560980391783E-2</c:v>
                </c:pt>
                <c:pt idx="158">
                  <c:v>1.5230043232477675E-2</c:v>
                </c:pt>
                <c:pt idx="159">
                  <c:v>6.110054316812219E-3</c:v>
                </c:pt>
                <c:pt idx="160">
                  <c:v>9.4267031795161049E-3</c:v>
                </c:pt>
                <c:pt idx="161">
                  <c:v>-3.4301621412501593E-2</c:v>
                </c:pt>
                <c:pt idx="162">
                  <c:v>2.1897843170725517E-2</c:v>
                </c:pt>
                <c:pt idx="163">
                  <c:v>-1.592356666164374E-2</c:v>
                </c:pt>
                <c:pt idx="164">
                  <c:v>-1.8770217030463998E-2</c:v>
                </c:pt>
                <c:pt idx="165">
                  <c:v>4.9943364824176495E-3</c:v>
                </c:pt>
                <c:pt idx="166">
                  <c:v>2.6066563158932521E-2</c:v>
                </c:pt>
                <c:pt idx="167">
                  <c:v>1.5352279926198031E-2</c:v>
                </c:pt>
                <c:pt idx="168">
                  <c:v>-6.633068550836696E-2</c:v>
                </c:pt>
                <c:pt idx="169">
                  <c:v>-2.8388278935575051E-2</c:v>
                </c:pt>
                <c:pt idx="170">
                  <c:v>1.0814068372718255E-2</c:v>
                </c:pt>
                <c:pt idx="171">
                  <c:v>3.032827638360347E-2</c:v>
                </c:pt>
                <c:pt idx="172">
                  <c:v>-6.9539986704548751E-3</c:v>
                </c:pt>
                <c:pt idx="173">
                  <c:v>-1.9281519034929251E-2</c:v>
                </c:pt>
                <c:pt idx="174">
                  <c:v>-5.0374152441071351E-2</c:v>
                </c:pt>
                <c:pt idx="175">
                  <c:v>-9.9912551886620626E-3</c:v>
                </c:pt>
                <c:pt idx="176">
                  <c:v>-2.8247376127500945E-2</c:v>
                </c:pt>
                <c:pt idx="177">
                  <c:v>2.4678805813509452E-2</c:v>
                </c:pt>
                <c:pt idx="178">
                  <c:v>1.1075675020622233E-2</c:v>
                </c:pt>
                <c:pt idx="179">
                  <c:v>-3.9632088253149789E-2</c:v>
                </c:pt>
                <c:pt idx="180">
                  <c:v>-4.7777923986990656E-2</c:v>
                </c:pt>
                <c:pt idx="181">
                  <c:v>-1.1300542689581805E-3</c:v>
                </c:pt>
                <c:pt idx="182">
                  <c:v>-2.5398834853483598E-2</c:v>
                </c:pt>
                <c:pt idx="183">
                  <c:v>1.352372218158937E-2</c:v>
                </c:pt>
                <c:pt idx="184">
                  <c:v>-2.1760967293579236E-3</c:v>
                </c:pt>
                <c:pt idx="185">
                  <c:v>3.8452690586183058E-2</c:v>
                </c:pt>
                <c:pt idx="186">
                  <c:v>-7.6820989534419626E-3</c:v>
                </c:pt>
                <c:pt idx="187">
                  <c:v>-5.4024003552926025E-3</c:v>
                </c:pt>
                <c:pt idx="188">
                  <c:v>3.4942350375827713E-2</c:v>
                </c:pt>
                <c:pt idx="189">
                  <c:v>-4.3988771194019116E-2</c:v>
                </c:pt>
                <c:pt idx="190">
                  <c:v>-1.1149476358034094E-2</c:v>
                </c:pt>
                <c:pt idx="191">
                  <c:v>-3.5657028184197359E-2</c:v>
                </c:pt>
                <c:pt idx="192">
                  <c:v>6.5879338065186754E-3</c:v>
                </c:pt>
                <c:pt idx="193">
                  <c:v>-5.7193453165326202E-3</c:v>
                </c:pt>
                <c:pt idx="194">
                  <c:v>2.7871730182300603E-3</c:v>
                </c:pt>
                <c:pt idx="195">
                  <c:v>1.0940218417260006E-2</c:v>
                </c:pt>
                <c:pt idx="196">
                  <c:v>-3.1997666545732661E-2</c:v>
                </c:pt>
                <c:pt idx="197">
                  <c:v>-9.3062245420890699E-3</c:v>
                </c:pt>
                <c:pt idx="198">
                  <c:v>1.2992588593478294E-2</c:v>
                </c:pt>
                <c:pt idx="199">
                  <c:v>-3.1191713022568957E-2</c:v>
                </c:pt>
                <c:pt idx="200">
                  <c:v>-2.5234613868075018E-2</c:v>
                </c:pt>
                <c:pt idx="201">
                  <c:v>-3.8895657222525637E-2</c:v>
                </c:pt>
                <c:pt idx="202">
                  <c:v>-2.5874040360221229E-2</c:v>
                </c:pt>
                <c:pt idx="203">
                  <c:v>7.0421547770597837E-2</c:v>
                </c:pt>
                <c:pt idx="204">
                  <c:v>-6.4898136602381529E-3</c:v>
                </c:pt>
                <c:pt idx="205">
                  <c:v>5.1234071773320622E-4</c:v>
                </c:pt>
                <c:pt idx="206">
                  <c:v>9.6652950051920872E-3</c:v>
                </c:pt>
                <c:pt idx="207">
                  <c:v>1.1410738829378264E-3</c:v>
                </c:pt>
                <c:pt idx="208">
                  <c:v>-9.9607372082160195E-2</c:v>
                </c:pt>
                <c:pt idx="209">
                  <c:v>4.2689309477610182E-2</c:v>
                </c:pt>
                <c:pt idx="210">
                  <c:v>-2.2258330711532048E-3</c:v>
                </c:pt>
                <c:pt idx="211">
                  <c:v>1.9063118592860473E-2</c:v>
                </c:pt>
                <c:pt idx="212">
                  <c:v>1.6981744610282012E-2</c:v>
                </c:pt>
                <c:pt idx="213">
                  <c:v>3.1961711981758345E-3</c:v>
                </c:pt>
                <c:pt idx="214">
                  <c:v>-9.8180102116122159E-3</c:v>
                </c:pt>
                <c:pt idx="215">
                  <c:v>-1.5037054995465149E-2</c:v>
                </c:pt>
                <c:pt idx="216">
                  <c:v>2.0466713333333386E-2</c:v>
                </c:pt>
                <c:pt idx="217">
                  <c:v>1.2216599689578667E-2</c:v>
                </c:pt>
                <c:pt idx="218">
                  <c:v>5.9377758366108147E-3</c:v>
                </c:pt>
                <c:pt idx="219">
                  <c:v>6.1594122535646445E-3</c:v>
                </c:pt>
                <c:pt idx="220">
                  <c:v>-2.2446141071782999E-2</c:v>
                </c:pt>
                <c:pt idx="221">
                  <c:v>4.0443247740835631E-3</c:v>
                </c:pt>
                <c:pt idx="222">
                  <c:v>-7.9262020260680854E-3</c:v>
                </c:pt>
                <c:pt idx="223">
                  <c:v>3.313685723255122E-2</c:v>
                </c:pt>
                <c:pt idx="224">
                  <c:v>-9.2545134778940774E-3</c:v>
                </c:pt>
                <c:pt idx="225">
                  <c:v>-1.0364747081930692E-2</c:v>
                </c:pt>
                <c:pt idx="226">
                  <c:v>6.8334674672502871E-2</c:v>
                </c:pt>
                <c:pt idx="227">
                  <c:v>7.2012223903177297E-3</c:v>
                </c:pt>
                <c:pt idx="228">
                  <c:v>4.8066569958349348E-4</c:v>
                </c:pt>
                <c:pt idx="229">
                  <c:v>2.8404971693370751E-2</c:v>
                </c:pt>
                <c:pt idx="230">
                  <c:v>1.7109448175182562E-2</c:v>
                </c:pt>
                <c:pt idx="231">
                  <c:v>3.4454014474549766E-4</c:v>
                </c:pt>
                <c:pt idx="232">
                  <c:v>-1.8939410613538543E-2</c:v>
                </c:pt>
                <c:pt idx="233">
                  <c:v>-3.1004913642156406E-3</c:v>
                </c:pt>
                <c:pt idx="234">
                  <c:v>-5.7509006337443935E-3</c:v>
                </c:pt>
                <c:pt idx="235">
                  <c:v>8.6171637863432515E-3</c:v>
                </c:pt>
                <c:pt idx="236">
                  <c:v>-4.1547545447641054E-3</c:v>
                </c:pt>
                <c:pt idx="237">
                  <c:v>3.6432602274230064E-3</c:v>
                </c:pt>
                <c:pt idx="238">
                  <c:v>-2.2248535908984124E-3</c:v>
                </c:pt>
                <c:pt idx="239">
                  <c:v>2.9925771974248505E-3</c:v>
                </c:pt>
                <c:pt idx="240">
                  <c:v>6.4354182709176477E-3</c:v>
                </c:pt>
                <c:pt idx="241">
                  <c:v>-5.6385572611670209E-3</c:v>
                </c:pt>
                <c:pt idx="242">
                  <c:v>1.1165690531575789E-2</c:v>
                </c:pt>
                <c:pt idx="243">
                  <c:v>7.2844712534863021E-3</c:v>
                </c:pt>
                <c:pt idx="244">
                  <c:v>5.7398841930766942E-4</c:v>
                </c:pt>
                <c:pt idx="245">
                  <c:v>3.0975333781042558E-3</c:v>
                </c:pt>
                <c:pt idx="246">
                  <c:v>-9.8358840806279657E-3</c:v>
                </c:pt>
                <c:pt idx="247">
                  <c:v>1.0511158319763014E-2</c:v>
                </c:pt>
                <c:pt idx="248">
                  <c:v>5.0294621647741788E-3</c:v>
                </c:pt>
                <c:pt idx="249">
                  <c:v>-1.8197724713185925E-3</c:v>
                </c:pt>
                <c:pt idx="250">
                  <c:v>-5.7539737124934209E-3</c:v>
                </c:pt>
                <c:pt idx="251">
                  <c:v>-1.157462728456049E-2</c:v>
                </c:pt>
                <c:pt idx="252">
                  <c:v>2.3768347826085279E-3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8-4A71-9A0D-7DCE45861402}"/>
            </c:ext>
          </c:extLst>
        </c:ser>
        <c:ser>
          <c:idx val="1"/>
          <c:order val="1"/>
          <c:tx>
            <c:strRef>
              <c:f>data!$E$1</c:f>
              <c:strCache>
                <c:ptCount val="1"/>
                <c:pt idx="0">
                  <c:v>Gold %Change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data!$A$2:$A$254</c:f>
              <c:numCache>
                <c:formatCode>m/d/yyyy</c:formatCode>
                <c:ptCount val="253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43171</c:v>
                </c:pt>
                <c:pt idx="4">
                  <c:v>43172</c:v>
                </c:pt>
                <c:pt idx="5">
                  <c:v>43173</c:v>
                </c:pt>
                <c:pt idx="6">
                  <c:v>43174</c:v>
                </c:pt>
                <c:pt idx="7">
                  <c:v>43175</c:v>
                </c:pt>
                <c:pt idx="8">
                  <c:v>43178</c:v>
                </c:pt>
                <c:pt idx="9">
                  <c:v>43179</c:v>
                </c:pt>
                <c:pt idx="10">
                  <c:v>43180</c:v>
                </c:pt>
                <c:pt idx="11">
                  <c:v>43181</c:v>
                </c:pt>
                <c:pt idx="12">
                  <c:v>43182</c:v>
                </c:pt>
                <c:pt idx="13">
                  <c:v>43185</c:v>
                </c:pt>
                <c:pt idx="14">
                  <c:v>43186</c:v>
                </c:pt>
                <c:pt idx="15">
                  <c:v>43187</c:v>
                </c:pt>
                <c:pt idx="16">
                  <c:v>43188</c:v>
                </c:pt>
                <c:pt idx="17">
                  <c:v>43192</c:v>
                </c:pt>
                <c:pt idx="18">
                  <c:v>43193</c:v>
                </c:pt>
                <c:pt idx="19">
                  <c:v>43194</c:v>
                </c:pt>
                <c:pt idx="20">
                  <c:v>43195</c:v>
                </c:pt>
                <c:pt idx="21">
                  <c:v>43196</c:v>
                </c:pt>
                <c:pt idx="22">
                  <c:v>43199</c:v>
                </c:pt>
                <c:pt idx="23">
                  <c:v>43200</c:v>
                </c:pt>
                <c:pt idx="24">
                  <c:v>43201</c:v>
                </c:pt>
                <c:pt idx="25">
                  <c:v>43202</c:v>
                </c:pt>
                <c:pt idx="26">
                  <c:v>43203</c:v>
                </c:pt>
                <c:pt idx="27">
                  <c:v>43206</c:v>
                </c:pt>
                <c:pt idx="28">
                  <c:v>43207</c:v>
                </c:pt>
                <c:pt idx="29">
                  <c:v>43208</c:v>
                </c:pt>
                <c:pt idx="30">
                  <c:v>43209</c:v>
                </c:pt>
                <c:pt idx="31">
                  <c:v>43210</c:v>
                </c:pt>
                <c:pt idx="32">
                  <c:v>43213</c:v>
                </c:pt>
                <c:pt idx="33">
                  <c:v>43214</c:v>
                </c:pt>
                <c:pt idx="34">
                  <c:v>43215</c:v>
                </c:pt>
                <c:pt idx="35">
                  <c:v>43216</c:v>
                </c:pt>
                <c:pt idx="36">
                  <c:v>43217</c:v>
                </c:pt>
                <c:pt idx="37">
                  <c:v>43220</c:v>
                </c:pt>
                <c:pt idx="38">
                  <c:v>43221</c:v>
                </c:pt>
                <c:pt idx="39">
                  <c:v>43222</c:v>
                </c:pt>
                <c:pt idx="40">
                  <c:v>43223</c:v>
                </c:pt>
                <c:pt idx="41">
                  <c:v>43224</c:v>
                </c:pt>
                <c:pt idx="42">
                  <c:v>43227</c:v>
                </c:pt>
                <c:pt idx="43">
                  <c:v>43228</c:v>
                </c:pt>
                <c:pt idx="44">
                  <c:v>43229</c:v>
                </c:pt>
                <c:pt idx="45">
                  <c:v>43230</c:v>
                </c:pt>
                <c:pt idx="46">
                  <c:v>43231</c:v>
                </c:pt>
                <c:pt idx="47">
                  <c:v>43234</c:v>
                </c:pt>
                <c:pt idx="48">
                  <c:v>43235</c:v>
                </c:pt>
                <c:pt idx="49">
                  <c:v>43236</c:v>
                </c:pt>
                <c:pt idx="50">
                  <c:v>43237</c:v>
                </c:pt>
                <c:pt idx="51">
                  <c:v>43238</c:v>
                </c:pt>
                <c:pt idx="52">
                  <c:v>43241</c:v>
                </c:pt>
                <c:pt idx="53">
                  <c:v>43242</c:v>
                </c:pt>
                <c:pt idx="54">
                  <c:v>43243</c:v>
                </c:pt>
                <c:pt idx="55">
                  <c:v>43244</c:v>
                </c:pt>
                <c:pt idx="56">
                  <c:v>43245</c:v>
                </c:pt>
                <c:pt idx="57">
                  <c:v>43249</c:v>
                </c:pt>
                <c:pt idx="58">
                  <c:v>43250</c:v>
                </c:pt>
                <c:pt idx="59">
                  <c:v>43251</c:v>
                </c:pt>
                <c:pt idx="60">
                  <c:v>43252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43258</c:v>
                </c:pt>
                <c:pt idx="65">
                  <c:v>43259</c:v>
                </c:pt>
                <c:pt idx="66">
                  <c:v>43262</c:v>
                </c:pt>
                <c:pt idx="67">
                  <c:v>43263</c:v>
                </c:pt>
                <c:pt idx="68">
                  <c:v>43264</c:v>
                </c:pt>
                <c:pt idx="69">
                  <c:v>43265</c:v>
                </c:pt>
                <c:pt idx="70">
                  <c:v>43266</c:v>
                </c:pt>
                <c:pt idx="71">
                  <c:v>43269</c:v>
                </c:pt>
                <c:pt idx="72">
                  <c:v>43270</c:v>
                </c:pt>
                <c:pt idx="73">
                  <c:v>43271</c:v>
                </c:pt>
                <c:pt idx="74">
                  <c:v>43272</c:v>
                </c:pt>
                <c:pt idx="75">
                  <c:v>43273</c:v>
                </c:pt>
                <c:pt idx="76">
                  <c:v>43276</c:v>
                </c:pt>
                <c:pt idx="77">
                  <c:v>43277</c:v>
                </c:pt>
                <c:pt idx="78">
                  <c:v>43278</c:v>
                </c:pt>
                <c:pt idx="79">
                  <c:v>43279</c:v>
                </c:pt>
                <c:pt idx="80">
                  <c:v>43280</c:v>
                </c:pt>
                <c:pt idx="81">
                  <c:v>43283</c:v>
                </c:pt>
                <c:pt idx="82">
                  <c:v>43284</c:v>
                </c:pt>
                <c:pt idx="83">
                  <c:v>43286</c:v>
                </c:pt>
                <c:pt idx="84">
                  <c:v>43287</c:v>
                </c:pt>
                <c:pt idx="85">
                  <c:v>43290</c:v>
                </c:pt>
                <c:pt idx="86">
                  <c:v>43291</c:v>
                </c:pt>
                <c:pt idx="87">
                  <c:v>43292</c:v>
                </c:pt>
                <c:pt idx="88">
                  <c:v>43293</c:v>
                </c:pt>
                <c:pt idx="89">
                  <c:v>43294</c:v>
                </c:pt>
                <c:pt idx="90">
                  <c:v>43297</c:v>
                </c:pt>
                <c:pt idx="91">
                  <c:v>43298</c:v>
                </c:pt>
                <c:pt idx="92">
                  <c:v>43299</c:v>
                </c:pt>
                <c:pt idx="93">
                  <c:v>43300</c:v>
                </c:pt>
                <c:pt idx="94">
                  <c:v>43301</c:v>
                </c:pt>
                <c:pt idx="95">
                  <c:v>43304</c:v>
                </c:pt>
                <c:pt idx="96">
                  <c:v>43305</c:v>
                </c:pt>
                <c:pt idx="97">
                  <c:v>43306</c:v>
                </c:pt>
                <c:pt idx="98">
                  <c:v>43307</c:v>
                </c:pt>
                <c:pt idx="99">
                  <c:v>43308</c:v>
                </c:pt>
                <c:pt idx="100">
                  <c:v>43311</c:v>
                </c:pt>
                <c:pt idx="101">
                  <c:v>43312</c:v>
                </c:pt>
                <c:pt idx="102">
                  <c:v>43313</c:v>
                </c:pt>
                <c:pt idx="103">
                  <c:v>43314</c:v>
                </c:pt>
                <c:pt idx="104">
                  <c:v>43315</c:v>
                </c:pt>
                <c:pt idx="105">
                  <c:v>43318</c:v>
                </c:pt>
                <c:pt idx="106">
                  <c:v>43319</c:v>
                </c:pt>
                <c:pt idx="107">
                  <c:v>43320</c:v>
                </c:pt>
                <c:pt idx="108">
                  <c:v>43321</c:v>
                </c:pt>
                <c:pt idx="109">
                  <c:v>43322</c:v>
                </c:pt>
                <c:pt idx="110">
                  <c:v>43325</c:v>
                </c:pt>
                <c:pt idx="111">
                  <c:v>43326</c:v>
                </c:pt>
                <c:pt idx="112">
                  <c:v>43327</c:v>
                </c:pt>
                <c:pt idx="113">
                  <c:v>43328</c:v>
                </c:pt>
                <c:pt idx="114">
                  <c:v>43329</c:v>
                </c:pt>
                <c:pt idx="115">
                  <c:v>43332</c:v>
                </c:pt>
                <c:pt idx="116">
                  <c:v>43333</c:v>
                </c:pt>
                <c:pt idx="117">
                  <c:v>43334</c:v>
                </c:pt>
                <c:pt idx="118">
                  <c:v>43335</c:v>
                </c:pt>
                <c:pt idx="119">
                  <c:v>43336</c:v>
                </c:pt>
                <c:pt idx="120">
                  <c:v>43339</c:v>
                </c:pt>
                <c:pt idx="121">
                  <c:v>43340</c:v>
                </c:pt>
                <c:pt idx="122">
                  <c:v>43341</c:v>
                </c:pt>
                <c:pt idx="123">
                  <c:v>43342</c:v>
                </c:pt>
                <c:pt idx="124">
                  <c:v>43343</c:v>
                </c:pt>
                <c:pt idx="125">
                  <c:v>43347</c:v>
                </c:pt>
                <c:pt idx="126">
                  <c:v>43348</c:v>
                </c:pt>
                <c:pt idx="127">
                  <c:v>43349</c:v>
                </c:pt>
                <c:pt idx="128">
                  <c:v>43350</c:v>
                </c:pt>
                <c:pt idx="129">
                  <c:v>43353</c:v>
                </c:pt>
                <c:pt idx="130">
                  <c:v>43354</c:v>
                </c:pt>
                <c:pt idx="131">
                  <c:v>43355</c:v>
                </c:pt>
                <c:pt idx="132">
                  <c:v>43356</c:v>
                </c:pt>
                <c:pt idx="133">
                  <c:v>43357</c:v>
                </c:pt>
                <c:pt idx="134">
                  <c:v>43360</c:v>
                </c:pt>
                <c:pt idx="135">
                  <c:v>43361</c:v>
                </c:pt>
                <c:pt idx="136">
                  <c:v>43362</c:v>
                </c:pt>
                <c:pt idx="137">
                  <c:v>43363</c:v>
                </c:pt>
                <c:pt idx="138">
                  <c:v>43364</c:v>
                </c:pt>
                <c:pt idx="139">
                  <c:v>43367</c:v>
                </c:pt>
                <c:pt idx="140">
                  <c:v>43368</c:v>
                </c:pt>
                <c:pt idx="141">
                  <c:v>43369</c:v>
                </c:pt>
                <c:pt idx="142">
                  <c:v>43370</c:v>
                </c:pt>
                <c:pt idx="143">
                  <c:v>43371</c:v>
                </c:pt>
                <c:pt idx="144">
                  <c:v>43374</c:v>
                </c:pt>
                <c:pt idx="145">
                  <c:v>43375</c:v>
                </c:pt>
                <c:pt idx="146">
                  <c:v>43376</c:v>
                </c:pt>
                <c:pt idx="147">
                  <c:v>43377</c:v>
                </c:pt>
                <c:pt idx="148">
                  <c:v>43378</c:v>
                </c:pt>
                <c:pt idx="149">
                  <c:v>43381</c:v>
                </c:pt>
                <c:pt idx="150">
                  <c:v>43382</c:v>
                </c:pt>
                <c:pt idx="151">
                  <c:v>43383</c:v>
                </c:pt>
                <c:pt idx="152">
                  <c:v>43384</c:v>
                </c:pt>
                <c:pt idx="153">
                  <c:v>43385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43395</c:v>
                </c:pt>
                <c:pt idx="160">
                  <c:v>43396</c:v>
                </c:pt>
                <c:pt idx="161">
                  <c:v>43397</c:v>
                </c:pt>
                <c:pt idx="162">
                  <c:v>43398</c:v>
                </c:pt>
                <c:pt idx="163">
                  <c:v>43399</c:v>
                </c:pt>
                <c:pt idx="164">
                  <c:v>43402</c:v>
                </c:pt>
                <c:pt idx="165">
                  <c:v>43403</c:v>
                </c:pt>
                <c:pt idx="166">
                  <c:v>43404</c:v>
                </c:pt>
                <c:pt idx="167">
                  <c:v>43405</c:v>
                </c:pt>
                <c:pt idx="168">
                  <c:v>43406</c:v>
                </c:pt>
                <c:pt idx="169">
                  <c:v>43409</c:v>
                </c:pt>
                <c:pt idx="170">
                  <c:v>43410</c:v>
                </c:pt>
                <c:pt idx="171">
                  <c:v>43411</c:v>
                </c:pt>
                <c:pt idx="172">
                  <c:v>43412</c:v>
                </c:pt>
                <c:pt idx="173">
                  <c:v>43413</c:v>
                </c:pt>
                <c:pt idx="174">
                  <c:v>43416</c:v>
                </c:pt>
                <c:pt idx="175">
                  <c:v>43417</c:v>
                </c:pt>
                <c:pt idx="176">
                  <c:v>43418</c:v>
                </c:pt>
                <c:pt idx="177">
                  <c:v>43419</c:v>
                </c:pt>
                <c:pt idx="178">
                  <c:v>43420</c:v>
                </c:pt>
                <c:pt idx="179">
                  <c:v>43423</c:v>
                </c:pt>
                <c:pt idx="180">
                  <c:v>43424</c:v>
                </c:pt>
                <c:pt idx="181">
                  <c:v>43425</c:v>
                </c:pt>
                <c:pt idx="182">
                  <c:v>43427</c:v>
                </c:pt>
                <c:pt idx="183">
                  <c:v>43430</c:v>
                </c:pt>
                <c:pt idx="184">
                  <c:v>43431</c:v>
                </c:pt>
                <c:pt idx="185">
                  <c:v>43432</c:v>
                </c:pt>
                <c:pt idx="186">
                  <c:v>43433</c:v>
                </c:pt>
                <c:pt idx="187">
                  <c:v>43434</c:v>
                </c:pt>
                <c:pt idx="188">
                  <c:v>43437</c:v>
                </c:pt>
                <c:pt idx="189">
                  <c:v>43438</c:v>
                </c:pt>
                <c:pt idx="190">
                  <c:v>43440</c:v>
                </c:pt>
                <c:pt idx="191">
                  <c:v>43441</c:v>
                </c:pt>
                <c:pt idx="192">
                  <c:v>43444</c:v>
                </c:pt>
                <c:pt idx="193">
                  <c:v>43445</c:v>
                </c:pt>
                <c:pt idx="194">
                  <c:v>43446</c:v>
                </c:pt>
                <c:pt idx="195">
                  <c:v>43447</c:v>
                </c:pt>
                <c:pt idx="196">
                  <c:v>43448</c:v>
                </c:pt>
                <c:pt idx="197">
                  <c:v>43451</c:v>
                </c:pt>
                <c:pt idx="198">
                  <c:v>43452</c:v>
                </c:pt>
                <c:pt idx="199">
                  <c:v>43453</c:v>
                </c:pt>
                <c:pt idx="200">
                  <c:v>43454</c:v>
                </c:pt>
                <c:pt idx="201">
                  <c:v>43455</c:v>
                </c:pt>
                <c:pt idx="202">
                  <c:v>43458</c:v>
                </c:pt>
                <c:pt idx="203">
                  <c:v>43460</c:v>
                </c:pt>
                <c:pt idx="204">
                  <c:v>43461</c:v>
                </c:pt>
                <c:pt idx="205">
                  <c:v>43462</c:v>
                </c:pt>
                <c:pt idx="206">
                  <c:v>43465</c:v>
                </c:pt>
                <c:pt idx="207">
                  <c:v>43467</c:v>
                </c:pt>
                <c:pt idx="208">
                  <c:v>43468</c:v>
                </c:pt>
                <c:pt idx="209">
                  <c:v>43469</c:v>
                </c:pt>
                <c:pt idx="210">
                  <c:v>43472</c:v>
                </c:pt>
                <c:pt idx="211">
                  <c:v>43473</c:v>
                </c:pt>
                <c:pt idx="212">
                  <c:v>43474</c:v>
                </c:pt>
                <c:pt idx="213">
                  <c:v>43475</c:v>
                </c:pt>
                <c:pt idx="214">
                  <c:v>43476</c:v>
                </c:pt>
                <c:pt idx="215">
                  <c:v>43479</c:v>
                </c:pt>
                <c:pt idx="216">
                  <c:v>43480</c:v>
                </c:pt>
                <c:pt idx="217">
                  <c:v>43481</c:v>
                </c:pt>
                <c:pt idx="218">
                  <c:v>43482</c:v>
                </c:pt>
                <c:pt idx="219">
                  <c:v>43483</c:v>
                </c:pt>
                <c:pt idx="220">
                  <c:v>43487</c:v>
                </c:pt>
                <c:pt idx="221">
                  <c:v>43488</c:v>
                </c:pt>
                <c:pt idx="222">
                  <c:v>43489</c:v>
                </c:pt>
                <c:pt idx="223">
                  <c:v>43490</c:v>
                </c:pt>
                <c:pt idx="224">
                  <c:v>43493</c:v>
                </c:pt>
                <c:pt idx="225">
                  <c:v>43494</c:v>
                </c:pt>
                <c:pt idx="226">
                  <c:v>43495</c:v>
                </c:pt>
                <c:pt idx="227">
                  <c:v>43496</c:v>
                </c:pt>
                <c:pt idx="228">
                  <c:v>43497</c:v>
                </c:pt>
                <c:pt idx="229">
                  <c:v>43500</c:v>
                </c:pt>
                <c:pt idx="230">
                  <c:v>43501</c:v>
                </c:pt>
                <c:pt idx="231">
                  <c:v>43502</c:v>
                </c:pt>
                <c:pt idx="232">
                  <c:v>43503</c:v>
                </c:pt>
                <c:pt idx="233">
                  <c:v>43504</c:v>
                </c:pt>
                <c:pt idx="234">
                  <c:v>43507</c:v>
                </c:pt>
                <c:pt idx="235">
                  <c:v>43508</c:v>
                </c:pt>
                <c:pt idx="236">
                  <c:v>43509</c:v>
                </c:pt>
                <c:pt idx="237">
                  <c:v>43510</c:v>
                </c:pt>
                <c:pt idx="238">
                  <c:v>43511</c:v>
                </c:pt>
                <c:pt idx="239">
                  <c:v>43515</c:v>
                </c:pt>
                <c:pt idx="240">
                  <c:v>43516</c:v>
                </c:pt>
                <c:pt idx="241">
                  <c:v>43517</c:v>
                </c:pt>
                <c:pt idx="242">
                  <c:v>43518</c:v>
                </c:pt>
                <c:pt idx="243">
                  <c:v>43521</c:v>
                </c:pt>
                <c:pt idx="244">
                  <c:v>43522</c:v>
                </c:pt>
                <c:pt idx="245">
                  <c:v>43523</c:v>
                </c:pt>
                <c:pt idx="246">
                  <c:v>43524</c:v>
                </c:pt>
                <c:pt idx="247">
                  <c:v>43525</c:v>
                </c:pt>
                <c:pt idx="248">
                  <c:v>43528</c:v>
                </c:pt>
                <c:pt idx="249">
                  <c:v>43529</c:v>
                </c:pt>
                <c:pt idx="250">
                  <c:v>43530</c:v>
                </c:pt>
                <c:pt idx="251">
                  <c:v>43531</c:v>
                </c:pt>
                <c:pt idx="252">
                  <c:v>43532</c:v>
                </c:pt>
              </c:numCache>
            </c:numRef>
          </c:cat>
          <c:val>
            <c:numRef>
              <c:f>data!$E$2:$E$254</c:f>
              <c:numCache>
                <c:formatCode>0.0000%</c:formatCode>
                <c:ptCount val="253"/>
                <c:pt idx="1">
                  <c:v>-2.2839159099998785E-3</c:v>
                </c:pt>
                <c:pt idx="2">
                  <c:v>9.5680913660989297E-4</c:v>
                </c:pt>
                <c:pt idx="3">
                  <c:v>0</c:v>
                </c:pt>
                <c:pt idx="4">
                  <c:v>1.9117253312750382E-3</c:v>
                </c:pt>
                <c:pt idx="5">
                  <c:v>-6.3604707136311056E-4</c:v>
                </c:pt>
                <c:pt idx="6">
                  <c:v>-6.3643199609622059E-3</c:v>
                </c:pt>
                <c:pt idx="7">
                  <c:v>-2.4019535243882117E-3</c:v>
                </c:pt>
                <c:pt idx="8">
                  <c:v>2.1669743525998264E-3</c:v>
                </c:pt>
                <c:pt idx="9">
                  <c:v>-4.4847039845110626E-3</c:v>
                </c:pt>
                <c:pt idx="10">
                  <c:v>1.7456399605122686E-2</c:v>
                </c:pt>
                <c:pt idx="11">
                  <c:v>-3.953194087131684E-3</c:v>
                </c:pt>
                <c:pt idx="12">
                  <c:v>1.293854549281126E-2</c:v>
                </c:pt>
                <c:pt idx="13">
                  <c:v>5.2503565139851993E-3</c:v>
                </c:pt>
                <c:pt idx="14">
                  <c:v>-6.1584113358155168E-3</c:v>
                </c:pt>
                <c:pt idx="15">
                  <c:v>-1.3804965311867035E-2</c:v>
                </c:pt>
                <c:pt idx="16">
                  <c:v>4.7719715714955591E-4</c:v>
                </c:pt>
                <c:pt idx="17">
                  <c:v>1.1686151429476377E-2</c:v>
                </c:pt>
                <c:pt idx="18">
                  <c:v>-7.5436035275247004E-3</c:v>
                </c:pt>
                <c:pt idx="19">
                  <c:v>1.1876009219096151E-3</c:v>
                </c:pt>
                <c:pt idx="20">
                  <c:v>-5.1403243607825999E-3</c:v>
                </c:pt>
                <c:pt idx="21">
                  <c:v>4.6899521934034016E-3</c:v>
                </c:pt>
                <c:pt idx="22">
                  <c:v>3.4021758319657813E-3</c:v>
                </c:pt>
                <c:pt idx="23">
                  <c:v>2.3655811386216197E-3</c:v>
                </c:pt>
                <c:pt idx="24">
                  <c:v>7.7879010119281666E-3</c:v>
                </c:pt>
                <c:pt idx="25">
                  <c:v>-1.1630614225036306E-2</c:v>
                </c:pt>
                <c:pt idx="26">
                  <c:v>6.5549990549280679E-3</c:v>
                </c:pt>
                <c:pt idx="27">
                  <c:v>1.4123185895407175E-3</c:v>
                </c:pt>
                <c:pt idx="28">
                  <c:v>9.4024134467374232E-4</c:v>
                </c:pt>
                <c:pt idx="29">
                  <c:v>7.8276320939330013E-4</c:v>
                </c:pt>
                <c:pt idx="30">
                  <c:v>-1.9554165343045327E-3</c:v>
                </c:pt>
                <c:pt idx="31">
                  <c:v>-7.6018888338853507E-3</c:v>
                </c:pt>
                <c:pt idx="32">
                  <c:v>-7.9759458574416575E-3</c:v>
                </c:pt>
                <c:pt idx="33">
                  <c:v>4.855914547303497E-3</c:v>
                </c:pt>
                <c:pt idx="34">
                  <c:v>-6.496070510273233E-3</c:v>
                </c:pt>
                <c:pt idx="35">
                  <c:v>-3.5085159553938094E-3</c:v>
                </c:pt>
                <c:pt idx="36">
                  <c:v>4.2410098084260106E-3</c:v>
                </c:pt>
                <c:pt idx="37">
                  <c:v>-7.2510278884462265E-3</c:v>
                </c:pt>
                <c:pt idx="38">
                  <c:v>-7.0631433361632023E-3</c:v>
                </c:pt>
                <c:pt idx="39">
                  <c:v>-4.8498100788119114E-4</c:v>
                </c:pt>
                <c:pt idx="40">
                  <c:v>5.0950019394258028E-3</c:v>
                </c:pt>
                <c:pt idx="41">
                  <c:v>2.0920663187324884E-3</c:v>
                </c:pt>
                <c:pt idx="42">
                  <c:v>2.4087843069775516E-4</c:v>
                </c:pt>
                <c:pt idx="43">
                  <c:v>1.605201894516739E-4</c:v>
                </c:pt>
                <c:pt idx="44">
                  <c:v>-2.0867967601508886E-3</c:v>
                </c:pt>
                <c:pt idx="45">
                  <c:v>6.8366282178617954E-3</c:v>
                </c:pt>
                <c:pt idx="46">
                  <c:v>-1.437929381690406E-3</c:v>
                </c:pt>
                <c:pt idx="47">
                  <c:v>-4.0800159999999641E-3</c:v>
                </c:pt>
                <c:pt idx="48">
                  <c:v>-1.6145835266219599E-2</c:v>
                </c:pt>
                <c:pt idx="49">
                  <c:v>-1.5512899685345971E-3</c:v>
                </c:pt>
                <c:pt idx="50">
                  <c:v>5.7240984076845081E-4</c:v>
                </c:pt>
                <c:pt idx="51">
                  <c:v>4.0865478580709436E-4</c:v>
                </c:pt>
                <c:pt idx="52">
                  <c:v>5.7184051721792528E-4</c:v>
                </c:pt>
                <c:pt idx="53">
                  <c:v>-5.7151370252661593E-4</c:v>
                </c:pt>
                <c:pt idx="54">
                  <c:v>1.0619801956710528E-3</c:v>
                </c:pt>
                <c:pt idx="55">
                  <c:v>8.5685897782878939E-3</c:v>
                </c:pt>
                <c:pt idx="56">
                  <c:v>-3.0746582433743841E-3</c:v>
                </c:pt>
                <c:pt idx="57">
                  <c:v>-1.6230013929297016E-4</c:v>
                </c:pt>
                <c:pt idx="58">
                  <c:v>1.4611656553100705E-3</c:v>
                </c:pt>
                <c:pt idx="59">
                  <c:v>-2.188579017867065E-3</c:v>
                </c:pt>
                <c:pt idx="60">
                  <c:v>-4.9553209578443447E-3</c:v>
                </c:pt>
                <c:pt idx="61">
                  <c:v>-9.7963100628017941E-4</c:v>
                </c:pt>
                <c:pt idx="62">
                  <c:v>3.922489076019664E-3</c:v>
                </c:pt>
                <c:pt idx="63">
                  <c:v>5.6980057907707327E-4</c:v>
                </c:pt>
                <c:pt idx="64">
                  <c:v>-4.8809795782789323E-4</c:v>
                </c:pt>
                <c:pt idx="65">
                  <c:v>1.2209099689002301E-3</c:v>
                </c:pt>
                <c:pt idx="66">
                  <c:v>1.7884805822536709E-3</c:v>
                </c:pt>
                <c:pt idx="67">
                  <c:v>-3.3271361682917222E-3</c:v>
                </c:pt>
                <c:pt idx="68">
                  <c:v>3.0125549584758549E-3</c:v>
                </c:pt>
                <c:pt idx="69">
                  <c:v>1.54229236882375E-3</c:v>
                </c:pt>
                <c:pt idx="70">
                  <c:v>-1.6534292831924757E-2</c:v>
                </c:pt>
                <c:pt idx="71">
                  <c:v>-1.8954591031963286E-3</c:v>
                </c:pt>
                <c:pt idx="72">
                  <c:v>-2.5596399755623001E-3</c:v>
                </c:pt>
                <c:pt idx="73">
                  <c:v>-4.4702068426273334E-3</c:v>
                </c:pt>
                <c:pt idx="74">
                  <c:v>-1.7462081864924039E-3</c:v>
                </c:pt>
                <c:pt idx="75">
                  <c:v>2.4156017722047896E-3</c:v>
                </c:pt>
                <c:pt idx="76">
                  <c:v>-3.7393802140395227E-3</c:v>
                </c:pt>
                <c:pt idx="77">
                  <c:v>-5.2547919363983286E-3</c:v>
                </c:pt>
                <c:pt idx="78">
                  <c:v>-5.7018278433368375E-3</c:v>
                </c:pt>
                <c:pt idx="79">
                  <c:v>-3.0359334957676953E-3</c:v>
                </c:pt>
                <c:pt idx="80">
                  <c:v>3.6372948431966368E-3</c:v>
                </c:pt>
                <c:pt idx="81">
                  <c:v>-1.0029523640463167E-2</c:v>
                </c:pt>
                <c:pt idx="82">
                  <c:v>1.0131134089316651E-2</c:v>
                </c:pt>
                <c:pt idx="83">
                  <c:v>3.3712683797511023E-3</c:v>
                </c:pt>
                <c:pt idx="84">
                  <c:v>-1.5959848400843857E-3</c:v>
                </c:pt>
                <c:pt idx="85">
                  <c:v>2.4398535887610873E-3</c:v>
                </c:pt>
                <c:pt idx="86">
                  <c:v>-1.8464288401773832E-3</c:v>
                </c:pt>
                <c:pt idx="87">
                  <c:v>-1.0846724964264753E-2</c:v>
                </c:pt>
                <c:pt idx="88">
                  <c:v>4.1652329493815365E-3</c:v>
                </c:pt>
                <c:pt idx="89">
                  <c:v>-4.4018963278227297E-3</c:v>
                </c:pt>
                <c:pt idx="90">
                  <c:v>-5.1014369092639011E-4</c:v>
                </c:pt>
                <c:pt idx="91">
                  <c:v>-1.0803946980758483E-2</c:v>
                </c:pt>
                <c:pt idx="92">
                  <c:v>2.5798933830389892E-4</c:v>
                </c:pt>
                <c:pt idx="93">
                  <c:v>-4.298856578090593E-3</c:v>
                </c:pt>
                <c:pt idx="94">
                  <c:v>6.4761247988278647E-3</c:v>
                </c:pt>
                <c:pt idx="95">
                  <c:v>-4.8043755113996722E-3</c:v>
                </c:pt>
                <c:pt idx="96">
                  <c:v>3.4483620689651495E-4</c:v>
                </c:pt>
                <c:pt idx="97">
                  <c:v>5.5153308728428385E-3</c:v>
                </c:pt>
                <c:pt idx="98">
                  <c:v>-7.7991343846417482E-3</c:v>
                </c:pt>
                <c:pt idx="99">
                  <c:v>5.1831218411435565E-4</c:v>
                </c:pt>
                <c:pt idx="100">
                  <c:v>-1.5540015271690022E-3</c:v>
                </c:pt>
                <c:pt idx="101">
                  <c:v>2.9398702474729976E-3</c:v>
                </c:pt>
                <c:pt idx="102">
                  <c:v>-7.3282094547496568E-3</c:v>
                </c:pt>
                <c:pt idx="103">
                  <c:v>-5.3847664181411181E-3</c:v>
                </c:pt>
                <c:pt idx="104">
                  <c:v>3.4928485022576172E-3</c:v>
                </c:pt>
                <c:pt idx="105">
                  <c:v>-5.1339715477546344E-3</c:v>
                </c:pt>
                <c:pt idx="106">
                  <c:v>2.2740662595284178E-3</c:v>
                </c:pt>
                <c:pt idx="107">
                  <c:v>2.7926347078326419E-3</c:v>
                </c:pt>
                <c:pt idx="108">
                  <c:v>-1.479470838761765E-3</c:v>
                </c:pt>
                <c:pt idx="109">
                  <c:v>-4.3573296907317705E-4</c:v>
                </c:pt>
                <c:pt idx="110">
                  <c:v>-1.5084165749687628E-2</c:v>
                </c:pt>
                <c:pt idx="111">
                  <c:v>9.738048953062961E-4</c:v>
                </c:pt>
                <c:pt idx="112">
                  <c:v>-1.6626850623507439E-2</c:v>
                </c:pt>
                <c:pt idx="113">
                  <c:v>-8.0946126792957873E-4</c:v>
                </c:pt>
                <c:pt idx="114">
                  <c:v>9.2709182587025207E-3</c:v>
                </c:pt>
                <c:pt idx="115">
                  <c:v>4.9942478817688318E-3</c:v>
                </c:pt>
                <c:pt idx="116">
                  <c:v>2.9283431905520185E-3</c:v>
                </c:pt>
                <c:pt idx="117">
                  <c:v>2.2119979351973296E-3</c:v>
                </c:pt>
                <c:pt idx="118">
                  <c:v>-9.4464556223128326E-3</c:v>
                </c:pt>
                <c:pt idx="119">
                  <c:v>1.7468868559773698E-2</c:v>
                </c:pt>
                <c:pt idx="120">
                  <c:v>3.7665730985783075E-3</c:v>
                </c:pt>
                <c:pt idx="121">
                  <c:v>-7.9413215094273903E-3</c:v>
                </c:pt>
                <c:pt idx="122">
                  <c:v>4.5742171006333265E-3</c:v>
                </c:pt>
                <c:pt idx="123">
                  <c:v>-4.9036603740014728E-3</c:v>
                </c:pt>
                <c:pt idx="124">
                  <c:v>-1.1439370040825514E-3</c:v>
                </c:pt>
                <c:pt idx="125">
                  <c:v>-5.1096994959086706E-3</c:v>
                </c:pt>
                <c:pt idx="126">
                  <c:v>3.4534667493135718E-3</c:v>
                </c:pt>
                <c:pt idx="127">
                  <c:v>1.9414136957289774E-3</c:v>
                </c:pt>
                <c:pt idx="128">
                  <c:v>-2.7302976683962754E-3</c:v>
                </c:pt>
                <c:pt idx="129">
                  <c:v>-7.0653535176534721E-4</c:v>
                </c:pt>
                <c:pt idx="130">
                  <c:v>6.1863896387737149E-4</c:v>
                </c:pt>
                <c:pt idx="131">
                  <c:v>8.3907171136663461E-3</c:v>
                </c:pt>
                <c:pt idx="132">
                  <c:v>-3.5911010526601395E-3</c:v>
                </c:pt>
                <c:pt idx="133">
                  <c:v>-6.5049664819801789E-3</c:v>
                </c:pt>
                <c:pt idx="134">
                  <c:v>5.2203505190324684E-3</c:v>
                </c:pt>
                <c:pt idx="135">
                  <c:v>-1.4963383373264305E-3</c:v>
                </c:pt>
                <c:pt idx="136">
                  <c:v>3.8786582531971092E-3</c:v>
                </c:pt>
                <c:pt idx="137">
                  <c:v>3.4246576244640892E-3</c:v>
                </c:pt>
                <c:pt idx="138">
                  <c:v>-6.8259299945548912E-3</c:v>
                </c:pt>
                <c:pt idx="139">
                  <c:v>-1.7620054940881147E-4</c:v>
                </c:pt>
                <c:pt idx="140">
                  <c:v>1.5863311748802733E-3</c:v>
                </c:pt>
                <c:pt idx="141">
                  <c:v>-5.2793575841731943E-3</c:v>
                </c:pt>
                <c:pt idx="142">
                  <c:v>-8.8456432858299294E-3</c:v>
                </c:pt>
                <c:pt idx="143">
                  <c:v>6.3364478446288341E-3</c:v>
                </c:pt>
                <c:pt idx="144">
                  <c:v>-1.6850123858636046E-3</c:v>
                </c:pt>
                <c:pt idx="145">
                  <c:v>1.154839655325568E-2</c:v>
                </c:pt>
                <c:pt idx="146">
                  <c:v>-3.9519187507177644E-3</c:v>
                </c:pt>
                <c:pt idx="147">
                  <c:v>5.290513230302718E-4</c:v>
                </c:pt>
                <c:pt idx="148">
                  <c:v>2.8198800805461222E-3</c:v>
                </c:pt>
                <c:pt idx="149">
                  <c:v>-1.107207352182582E-2</c:v>
                </c:pt>
                <c:pt idx="150">
                  <c:v>5.331171091778053E-4</c:v>
                </c:pt>
                <c:pt idx="151">
                  <c:v>2.4866696711665082E-3</c:v>
                </c:pt>
                <c:pt idx="152">
                  <c:v>2.5691017692000884E-2</c:v>
                </c:pt>
                <c:pt idx="153">
                  <c:v>-4.7503541609117406E-3</c:v>
                </c:pt>
                <c:pt idx="154">
                  <c:v>6.6822613898569472E-3</c:v>
                </c:pt>
                <c:pt idx="155">
                  <c:v>-1.7241120689654998E-3</c:v>
                </c:pt>
                <c:pt idx="156">
                  <c:v>-8.637305475722723E-5</c:v>
                </c:pt>
                <c:pt idx="157">
                  <c:v>1.1226962507755456E-3</c:v>
                </c:pt>
                <c:pt idx="158">
                  <c:v>7.7643203548016793E-4</c:v>
                </c:pt>
                <c:pt idx="159">
                  <c:v>-2.5860097821566175E-3</c:v>
                </c:pt>
                <c:pt idx="160">
                  <c:v>5.8767609184751102E-3</c:v>
                </c:pt>
                <c:pt idx="161">
                  <c:v>2.3198299022237912E-3</c:v>
                </c:pt>
                <c:pt idx="162">
                  <c:v>-2.2287158502068971E-3</c:v>
                </c:pt>
                <c:pt idx="163">
                  <c:v>3.1786511481330937E-3</c:v>
                </c:pt>
                <c:pt idx="164">
                  <c:v>-3.9393595257180003E-3</c:v>
                </c:pt>
                <c:pt idx="165">
                  <c:v>-4.3847907210865511E-3</c:v>
                </c:pt>
                <c:pt idx="166">
                  <c:v>-5.6131345696079915E-3</c:v>
                </c:pt>
                <c:pt idx="167">
                  <c:v>1.2852757049887087E-2</c:v>
                </c:pt>
                <c:pt idx="168">
                  <c:v>1.7152534094644345E-4</c:v>
                </c:pt>
                <c:pt idx="169">
                  <c:v>-2.4003342923217819E-3</c:v>
                </c:pt>
                <c:pt idx="170">
                  <c:v>-2.835799531602623E-3</c:v>
                </c:pt>
                <c:pt idx="171">
                  <c:v>-8.6194414975926392E-5</c:v>
                </c:pt>
                <c:pt idx="172">
                  <c:v>-2.1546152042972722E-3</c:v>
                </c:pt>
                <c:pt idx="173">
                  <c:v>-1.1228156946175183E-2</c:v>
                </c:pt>
                <c:pt idx="174">
                  <c:v>-7.1628142777040438E-3</c:v>
                </c:pt>
                <c:pt idx="175">
                  <c:v>3.5186519965280105E-4</c:v>
                </c:pt>
                <c:pt idx="176">
                  <c:v>8.2673880809338574E-3</c:v>
                </c:pt>
                <c:pt idx="177">
                  <c:v>1.1339672115664445E-3</c:v>
                </c:pt>
                <c:pt idx="178">
                  <c:v>7.4061690530495827E-3</c:v>
                </c:pt>
                <c:pt idx="179">
                  <c:v>4.3240787668907821E-4</c:v>
                </c:pt>
                <c:pt idx="180">
                  <c:v>0</c:v>
                </c:pt>
                <c:pt idx="181">
                  <c:v>1.6426299237939368E-3</c:v>
                </c:pt>
                <c:pt idx="182">
                  <c:v>-7.768341034278814E-4</c:v>
                </c:pt>
                <c:pt idx="183">
                  <c:v>-1.1228988802686191E-3</c:v>
                </c:pt>
                <c:pt idx="184">
                  <c:v>-5.9668108437116452E-3</c:v>
                </c:pt>
                <c:pt idx="185">
                  <c:v>3.7407569484322334E-3</c:v>
                </c:pt>
                <c:pt idx="186">
                  <c:v>3.1201335531323426E-3</c:v>
                </c:pt>
                <c:pt idx="187">
                  <c:v>-1.727985168964663E-3</c:v>
                </c:pt>
                <c:pt idx="188">
                  <c:v>7.5298856886802934E-3</c:v>
                </c:pt>
                <c:pt idx="189">
                  <c:v>6.0991235770424534E-3</c:v>
                </c:pt>
                <c:pt idx="190">
                  <c:v>1.7073086994368047E-4</c:v>
                </c:pt>
                <c:pt idx="191">
                  <c:v>8.1099283601666627E-3</c:v>
                </c:pt>
                <c:pt idx="192">
                  <c:v>-3.4718944354946712E-3</c:v>
                </c:pt>
                <c:pt idx="193">
                  <c:v>-1.1896583956492179E-3</c:v>
                </c:pt>
                <c:pt idx="194">
                  <c:v>2.1269354932198503E-3</c:v>
                </c:pt>
                <c:pt idx="195">
                  <c:v>-2.2073350691286242E-3</c:v>
                </c:pt>
                <c:pt idx="196">
                  <c:v>-3.9989875265804553E-3</c:v>
                </c:pt>
                <c:pt idx="197">
                  <c:v>6.9195712783114427E-3</c:v>
                </c:pt>
                <c:pt idx="198">
                  <c:v>2.3754898860908202E-3</c:v>
                </c:pt>
                <c:pt idx="199">
                  <c:v>-6.0939651951931184E-3</c:v>
                </c:pt>
                <c:pt idx="200">
                  <c:v>1.5413420761304586E-2</c:v>
                </c:pt>
                <c:pt idx="201">
                  <c:v>-4.3609276142390074E-3</c:v>
                </c:pt>
                <c:pt idx="202">
                  <c:v>1.095010098593252E-2</c:v>
                </c:pt>
                <c:pt idx="203">
                  <c:v>-2.9994418346802609E-3</c:v>
                </c:pt>
                <c:pt idx="204">
                  <c:v>7.6048468124736424E-3</c:v>
                </c:pt>
                <c:pt idx="205">
                  <c:v>4.0640126067843507E-3</c:v>
                </c:pt>
                <c:pt idx="206">
                  <c:v>1.5694862311166347E-3</c:v>
                </c:pt>
                <c:pt idx="207">
                  <c:v>6.5981030927830808E-4</c:v>
                </c:pt>
                <c:pt idx="208">
                  <c:v>9.0661665034836858E-3</c:v>
                </c:pt>
                <c:pt idx="209">
                  <c:v>-8.086237033406829E-3</c:v>
                </c:pt>
                <c:pt idx="210">
                  <c:v>3.458489732238279E-3</c:v>
                </c:pt>
                <c:pt idx="211">
                  <c:v>-2.7080419932049571E-3</c:v>
                </c:pt>
                <c:pt idx="212">
                  <c:v>6.4181601778832142E-3</c:v>
                </c:pt>
                <c:pt idx="213">
                  <c:v>-5.8866978315214036E-3</c:v>
                </c:pt>
                <c:pt idx="214">
                  <c:v>1.7271733440964443E-3</c:v>
                </c:pt>
                <c:pt idx="215">
                  <c:v>2.3808948510453121E-3</c:v>
                </c:pt>
                <c:pt idx="216">
                  <c:v>-1.720034457204811E-3</c:v>
                </c:pt>
                <c:pt idx="217">
                  <c:v>3.1998688020971056E-3</c:v>
                </c:pt>
                <c:pt idx="218">
                  <c:v>-1.308546691139667E-3</c:v>
                </c:pt>
                <c:pt idx="219">
                  <c:v>-8.9264105402799832E-3</c:v>
                </c:pt>
                <c:pt idx="220">
                  <c:v>3.5531318018457991E-3</c:v>
                </c:pt>
                <c:pt idx="221">
                  <c:v>-1.3997365516608129E-3</c:v>
                </c:pt>
                <c:pt idx="222">
                  <c:v>-1.566647440358282E-3</c:v>
                </c:pt>
                <c:pt idx="223">
                  <c:v>1.4617268630515046E-2</c:v>
                </c:pt>
                <c:pt idx="224">
                  <c:v>3.4999185780570929E-3</c:v>
                </c:pt>
                <c:pt idx="225">
                  <c:v>5.5965771303707612E-3</c:v>
                </c:pt>
                <c:pt idx="226">
                  <c:v>5.7267219133718683E-3</c:v>
                </c:pt>
                <c:pt idx="227">
                  <c:v>4.8117731203500824E-4</c:v>
                </c:pt>
                <c:pt idx="228">
                  <c:v>-2.0040080160320661E-3</c:v>
                </c:pt>
                <c:pt idx="229">
                  <c:v>-4.3373574297188577E-3</c:v>
                </c:pt>
                <c:pt idx="230">
                  <c:v>2.5814779169206492E-3</c:v>
                </c:pt>
                <c:pt idx="231">
                  <c:v>-6.7589073604675809E-3</c:v>
                </c:pt>
                <c:pt idx="232">
                  <c:v>2.4302980811681252E-3</c:v>
                </c:pt>
                <c:pt idx="233">
                  <c:v>3.7982948730934663E-3</c:v>
                </c:pt>
                <c:pt idx="234">
                  <c:v>-4.9110458490543296E-3</c:v>
                </c:pt>
                <c:pt idx="235">
                  <c:v>2.1035841764334151E-3</c:v>
                </c:pt>
                <c:pt idx="236">
                  <c:v>-3.9560632653312666E-3</c:v>
                </c:pt>
                <c:pt idx="237">
                  <c:v>5.5928911665827918E-3</c:v>
                </c:pt>
                <c:pt idx="238">
                  <c:v>5.9648961142173551E-3</c:v>
                </c:pt>
                <c:pt idx="239">
                  <c:v>1.5224310531466889E-2</c:v>
                </c:pt>
                <c:pt idx="240">
                  <c:v>-1.736337846953484E-3</c:v>
                </c:pt>
                <c:pt idx="241">
                  <c:v>-1.1306135089196645E-2</c:v>
                </c:pt>
                <c:pt idx="242">
                  <c:v>3.5985364990354096E-3</c:v>
                </c:pt>
                <c:pt idx="243">
                  <c:v>-1.0358326693227227E-3</c:v>
                </c:pt>
                <c:pt idx="244">
                  <c:v>1.6750338595747927E-3</c:v>
                </c:pt>
                <c:pt idx="245">
                  <c:v>-7.0871156698977256E-3</c:v>
                </c:pt>
                <c:pt idx="246">
                  <c:v>-5.6139545173798933E-3</c:v>
                </c:pt>
                <c:pt idx="247">
                  <c:v>-1.7017509751068749E-2</c:v>
                </c:pt>
                <c:pt idx="248">
                  <c:v>-2.6255251712880012E-3</c:v>
                </c:pt>
                <c:pt idx="249">
                  <c:v>1.3162471424192912E-3</c:v>
                </c:pt>
                <c:pt idx="250">
                  <c:v>-9.0371343325901243E-4</c:v>
                </c:pt>
                <c:pt idx="251">
                  <c:v>-8.2229256786203742E-4</c:v>
                </c:pt>
                <c:pt idx="252">
                  <c:v>1.0945551626276862E-2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A8-4A71-9A0D-7DCE45861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01088"/>
        <c:axId val="457196736"/>
      </c:lineChart>
      <c:dateAx>
        <c:axId val="4572010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6736"/>
        <c:crosses val="autoZero"/>
        <c:auto val="1"/>
        <c:lblOffset val="100"/>
        <c:baseTimeUnit val="days"/>
      </c:dateAx>
      <c:valAx>
        <c:axId val="45719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0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</a:t>
            </a:r>
            <a:r>
              <a:rPr lang="en-US" baseline="0"/>
              <a:t> Comparision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Apple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data!$A$2:$A$254</c:f>
              <c:numCache>
                <c:formatCode>m/d/yyyy</c:formatCode>
                <c:ptCount val="253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43171</c:v>
                </c:pt>
                <c:pt idx="4">
                  <c:v>43172</c:v>
                </c:pt>
                <c:pt idx="5">
                  <c:v>43173</c:v>
                </c:pt>
                <c:pt idx="6">
                  <c:v>43174</c:v>
                </c:pt>
                <c:pt idx="7">
                  <c:v>43175</c:v>
                </c:pt>
                <c:pt idx="8">
                  <c:v>43178</c:v>
                </c:pt>
                <c:pt idx="9">
                  <c:v>43179</c:v>
                </c:pt>
                <c:pt idx="10">
                  <c:v>43180</c:v>
                </c:pt>
                <c:pt idx="11">
                  <c:v>43181</c:v>
                </c:pt>
                <c:pt idx="12">
                  <c:v>43182</c:v>
                </c:pt>
                <c:pt idx="13">
                  <c:v>43185</c:v>
                </c:pt>
                <c:pt idx="14">
                  <c:v>43186</c:v>
                </c:pt>
                <c:pt idx="15">
                  <c:v>43187</c:v>
                </c:pt>
                <c:pt idx="16">
                  <c:v>43188</c:v>
                </c:pt>
                <c:pt idx="17">
                  <c:v>43192</c:v>
                </c:pt>
                <c:pt idx="18">
                  <c:v>43193</c:v>
                </c:pt>
                <c:pt idx="19">
                  <c:v>43194</c:v>
                </c:pt>
                <c:pt idx="20">
                  <c:v>43195</c:v>
                </c:pt>
                <c:pt idx="21">
                  <c:v>43196</c:v>
                </c:pt>
                <c:pt idx="22">
                  <c:v>43199</c:v>
                </c:pt>
                <c:pt idx="23">
                  <c:v>43200</c:v>
                </c:pt>
                <c:pt idx="24">
                  <c:v>43201</c:v>
                </c:pt>
                <c:pt idx="25">
                  <c:v>43202</c:v>
                </c:pt>
                <c:pt idx="26">
                  <c:v>43203</c:v>
                </c:pt>
                <c:pt idx="27">
                  <c:v>43206</c:v>
                </c:pt>
                <c:pt idx="28">
                  <c:v>43207</c:v>
                </c:pt>
                <c:pt idx="29">
                  <c:v>43208</c:v>
                </c:pt>
                <c:pt idx="30">
                  <c:v>43209</c:v>
                </c:pt>
                <c:pt idx="31">
                  <c:v>43210</c:v>
                </c:pt>
                <c:pt idx="32">
                  <c:v>43213</c:v>
                </c:pt>
                <c:pt idx="33">
                  <c:v>43214</c:v>
                </c:pt>
                <c:pt idx="34">
                  <c:v>43215</c:v>
                </c:pt>
                <c:pt idx="35">
                  <c:v>43216</c:v>
                </c:pt>
                <c:pt idx="36">
                  <c:v>43217</c:v>
                </c:pt>
                <c:pt idx="37">
                  <c:v>43220</c:v>
                </c:pt>
                <c:pt idx="38">
                  <c:v>43221</c:v>
                </c:pt>
                <c:pt idx="39">
                  <c:v>43222</c:v>
                </c:pt>
                <c:pt idx="40">
                  <c:v>43223</c:v>
                </c:pt>
                <c:pt idx="41">
                  <c:v>43224</c:v>
                </c:pt>
                <c:pt idx="42">
                  <c:v>43227</c:v>
                </c:pt>
                <c:pt idx="43">
                  <c:v>43228</c:v>
                </c:pt>
                <c:pt idx="44">
                  <c:v>43229</c:v>
                </c:pt>
                <c:pt idx="45">
                  <c:v>43230</c:v>
                </c:pt>
                <c:pt idx="46">
                  <c:v>43231</c:v>
                </c:pt>
                <c:pt idx="47">
                  <c:v>43234</c:v>
                </c:pt>
                <c:pt idx="48">
                  <c:v>43235</c:v>
                </c:pt>
                <c:pt idx="49">
                  <c:v>43236</c:v>
                </c:pt>
                <c:pt idx="50">
                  <c:v>43237</c:v>
                </c:pt>
                <c:pt idx="51">
                  <c:v>43238</c:v>
                </c:pt>
                <c:pt idx="52">
                  <c:v>43241</c:v>
                </c:pt>
                <c:pt idx="53">
                  <c:v>43242</c:v>
                </c:pt>
                <c:pt idx="54">
                  <c:v>43243</c:v>
                </c:pt>
                <c:pt idx="55">
                  <c:v>43244</c:v>
                </c:pt>
                <c:pt idx="56">
                  <c:v>43245</c:v>
                </c:pt>
                <c:pt idx="57">
                  <c:v>43249</c:v>
                </c:pt>
                <c:pt idx="58">
                  <c:v>43250</c:v>
                </c:pt>
                <c:pt idx="59">
                  <c:v>43251</c:v>
                </c:pt>
                <c:pt idx="60">
                  <c:v>43252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43258</c:v>
                </c:pt>
                <c:pt idx="65">
                  <c:v>43259</c:v>
                </c:pt>
                <c:pt idx="66">
                  <c:v>43262</c:v>
                </c:pt>
                <c:pt idx="67">
                  <c:v>43263</c:v>
                </c:pt>
                <c:pt idx="68">
                  <c:v>43264</c:v>
                </c:pt>
                <c:pt idx="69">
                  <c:v>43265</c:v>
                </c:pt>
                <c:pt idx="70">
                  <c:v>43266</c:v>
                </c:pt>
                <c:pt idx="71">
                  <c:v>43269</c:v>
                </c:pt>
                <c:pt idx="72">
                  <c:v>43270</c:v>
                </c:pt>
                <c:pt idx="73">
                  <c:v>43271</c:v>
                </c:pt>
                <c:pt idx="74">
                  <c:v>43272</c:v>
                </c:pt>
                <c:pt idx="75">
                  <c:v>43273</c:v>
                </c:pt>
                <c:pt idx="76">
                  <c:v>43276</c:v>
                </c:pt>
                <c:pt idx="77">
                  <c:v>43277</c:v>
                </c:pt>
                <c:pt idx="78">
                  <c:v>43278</c:v>
                </c:pt>
                <c:pt idx="79">
                  <c:v>43279</c:v>
                </c:pt>
                <c:pt idx="80">
                  <c:v>43280</c:v>
                </c:pt>
                <c:pt idx="81">
                  <c:v>43283</c:v>
                </c:pt>
                <c:pt idx="82">
                  <c:v>43284</c:v>
                </c:pt>
                <c:pt idx="83">
                  <c:v>43286</c:v>
                </c:pt>
                <c:pt idx="84">
                  <c:v>43287</c:v>
                </c:pt>
                <c:pt idx="85">
                  <c:v>43290</c:v>
                </c:pt>
                <c:pt idx="86">
                  <c:v>43291</c:v>
                </c:pt>
                <c:pt idx="87">
                  <c:v>43292</c:v>
                </c:pt>
                <c:pt idx="88">
                  <c:v>43293</c:v>
                </c:pt>
                <c:pt idx="89">
                  <c:v>43294</c:v>
                </c:pt>
                <c:pt idx="90">
                  <c:v>43297</c:v>
                </c:pt>
                <c:pt idx="91">
                  <c:v>43298</c:v>
                </c:pt>
                <c:pt idx="92">
                  <c:v>43299</c:v>
                </c:pt>
                <c:pt idx="93">
                  <c:v>43300</c:v>
                </c:pt>
                <c:pt idx="94">
                  <c:v>43301</c:v>
                </c:pt>
                <c:pt idx="95">
                  <c:v>43304</c:v>
                </c:pt>
                <c:pt idx="96">
                  <c:v>43305</c:v>
                </c:pt>
                <c:pt idx="97">
                  <c:v>43306</c:v>
                </c:pt>
                <c:pt idx="98">
                  <c:v>43307</c:v>
                </c:pt>
                <c:pt idx="99">
                  <c:v>43308</c:v>
                </c:pt>
                <c:pt idx="100">
                  <c:v>43311</c:v>
                </c:pt>
                <c:pt idx="101">
                  <c:v>43312</c:v>
                </c:pt>
                <c:pt idx="102">
                  <c:v>43313</c:v>
                </c:pt>
                <c:pt idx="103">
                  <c:v>43314</c:v>
                </c:pt>
                <c:pt idx="104">
                  <c:v>43315</c:v>
                </c:pt>
                <c:pt idx="105">
                  <c:v>43318</c:v>
                </c:pt>
                <c:pt idx="106">
                  <c:v>43319</c:v>
                </c:pt>
                <c:pt idx="107">
                  <c:v>43320</c:v>
                </c:pt>
                <c:pt idx="108">
                  <c:v>43321</c:v>
                </c:pt>
                <c:pt idx="109">
                  <c:v>43322</c:v>
                </c:pt>
                <c:pt idx="110">
                  <c:v>43325</c:v>
                </c:pt>
                <c:pt idx="111">
                  <c:v>43326</c:v>
                </c:pt>
                <c:pt idx="112">
                  <c:v>43327</c:v>
                </c:pt>
                <c:pt idx="113">
                  <c:v>43328</c:v>
                </c:pt>
                <c:pt idx="114">
                  <c:v>43329</c:v>
                </c:pt>
                <c:pt idx="115">
                  <c:v>43332</c:v>
                </c:pt>
                <c:pt idx="116">
                  <c:v>43333</c:v>
                </c:pt>
                <c:pt idx="117">
                  <c:v>43334</c:v>
                </c:pt>
                <c:pt idx="118">
                  <c:v>43335</c:v>
                </c:pt>
                <c:pt idx="119">
                  <c:v>43336</c:v>
                </c:pt>
                <c:pt idx="120">
                  <c:v>43339</c:v>
                </c:pt>
                <c:pt idx="121">
                  <c:v>43340</c:v>
                </c:pt>
                <c:pt idx="122">
                  <c:v>43341</c:v>
                </c:pt>
                <c:pt idx="123">
                  <c:v>43342</c:v>
                </c:pt>
                <c:pt idx="124">
                  <c:v>43343</c:v>
                </c:pt>
                <c:pt idx="125">
                  <c:v>43347</c:v>
                </c:pt>
                <c:pt idx="126">
                  <c:v>43348</c:v>
                </c:pt>
                <c:pt idx="127">
                  <c:v>43349</c:v>
                </c:pt>
                <c:pt idx="128">
                  <c:v>43350</c:v>
                </c:pt>
                <c:pt idx="129">
                  <c:v>43353</c:v>
                </c:pt>
                <c:pt idx="130">
                  <c:v>43354</c:v>
                </c:pt>
                <c:pt idx="131">
                  <c:v>43355</c:v>
                </c:pt>
                <c:pt idx="132">
                  <c:v>43356</c:v>
                </c:pt>
                <c:pt idx="133">
                  <c:v>43357</c:v>
                </c:pt>
                <c:pt idx="134">
                  <c:v>43360</c:v>
                </c:pt>
                <c:pt idx="135">
                  <c:v>43361</c:v>
                </c:pt>
                <c:pt idx="136">
                  <c:v>43362</c:v>
                </c:pt>
                <c:pt idx="137">
                  <c:v>43363</c:v>
                </c:pt>
                <c:pt idx="138">
                  <c:v>43364</c:v>
                </c:pt>
                <c:pt idx="139">
                  <c:v>43367</c:v>
                </c:pt>
                <c:pt idx="140">
                  <c:v>43368</c:v>
                </c:pt>
                <c:pt idx="141">
                  <c:v>43369</c:v>
                </c:pt>
                <c:pt idx="142">
                  <c:v>43370</c:v>
                </c:pt>
                <c:pt idx="143">
                  <c:v>43371</c:v>
                </c:pt>
                <c:pt idx="144">
                  <c:v>43374</c:v>
                </c:pt>
                <c:pt idx="145">
                  <c:v>43375</c:v>
                </c:pt>
                <c:pt idx="146">
                  <c:v>43376</c:v>
                </c:pt>
                <c:pt idx="147">
                  <c:v>43377</c:v>
                </c:pt>
                <c:pt idx="148">
                  <c:v>43378</c:v>
                </c:pt>
                <c:pt idx="149">
                  <c:v>43381</c:v>
                </c:pt>
                <c:pt idx="150">
                  <c:v>43382</c:v>
                </c:pt>
                <c:pt idx="151">
                  <c:v>43383</c:v>
                </c:pt>
                <c:pt idx="152">
                  <c:v>43384</c:v>
                </c:pt>
                <c:pt idx="153">
                  <c:v>43385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43395</c:v>
                </c:pt>
                <c:pt idx="160">
                  <c:v>43396</c:v>
                </c:pt>
                <c:pt idx="161">
                  <c:v>43397</c:v>
                </c:pt>
                <c:pt idx="162">
                  <c:v>43398</c:v>
                </c:pt>
                <c:pt idx="163">
                  <c:v>43399</c:v>
                </c:pt>
                <c:pt idx="164">
                  <c:v>43402</c:v>
                </c:pt>
                <c:pt idx="165">
                  <c:v>43403</c:v>
                </c:pt>
                <c:pt idx="166">
                  <c:v>43404</c:v>
                </c:pt>
                <c:pt idx="167">
                  <c:v>43405</c:v>
                </c:pt>
                <c:pt idx="168">
                  <c:v>43406</c:v>
                </c:pt>
                <c:pt idx="169">
                  <c:v>43409</c:v>
                </c:pt>
                <c:pt idx="170">
                  <c:v>43410</c:v>
                </c:pt>
                <c:pt idx="171">
                  <c:v>43411</c:v>
                </c:pt>
                <c:pt idx="172">
                  <c:v>43412</c:v>
                </c:pt>
                <c:pt idx="173">
                  <c:v>43413</c:v>
                </c:pt>
                <c:pt idx="174">
                  <c:v>43416</c:v>
                </c:pt>
                <c:pt idx="175">
                  <c:v>43417</c:v>
                </c:pt>
                <c:pt idx="176">
                  <c:v>43418</c:v>
                </c:pt>
                <c:pt idx="177">
                  <c:v>43419</c:v>
                </c:pt>
                <c:pt idx="178">
                  <c:v>43420</c:v>
                </c:pt>
                <c:pt idx="179">
                  <c:v>43423</c:v>
                </c:pt>
                <c:pt idx="180">
                  <c:v>43424</c:v>
                </c:pt>
                <c:pt idx="181">
                  <c:v>43425</c:v>
                </c:pt>
                <c:pt idx="182">
                  <c:v>43427</c:v>
                </c:pt>
                <c:pt idx="183">
                  <c:v>43430</c:v>
                </c:pt>
                <c:pt idx="184">
                  <c:v>43431</c:v>
                </c:pt>
                <c:pt idx="185">
                  <c:v>43432</c:v>
                </c:pt>
                <c:pt idx="186">
                  <c:v>43433</c:v>
                </c:pt>
                <c:pt idx="187">
                  <c:v>43434</c:v>
                </c:pt>
                <c:pt idx="188">
                  <c:v>43437</c:v>
                </c:pt>
                <c:pt idx="189">
                  <c:v>43438</c:v>
                </c:pt>
                <c:pt idx="190">
                  <c:v>43440</c:v>
                </c:pt>
                <c:pt idx="191">
                  <c:v>43441</c:v>
                </c:pt>
                <c:pt idx="192">
                  <c:v>43444</c:v>
                </c:pt>
                <c:pt idx="193">
                  <c:v>43445</c:v>
                </c:pt>
                <c:pt idx="194">
                  <c:v>43446</c:v>
                </c:pt>
                <c:pt idx="195">
                  <c:v>43447</c:v>
                </c:pt>
                <c:pt idx="196">
                  <c:v>43448</c:v>
                </c:pt>
                <c:pt idx="197">
                  <c:v>43451</c:v>
                </c:pt>
                <c:pt idx="198">
                  <c:v>43452</c:v>
                </c:pt>
                <c:pt idx="199">
                  <c:v>43453</c:v>
                </c:pt>
                <c:pt idx="200">
                  <c:v>43454</c:v>
                </c:pt>
                <c:pt idx="201">
                  <c:v>43455</c:v>
                </c:pt>
                <c:pt idx="202">
                  <c:v>43458</c:v>
                </c:pt>
                <c:pt idx="203">
                  <c:v>43460</c:v>
                </c:pt>
                <c:pt idx="204">
                  <c:v>43461</c:v>
                </c:pt>
                <c:pt idx="205">
                  <c:v>43462</c:v>
                </c:pt>
                <c:pt idx="206">
                  <c:v>43465</c:v>
                </c:pt>
                <c:pt idx="207">
                  <c:v>43467</c:v>
                </c:pt>
                <c:pt idx="208">
                  <c:v>43468</c:v>
                </c:pt>
                <c:pt idx="209">
                  <c:v>43469</c:v>
                </c:pt>
                <c:pt idx="210">
                  <c:v>43472</c:v>
                </c:pt>
                <c:pt idx="211">
                  <c:v>43473</c:v>
                </c:pt>
                <c:pt idx="212">
                  <c:v>43474</c:v>
                </c:pt>
                <c:pt idx="213">
                  <c:v>43475</c:v>
                </c:pt>
                <c:pt idx="214">
                  <c:v>43476</c:v>
                </c:pt>
                <c:pt idx="215">
                  <c:v>43479</c:v>
                </c:pt>
                <c:pt idx="216">
                  <c:v>43480</c:v>
                </c:pt>
                <c:pt idx="217">
                  <c:v>43481</c:v>
                </c:pt>
                <c:pt idx="218">
                  <c:v>43482</c:v>
                </c:pt>
                <c:pt idx="219">
                  <c:v>43483</c:v>
                </c:pt>
                <c:pt idx="220">
                  <c:v>43487</c:v>
                </c:pt>
                <c:pt idx="221">
                  <c:v>43488</c:v>
                </c:pt>
                <c:pt idx="222">
                  <c:v>43489</c:v>
                </c:pt>
                <c:pt idx="223">
                  <c:v>43490</c:v>
                </c:pt>
                <c:pt idx="224">
                  <c:v>43493</c:v>
                </c:pt>
                <c:pt idx="225">
                  <c:v>43494</c:v>
                </c:pt>
                <c:pt idx="226">
                  <c:v>43495</c:v>
                </c:pt>
                <c:pt idx="227">
                  <c:v>43496</c:v>
                </c:pt>
                <c:pt idx="228">
                  <c:v>43497</c:v>
                </c:pt>
                <c:pt idx="229">
                  <c:v>43500</c:v>
                </c:pt>
                <c:pt idx="230">
                  <c:v>43501</c:v>
                </c:pt>
                <c:pt idx="231">
                  <c:v>43502</c:v>
                </c:pt>
                <c:pt idx="232">
                  <c:v>43503</c:v>
                </c:pt>
                <c:pt idx="233">
                  <c:v>43504</c:v>
                </c:pt>
                <c:pt idx="234">
                  <c:v>43507</c:v>
                </c:pt>
                <c:pt idx="235">
                  <c:v>43508</c:v>
                </c:pt>
                <c:pt idx="236">
                  <c:v>43509</c:v>
                </c:pt>
                <c:pt idx="237">
                  <c:v>43510</c:v>
                </c:pt>
                <c:pt idx="238">
                  <c:v>43511</c:v>
                </c:pt>
                <c:pt idx="239">
                  <c:v>43515</c:v>
                </c:pt>
                <c:pt idx="240">
                  <c:v>43516</c:v>
                </c:pt>
                <c:pt idx="241">
                  <c:v>43517</c:v>
                </c:pt>
                <c:pt idx="242">
                  <c:v>43518</c:v>
                </c:pt>
                <c:pt idx="243">
                  <c:v>43521</c:v>
                </c:pt>
                <c:pt idx="244">
                  <c:v>43522</c:v>
                </c:pt>
                <c:pt idx="245">
                  <c:v>43523</c:v>
                </c:pt>
                <c:pt idx="246">
                  <c:v>43524</c:v>
                </c:pt>
                <c:pt idx="247">
                  <c:v>43525</c:v>
                </c:pt>
                <c:pt idx="248">
                  <c:v>43528</c:v>
                </c:pt>
                <c:pt idx="249">
                  <c:v>43529</c:v>
                </c:pt>
                <c:pt idx="250">
                  <c:v>43530</c:v>
                </c:pt>
                <c:pt idx="251">
                  <c:v>43531</c:v>
                </c:pt>
                <c:pt idx="252">
                  <c:v>43532</c:v>
                </c:pt>
              </c:numCache>
            </c:numRef>
          </c:cat>
          <c:val>
            <c:numRef>
              <c:f>data!$B$2:$B$254</c:f>
              <c:numCache>
                <c:formatCode>"$"#,##0.00_);\("$"#,##0.00\)</c:formatCode>
                <c:ptCount val="253"/>
                <c:pt idx="0">
                  <c:v>175.02917152858811</c:v>
                </c:pt>
                <c:pt idx="1">
                  <c:v>176.94000199999999</c:v>
                </c:pt>
                <c:pt idx="2">
                  <c:v>179.979996</c:v>
                </c:pt>
                <c:pt idx="3">
                  <c:v>181.720001</c:v>
                </c:pt>
                <c:pt idx="4">
                  <c:v>179.970001</c:v>
                </c:pt>
                <c:pt idx="5">
                  <c:v>178.44000199999999</c:v>
                </c:pt>
                <c:pt idx="6">
                  <c:v>178.64999399999999</c:v>
                </c:pt>
                <c:pt idx="7">
                  <c:v>178.020004</c:v>
                </c:pt>
                <c:pt idx="8">
                  <c:v>175.300003</c:v>
                </c:pt>
                <c:pt idx="9">
                  <c:v>175.240005</c:v>
                </c:pt>
                <c:pt idx="10">
                  <c:v>171.270004</c:v>
                </c:pt>
                <c:pt idx="11">
                  <c:v>168.85000600000001</c:v>
                </c:pt>
                <c:pt idx="12">
                  <c:v>164.94000199999999</c:v>
                </c:pt>
                <c:pt idx="13">
                  <c:v>172.770004</c:v>
                </c:pt>
                <c:pt idx="14">
                  <c:v>168.33999600000001</c:v>
                </c:pt>
                <c:pt idx="15">
                  <c:v>166.479996</c:v>
                </c:pt>
                <c:pt idx="16">
                  <c:v>167.779999</c:v>
                </c:pt>
                <c:pt idx="17">
                  <c:v>166.679993</c:v>
                </c:pt>
                <c:pt idx="18">
                  <c:v>168.38999899999999</c:v>
                </c:pt>
                <c:pt idx="19">
                  <c:v>171.61000100000001</c:v>
                </c:pt>
                <c:pt idx="20">
                  <c:v>172.800003</c:v>
                </c:pt>
                <c:pt idx="21">
                  <c:v>168.38000500000001</c:v>
                </c:pt>
                <c:pt idx="22">
                  <c:v>170.050003</c:v>
                </c:pt>
                <c:pt idx="23">
                  <c:v>173.25</c:v>
                </c:pt>
                <c:pt idx="24">
                  <c:v>172.44000199999999</c:v>
                </c:pt>
                <c:pt idx="25">
                  <c:v>174.13999899999999</c:v>
                </c:pt>
                <c:pt idx="26">
                  <c:v>174.729996</c:v>
                </c:pt>
                <c:pt idx="27">
                  <c:v>175.820007</c:v>
                </c:pt>
                <c:pt idx="28">
                  <c:v>178.240005</c:v>
                </c:pt>
                <c:pt idx="29">
                  <c:v>177.83999600000001</c:v>
                </c:pt>
                <c:pt idx="30">
                  <c:v>172.800003</c:v>
                </c:pt>
                <c:pt idx="31">
                  <c:v>165.720001</c:v>
                </c:pt>
                <c:pt idx="32">
                  <c:v>165.240005</c:v>
                </c:pt>
                <c:pt idx="33">
                  <c:v>162.94000199999999</c:v>
                </c:pt>
                <c:pt idx="34">
                  <c:v>163.64999399999999</c:v>
                </c:pt>
                <c:pt idx="35">
                  <c:v>164.220001</c:v>
                </c:pt>
                <c:pt idx="36">
                  <c:v>162.320007</c:v>
                </c:pt>
                <c:pt idx="37">
                  <c:v>165.259995</c:v>
                </c:pt>
                <c:pt idx="38">
                  <c:v>169.10000600000001</c:v>
                </c:pt>
                <c:pt idx="39">
                  <c:v>176.570007</c:v>
                </c:pt>
                <c:pt idx="40">
                  <c:v>176.88999899999999</c:v>
                </c:pt>
                <c:pt idx="41">
                  <c:v>183.83000200000001</c:v>
                </c:pt>
                <c:pt idx="42">
                  <c:v>185.16000399999999</c:v>
                </c:pt>
                <c:pt idx="43">
                  <c:v>186.050003</c:v>
                </c:pt>
                <c:pt idx="44">
                  <c:v>187.36000100000001</c:v>
                </c:pt>
                <c:pt idx="45">
                  <c:v>190.03999300000001</c:v>
                </c:pt>
                <c:pt idx="46">
                  <c:v>188.58999600000001</c:v>
                </c:pt>
                <c:pt idx="47">
                  <c:v>188.14999399999999</c:v>
                </c:pt>
                <c:pt idx="48">
                  <c:v>186.44000199999999</c:v>
                </c:pt>
                <c:pt idx="49">
                  <c:v>188.179993</c:v>
                </c:pt>
                <c:pt idx="50">
                  <c:v>186.990005</c:v>
                </c:pt>
                <c:pt idx="51">
                  <c:v>186.30999800000001</c:v>
                </c:pt>
                <c:pt idx="52">
                  <c:v>187.63000500000001</c:v>
                </c:pt>
                <c:pt idx="53">
                  <c:v>187.16000399999999</c:v>
                </c:pt>
                <c:pt idx="54">
                  <c:v>188.36000100000001</c:v>
                </c:pt>
                <c:pt idx="55">
                  <c:v>188.14999399999999</c:v>
                </c:pt>
                <c:pt idx="56">
                  <c:v>188.58000200000001</c:v>
                </c:pt>
                <c:pt idx="57">
                  <c:v>187.89999399999999</c:v>
                </c:pt>
                <c:pt idx="58">
                  <c:v>187.5</c:v>
                </c:pt>
                <c:pt idx="59">
                  <c:v>186.86999499999999</c:v>
                </c:pt>
                <c:pt idx="60">
                  <c:v>190.240005</c:v>
                </c:pt>
                <c:pt idx="61">
                  <c:v>191.83000200000001</c:v>
                </c:pt>
                <c:pt idx="62">
                  <c:v>193.30999800000001</c:v>
                </c:pt>
                <c:pt idx="63">
                  <c:v>193.979996</c:v>
                </c:pt>
                <c:pt idx="64">
                  <c:v>193.46000699999999</c:v>
                </c:pt>
                <c:pt idx="65">
                  <c:v>191.699997</c:v>
                </c:pt>
                <c:pt idx="66">
                  <c:v>191.229996</c:v>
                </c:pt>
                <c:pt idx="67">
                  <c:v>192.279999</c:v>
                </c:pt>
                <c:pt idx="68">
                  <c:v>190.699997</c:v>
                </c:pt>
                <c:pt idx="69">
                  <c:v>190.800003</c:v>
                </c:pt>
                <c:pt idx="70">
                  <c:v>188.83999600000001</c:v>
                </c:pt>
                <c:pt idx="71">
                  <c:v>188.740005</c:v>
                </c:pt>
                <c:pt idx="72">
                  <c:v>185.69000199999999</c:v>
                </c:pt>
                <c:pt idx="73">
                  <c:v>186.5</c:v>
                </c:pt>
                <c:pt idx="74">
                  <c:v>185.46000699999999</c:v>
                </c:pt>
                <c:pt idx="75">
                  <c:v>184.91999799999999</c:v>
                </c:pt>
                <c:pt idx="76">
                  <c:v>182.16999799999999</c:v>
                </c:pt>
                <c:pt idx="77">
                  <c:v>184.429993</c:v>
                </c:pt>
                <c:pt idx="78">
                  <c:v>184.16000399999999</c:v>
                </c:pt>
                <c:pt idx="79">
                  <c:v>185.5</c:v>
                </c:pt>
                <c:pt idx="80">
                  <c:v>185.11000100000001</c:v>
                </c:pt>
                <c:pt idx="81">
                  <c:v>187.179993</c:v>
                </c:pt>
                <c:pt idx="82">
                  <c:v>183.91999799999999</c:v>
                </c:pt>
                <c:pt idx="83">
                  <c:v>185.39999399999999</c:v>
                </c:pt>
                <c:pt idx="84">
                  <c:v>187.970001</c:v>
                </c:pt>
                <c:pt idx="85">
                  <c:v>190.58000200000001</c:v>
                </c:pt>
                <c:pt idx="86">
                  <c:v>190.35000600000001</c:v>
                </c:pt>
                <c:pt idx="87">
                  <c:v>187.88000500000001</c:v>
                </c:pt>
                <c:pt idx="88">
                  <c:v>191.029999</c:v>
                </c:pt>
                <c:pt idx="89">
                  <c:v>191.33000200000001</c:v>
                </c:pt>
                <c:pt idx="90">
                  <c:v>190.91000399999999</c:v>
                </c:pt>
                <c:pt idx="91">
                  <c:v>191.449997</c:v>
                </c:pt>
                <c:pt idx="92">
                  <c:v>190.39999399999999</c:v>
                </c:pt>
                <c:pt idx="93">
                  <c:v>191.88000500000001</c:v>
                </c:pt>
                <c:pt idx="94">
                  <c:v>191.44000199999999</c:v>
                </c:pt>
                <c:pt idx="95">
                  <c:v>191.61000100000001</c:v>
                </c:pt>
                <c:pt idx="96">
                  <c:v>193</c:v>
                </c:pt>
                <c:pt idx="97">
                  <c:v>194.820007</c:v>
                </c:pt>
                <c:pt idx="98">
                  <c:v>194.21000699999999</c:v>
                </c:pt>
                <c:pt idx="99">
                  <c:v>190.979996</c:v>
                </c:pt>
                <c:pt idx="100">
                  <c:v>189.91000399999999</c:v>
                </c:pt>
                <c:pt idx="101">
                  <c:v>190.28999300000001</c:v>
                </c:pt>
                <c:pt idx="102">
                  <c:v>201.5</c:v>
                </c:pt>
                <c:pt idx="103">
                  <c:v>207.38999899999999</c:v>
                </c:pt>
                <c:pt idx="104">
                  <c:v>207.990005</c:v>
                </c:pt>
                <c:pt idx="105">
                  <c:v>209.070007</c:v>
                </c:pt>
                <c:pt idx="106">
                  <c:v>207.11000100000001</c:v>
                </c:pt>
                <c:pt idx="107">
                  <c:v>207.25</c:v>
                </c:pt>
                <c:pt idx="108">
                  <c:v>208.88000500000001</c:v>
                </c:pt>
                <c:pt idx="109">
                  <c:v>207.529999</c:v>
                </c:pt>
                <c:pt idx="110">
                  <c:v>208.86999499999999</c:v>
                </c:pt>
                <c:pt idx="111">
                  <c:v>209.75</c:v>
                </c:pt>
                <c:pt idx="112">
                  <c:v>210.240005</c:v>
                </c:pt>
                <c:pt idx="113">
                  <c:v>213.320007</c:v>
                </c:pt>
                <c:pt idx="114">
                  <c:v>217.58000200000001</c:v>
                </c:pt>
                <c:pt idx="115">
                  <c:v>215.46000699999999</c:v>
                </c:pt>
                <c:pt idx="116">
                  <c:v>215.03999300000001</c:v>
                </c:pt>
                <c:pt idx="117">
                  <c:v>215.050003</c:v>
                </c:pt>
                <c:pt idx="118">
                  <c:v>215.490005</c:v>
                </c:pt>
                <c:pt idx="119">
                  <c:v>216.16000399999999</c:v>
                </c:pt>
                <c:pt idx="120">
                  <c:v>217.94000199999999</c:v>
                </c:pt>
                <c:pt idx="121">
                  <c:v>219.699997</c:v>
                </c:pt>
                <c:pt idx="122">
                  <c:v>222.979996</c:v>
                </c:pt>
                <c:pt idx="123">
                  <c:v>225.029999</c:v>
                </c:pt>
                <c:pt idx="124">
                  <c:v>227.63000500000001</c:v>
                </c:pt>
                <c:pt idx="125">
                  <c:v>228.36000100000001</c:v>
                </c:pt>
                <c:pt idx="126">
                  <c:v>226.86999499999999</c:v>
                </c:pt>
                <c:pt idx="127">
                  <c:v>223.10000600000001</c:v>
                </c:pt>
                <c:pt idx="128">
                  <c:v>221.300003</c:v>
                </c:pt>
                <c:pt idx="129">
                  <c:v>218.33000200000001</c:v>
                </c:pt>
                <c:pt idx="130">
                  <c:v>223.85000600000001</c:v>
                </c:pt>
                <c:pt idx="131">
                  <c:v>221.070007</c:v>
                </c:pt>
                <c:pt idx="132">
                  <c:v>226.41000399999999</c:v>
                </c:pt>
                <c:pt idx="133">
                  <c:v>223.83999600000001</c:v>
                </c:pt>
                <c:pt idx="134">
                  <c:v>217.88000500000001</c:v>
                </c:pt>
                <c:pt idx="135">
                  <c:v>218.240005</c:v>
                </c:pt>
                <c:pt idx="136">
                  <c:v>218.36999499999999</c:v>
                </c:pt>
                <c:pt idx="137">
                  <c:v>220.029999</c:v>
                </c:pt>
                <c:pt idx="138">
                  <c:v>217.66000399999999</c:v>
                </c:pt>
                <c:pt idx="139">
                  <c:v>220.78999300000001</c:v>
                </c:pt>
                <c:pt idx="140">
                  <c:v>222.19000199999999</c:v>
                </c:pt>
                <c:pt idx="141">
                  <c:v>220.41999799999999</c:v>
                </c:pt>
                <c:pt idx="142">
                  <c:v>224.949997</c:v>
                </c:pt>
                <c:pt idx="143">
                  <c:v>225.740005</c:v>
                </c:pt>
                <c:pt idx="144">
                  <c:v>227.259995</c:v>
                </c:pt>
                <c:pt idx="145">
                  <c:v>229.279999</c:v>
                </c:pt>
                <c:pt idx="146">
                  <c:v>232.070007</c:v>
                </c:pt>
                <c:pt idx="147">
                  <c:v>227.990005</c:v>
                </c:pt>
                <c:pt idx="148">
                  <c:v>224.28999300000001</c:v>
                </c:pt>
                <c:pt idx="149">
                  <c:v>223.770004</c:v>
                </c:pt>
                <c:pt idx="150">
                  <c:v>226.86999499999999</c:v>
                </c:pt>
                <c:pt idx="151">
                  <c:v>216.36000100000001</c:v>
                </c:pt>
                <c:pt idx="152">
                  <c:v>214.449997</c:v>
                </c:pt>
                <c:pt idx="153">
                  <c:v>222.11000100000001</c:v>
                </c:pt>
                <c:pt idx="154">
                  <c:v>217.36000100000001</c:v>
                </c:pt>
                <c:pt idx="155">
                  <c:v>222.14999399999999</c:v>
                </c:pt>
                <c:pt idx="156">
                  <c:v>221.19000199999999</c:v>
                </c:pt>
                <c:pt idx="157">
                  <c:v>216.020004</c:v>
                </c:pt>
                <c:pt idx="158">
                  <c:v>219.30999800000001</c:v>
                </c:pt>
                <c:pt idx="159">
                  <c:v>220.64999399999999</c:v>
                </c:pt>
                <c:pt idx="160">
                  <c:v>222.729996</c:v>
                </c:pt>
                <c:pt idx="161">
                  <c:v>215.08999600000001</c:v>
                </c:pt>
                <c:pt idx="162">
                  <c:v>219.800003</c:v>
                </c:pt>
                <c:pt idx="163">
                  <c:v>216.300003</c:v>
                </c:pt>
                <c:pt idx="164">
                  <c:v>212.240005</c:v>
                </c:pt>
                <c:pt idx="165">
                  <c:v>213.300003</c:v>
                </c:pt>
                <c:pt idx="166">
                  <c:v>218.86000100000001</c:v>
                </c:pt>
                <c:pt idx="167">
                  <c:v>222.220001</c:v>
                </c:pt>
                <c:pt idx="168">
                  <c:v>207.479996</c:v>
                </c:pt>
                <c:pt idx="169">
                  <c:v>201.58999600000001</c:v>
                </c:pt>
                <c:pt idx="170">
                  <c:v>203.770004</c:v>
                </c:pt>
                <c:pt idx="171">
                  <c:v>209.949997</c:v>
                </c:pt>
                <c:pt idx="172">
                  <c:v>208.490005</c:v>
                </c:pt>
                <c:pt idx="173">
                  <c:v>204.470001</c:v>
                </c:pt>
                <c:pt idx="174">
                  <c:v>194.16999799999999</c:v>
                </c:pt>
                <c:pt idx="175">
                  <c:v>192.229996</c:v>
                </c:pt>
                <c:pt idx="176">
                  <c:v>186.800003</c:v>
                </c:pt>
                <c:pt idx="177">
                  <c:v>191.41000399999999</c:v>
                </c:pt>
                <c:pt idx="178">
                  <c:v>193.529999</c:v>
                </c:pt>
                <c:pt idx="179">
                  <c:v>185.86000100000001</c:v>
                </c:pt>
                <c:pt idx="180">
                  <c:v>176.979996</c:v>
                </c:pt>
                <c:pt idx="181">
                  <c:v>176.779999</c:v>
                </c:pt>
                <c:pt idx="182">
                  <c:v>172.28999300000001</c:v>
                </c:pt>
                <c:pt idx="183">
                  <c:v>174.61999499999999</c:v>
                </c:pt>
                <c:pt idx="184">
                  <c:v>174.240005</c:v>
                </c:pt>
                <c:pt idx="185">
                  <c:v>180.94000199999999</c:v>
                </c:pt>
                <c:pt idx="186">
                  <c:v>179.550003</c:v>
                </c:pt>
                <c:pt idx="187">
                  <c:v>178.58000200000001</c:v>
                </c:pt>
                <c:pt idx="188">
                  <c:v>184.820007</c:v>
                </c:pt>
                <c:pt idx="189">
                  <c:v>176.69000199999999</c:v>
                </c:pt>
                <c:pt idx="190">
                  <c:v>174.720001</c:v>
                </c:pt>
                <c:pt idx="191">
                  <c:v>168.490005</c:v>
                </c:pt>
                <c:pt idx="192">
                  <c:v>169.60000600000001</c:v>
                </c:pt>
                <c:pt idx="193">
                  <c:v>168.63000500000001</c:v>
                </c:pt>
                <c:pt idx="194">
                  <c:v>169.10000600000001</c:v>
                </c:pt>
                <c:pt idx="195">
                  <c:v>170.949997</c:v>
                </c:pt>
                <c:pt idx="196">
                  <c:v>165.479996</c:v>
                </c:pt>
                <c:pt idx="197">
                  <c:v>163.94000199999999</c:v>
                </c:pt>
                <c:pt idx="198">
                  <c:v>166.070007</c:v>
                </c:pt>
                <c:pt idx="199">
                  <c:v>160.88999899999999</c:v>
                </c:pt>
                <c:pt idx="200">
                  <c:v>156.83000200000001</c:v>
                </c:pt>
                <c:pt idx="201">
                  <c:v>150.729996</c:v>
                </c:pt>
                <c:pt idx="202">
                  <c:v>146.83000200000001</c:v>
                </c:pt>
                <c:pt idx="203">
                  <c:v>157.16999799999999</c:v>
                </c:pt>
                <c:pt idx="204">
                  <c:v>156.14999399999999</c:v>
                </c:pt>
                <c:pt idx="205">
                  <c:v>156.229996</c:v>
                </c:pt>
                <c:pt idx="206">
                  <c:v>157.740005</c:v>
                </c:pt>
                <c:pt idx="207">
                  <c:v>157.91999799999999</c:v>
                </c:pt>
                <c:pt idx="208">
                  <c:v>142.19000199999999</c:v>
                </c:pt>
                <c:pt idx="209">
                  <c:v>148.259995</c:v>
                </c:pt>
                <c:pt idx="210">
                  <c:v>147.929993</c:v>
                </c:pt>
                <c:pt idx="211">
                  <c:v>150.75</c:v>
                </c:pt>
                <c:pt idx="212">
                  <c:v>153.30999800000001</c:v>
                </c:pt>
                <c:pt idx="213">
                  <c:v>153.800003</c:v>
                </c:pt>
                <c:pt idx="214">
                  <c:v>152.28999300000001</c:v>
                </c:pt>
                <c:pt idx="215">
                  <c:v>150</c:v>
                </c:pt>
                <c:pt idx="216">
                  <c:v>153.070007</c:v>
                </c:pt>
                <c:pt idx="217">
                  <c:v>154.94000199999999</c:v>
                </c:pt>
                <c:pt idx="218">
                  <c:v>155.86000100000001</c:v>
                </c:pt>
                <c:pt idx="219">
                  <c:v>156.820007</c:v>
                </c:pt>
                <c:pt idx="220">
                  <c:v>153.300003</c:v>
                </c:pt>
                <c:pt idx="221">
                  <c:v>153.91999799999999</c:v>
                </c:pt>
                <c:pt idx="222">
                  <c:v>152.699997</c:v>
                </c:pt>
                <c:pt idx="223">
                  <c:v>157.759995</c:v>
                </c:pt>
                <c:pt idx="224">
                  <c:v>156.300003</c:v>
                </c:pt>
                <c:pt idx="225">
                  <c:v>154.679993</c:v>
                </c:pt>
                <c:pt idx="226">
                  <c:v>165.25</c:v>
                </c:pt>
                <c:pt idx="227">
                  <c:v>166.44000199999999</c:v>
                </c:pt>
                <c:pt idx="228">
                  <c:v>166.520004</c:v>
                </c:pt>
                <c:pt idx="229">
                  <c:v>171.25</c:v>
                </c:pt>
                <c:pt idx="230">
                  <c:v>174.179993</c:v>
                </c:pt>
                <c:pt idx="231">
                  <c:v>174.240005</c:v>
                </c:pt>
                <c:pt idx="232">
                  <c:v>170.94000199999999</c:v>
                </c:pt>
                <c:pt idx="233">
                  <c:v>170.41000399999999</c:v>
                </c:pt>
                <c:pt idx="234">
                  <c:v>169.429993</c:v>
                </c:pt>
                <c:pt idx="235">
                  <c:v>170.88999899999999</c:v>
                </c:pt>
                <c:pt idx="236">
                  <c:v>170.179993</c:v>
                </c:pt>
                <c:pt idx="237">
                  <c:v>170.800003</c:v>
                </c:pt>
                <c:pt idx="238">
                  <c:v>170.41999799999999</c:v>
                </c:pt>
                <c:pt idx="239">
                  <c:v>170.929993</c:v>
                </c:pt>
                <c:pt idx="240">
                  <c:v>172.029999</c:v>
                </c:pt>
                <c:pt idx="241">
                  <c:v>171.05999800000001</c:v>
                </c:pt>
                <c:pt idx="242">
                  <c:v>172.970001</c:v>
                </c:pt>
                <c:pt idx="243">
                  <c:v>174.229996</c:v>
                </c:pt>
                <c:pt idx="244">
                  <c:v>174.33000200000001</c:v>
                </c:pt>
                <c:pt idx="245">
                  <c:v>174.86999499999999</c:v>
                </c:pt>
                <c:pt idx="246">
                  <c:v>173.14999399999999</c:v>
                </c:pt>
                <c:pt idx="247">
                  <c:v>174.970001</c:v>
                </c:pt>
                <c:pt idx="248">
                  <c:v>175.85000600000001</c:v>
                </c:pt>
                <c:pt idx="249">
                  <c:v>175.529999</c:v>
                </c:pt>
                <c:pt idx="250">
                  <c:v>174.520004</c:v>
                </c:pt>
                <c:pt idx="251">
                  <c:v>172.5</c:v>
                </c:pt>
                <c:pt idx="252">
                  <c:v>172.91000399999999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1-4ADA-B1F7-2006DCBE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210336"/>
        <c:axId val="457197280"/>
      </c:lineChart>
      <c:lineChart>
        <c:grouping val="standard"/>
        <c:varyColors val="0"/>
        <c:ser>
          <c:idx val="1"/>
          <c:order val="1"/>
          <c:tx>
            <c:strRef>
              <c:f>data!$D$1</c:f>
              <c:strCache>
                <c:ptCount val="1"/>
                <c:pt idx="0">
                  <c:v>Gold Close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data!$A$2:$A$254</c:f>
              <c:numCache>
                <c:formatCode>m/d/yyyy</c:formatCode>
                <c:ptCount val="253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43171</c:v>
                </c:pt>
                <c:pt idx="4">
                  <c:v>43172</c:v>
                </c:pt>
                <c:pt idx="5">
                  <c:v>43173</c:v>
                </c:pt>
                <c:pt idx="6">
                  <c:v>43174</c:v>
                </c:pt>
                <c:pt idx="7">
                  <c:v>43175</c:v>
                </c:pt>
                <c:pt idx="8">
                  <c:v>43178</c:v>
                </c:pt>
                <c:pt idx="9">
                  <c:v>43179</c:v>
                </c:pt>
                <c:pt idx="10">
                  <c:v>43180</c:v>
                </c:pt>
                <c:pt idx="11">
                  <c:v>43181</c:v>
                </c:pt>
                <c:pt idx="12">
                  <c:v>43182</c:v>
                </c:pt>
                <c:pt idx="13">
                  <c:v>43185</c:v>
                </c:pt>
                <c:pt idx="14">
                  <c:v>43186</c:v>
                </c:pt>
                <c:pt idx="15">
                  <c:v>43187</c:v>
                </c:pt>
                <c:pt idx="16">
                  <c:v>43188</c:v>
                </c:pt>
                <c:pt idx="17">
                  <c:v>43192</c:v>
                </c:pt>
                <c:pt idx="18">
                  <c:v>43193</c:v>
                </c:pt>
                <c:pt idx="19">
                  <c:v>43194</c:v>
                </c:pt>
                <c:pt idx="20">
                  <c:v>43195</c:v>
                </c:pt>
                <c:pt idx="21">
                  <c:v>43196</c:v>
                </c:pt>
                <c:pt idx="22">
                  <c:v>43199</c:v>
                </c:pt>
                <c:pt idx="23">
                  <c:v>43200</c:v>
                </c:pt>
                <c:pt idx="24">
                  <c:v>43201</c:v>
                </c:pt>
                <c:pt idx="25">
                  <c:v>43202</c:v>
                </c:pt>
                <c:pt idx="26">
                  <c:v>43203</c:v>
                </c:pt>
                <c:pt idx="27">
                  <c:v>43206</c:v>
                </c:pt>
                <c:pt idx="28">
                  <c:v>43207</c:v>
                </c:pt>
                <c:pt idx="29">
                  <c:v>43208</c:v>
                </c:pt>
                <c:pt idx="30">
                  <c:v>43209</c:v>
                </c:pt>
                <c:pt idx="31">
                  <c:v>43210</c:v>
                </c:pt>
                <c:pt idx="32">
                  <c:v>43213</c:v>
                </c:pt>
                <c:pt idx="33">
                  <c:v>43214</c:v>
                </c:pt>
                <c:pt idx="34">
                  <c:v>43215</c:v>
                </c:pt>
                <c:pt idx="35">
                  <c:v>43216</c:v>
                </c:pt>
                <c:pt idx="36">
                  <c:v>43217</c:v>
                </c:pt>
                <c:pt idx="37">
                  <c:v>43220</c:v>
                </c:pt>
                <c:pt idx="38">
                  <c:v>43221</c:v>
                </c:pt>
                <c:pt idx="39">
                  <c:v>43222</c:v>
                </c:pt>
                <c:pt idx="40">
                  <c:v>43223</c:v>
                </c:pt>
                <c:pt idx="41">
                  <c:v>43224</c:v>
                </c:pt>
                <c:pt idx="42">
                  <c:v>43227</c:v>
                </c:pt>
                <c:pt idx="43">
                  <c:v>43228</c:v>
                </c:pt>
                <c:pt idx="44">
                  <c:v>43229</c:v>
                </c:pt>
                <c:pt idx="45">
                  <c:v>43230</c:v>
                </c:pt>
                <c:pt idx="46">
                  <c:v>43231</c:v>
                </c:pt>
                <c:pt idx="47">
                  <c:v>43234</c:v>
                </c:pt>
                <c:pt idx="48">
                  <c:v>43235</c:v>
                </c:pt>
                <c:pt idx="49">
                  <c:v>43236</c:v>
                </c:pt>
                <c:pt idx="50">
                  <c:v>43237</c:v>
                </c:pt>
                <c:pt idx="51">
                  <c:v>43238</c:v>
                </c:pt>
                <c:pt idx="52">
                  <c:v>43241</c:v>
                </c:pt>
                <c:pt idx="53">
                  <c:v>43242</c:v>
                </c:pt>
                <c:pt idx="54">
                  <c:v>43243</c:v>
                </c:pt>
                <c:pt idx="55">
                  <c:v>43244</c:v>
                </c:pt>
                <c:pt idx="56">
                  <c:v>43245</c:v>
                </c:pt>
                <c:pt idx="57">
                  <c:v>43249</c:v>
                </c:pt>
                <c:pt idx="58">
                  <c:v>43250</c:v>
                </c:pt>
                <c:pt idx="59">
                  <c:v>43251</c:v>
                </c:pt>
                <c:pt idx="60">
                  <c:v>43252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43258</c:v>
                </c:pt>
                <c:pt idx="65">
                  <c:v>43259</c:v>
                </c:pt>
                <c:pt idx="66">
                  <c:v>43262</c:v>
                </c:pt>
                <c:pt idx="67">
                  <c:v>43263</c:v>
                </c:pt>
                <c:pt idx="68">
                  <c:v>43264</c:v>
                </c:pt>
                <c:pt idx="69">
                  <c:v>43265</c:v>
                </c:pt>
                <c:pt idx="70">
                  <c:v>43266</c:v>
                </c:pt>
                <c:pt idx="71">
                  <c:v>43269</c:v>
                </c:pt>
                <c:pt idx="72">
                  <c:v>43270</c:v>
                </c:pt>
                <c:pt idx="73">
                  <c:v>43271</c:v>
                </c:pt>
                <c:pt idx="74">
                  <c:v>43272</c:v>
                </c:pt>
                <c:pt idx="75">
                  <c:v>43273</c:v>
                </c:pt>
                <c:pt idx="76">
                  <c:v>43276</c:v>
                </c:pt>
                <c:pt idx="77">
                  <c:v>43277</c:v>
                </c:pt>
                <c:pt idx="78">
                  <c:v>43278</c:v>
                </c:pt>
                <c:pt idx="79">
                  <c:v>43279</c:v>
                </c:pt>
                <c:pt idx="80">
                  <c:v>43280</c:v>
                </c:pt>
                <c:pt idx="81">
                  <c:v>43283</c:v>
                </c:pt>
                <c:pt idx="82">
                  <c:v>43284</c:v>
                </c:pt>
                <c:pt idx="83">
                  <c:v>43286</c:v>
                </c:pt>
                <c:pt idx="84">
                  <c:v>43287</c:v>
                </c:pt>
                <c:pt idx="85">
                  <c:v>43290</c:v>
                </c:pt>
                <c:pt idx="86">
                  <c:v>43291</c:v>
                </c:pt>
                <c:pt idx="87">
                  <c:v>43292</c:v>
                </c:pt>
                <c:pt idx="88">
                  <c:v>43293</c:v>
                </c:pt>
                <c:pt idx="89">
                  <c:v>43294</c:v>
                </c:pt>
                <c:pt idx="90">
                  <c:v>43297</c:v>
                </c:pt>
                <c:pt idx="91">
                  <c:v>43298</c:v>
                </c:pt>
                <c:pt idx="92">
                  <c:v>43299</c:v>
                </c:pt>
                <c:pt idx="93">
                  <c:v>43300</c:v>
                </c:pt>
                <c:pt idx="94">
                  <c:v>43301</c:v>
                </c:pt>
                <c:pt idx="95">
                  <c:v>43304</c:v>
                </c:pt>
                <c:pt idx="96">
                  <c:v>43305</c:v>
                </c:pt>
                <c:pt idx="97">
                  <c:v>43306</c:v>
                </c:pt>
                <c:pt idx="98">
                  <c:v>43307</c:v>
                </c:pt>
                <c:pt idx="99">
                  <c:v>43308</c:v>
                </c:pt>
                <c:pt idx="100">
                  <c:v>43311</c:v>
                </c:pt>
                <c:pt idx="101">
                  <c:v>43312</c:v>
                </c:pt>
                <c:pt idx="102">
                  <c:v>43313</c:v>
                </c:pt>
                <c:pt idx="103">
                  <c:v>43314</c:v>
                </c:pt>
                <c:pt idx="104">
                  <c:v>43315</c:v>
                </c:pt>
                <c:pt idx="105">
                  <c:v>43318</c:v>
                </c:pt>
                <c:pt idx="106">
                  <c:v>43319</c:v>
                </c:pt>
                <c:pt idx="107">
                  <c:v>43320</c:v>
                </c:pt>
                <c:pt idx="108">
                  <c:v>43321</c:v>
                </c:pt>
                <c:pt idx="109">
                  <c:v>43322</c:v>
                </c:pt>
                <c:pt idx="110">
                  <c:v>43325</c:v>
                </c:pt>
                <c:pt idx="111">
                  <c:v>43326</c:v>
                </c:pt>
                <c:pt idx="112">
                  <c:v>43327</c:v>
                </c:pt>
                <c:pt idx="113">
                  <c:v>43328</c:v>
                </c:pt>
                <c:pt idx="114">
                  <c:v>43329</c:v>
                </c:pt>
                <c:pt idx="115">
                  <c:v>43332</c:v>
                </c:pt>
                <c:pt idx="116">
                  <c:v>43333</c:v>
                </c:pt>
                <c:pt idx="117">
                  <c:v>43334</c:v>
                </c:pt>
                <c:pt idx="118">
                  <c:v>43335</c:v>
                </c:pt>
                <c:pt idx="119">
                  <c:v>43336</c:v>
                </c:pt>
                <c:pt idx="120">
                  <c:v>43339</c:v>
                </c:pt>
                <c:pt idx="121">
                  <c:v>43340</c:v>
                </c:pt>
                <c:pt idx="122">
                  <c:v>43341</c:v>
                </c:pt>
                <c:pt idx="123">
                  <c:v>43342</c:v>
                </c:pt>
                <c:pt idx="124">
                  <c:v>43343</c:v>
                </c:pt>
                <c:pt idx="125">
                  <c:v>43347</c:v>
                </c:pt>
                <c:pt idx="126">
                  <c:v>43348</c:v>
                </c:pt>
                <c:pt idx="127">
                  <c:v>43349</c:v>
                </c:pt>
                <c:pt idx="128">
                  <c:v>43350</c:v>
                </c:pt>
                <c:pt idx="129">
                  <c:v>43353</c:v>
                </c:pt>
                <c:pt idx="130">
                  <c:v>43354</c:v>
                </c:pt>
                <c:pt idx="131">
                  <c:v>43355</c:v>
                </c:pt>
                <c:pt idx="132">
                  <c:v>43356</c:v>
                </c:pt>
                <c:pt idx="133">
                  <c:v>43357</c:v>
                </c:pt>
                <c:pt idx="134">
                  <c:v>43360</c:v>
                </c:pt>
                <c:pt idx="135">
                  <c:v>43361</c:v>
                </c:pt>
                <c:pt idx="136">
                  <c:v>43362</c:v>
                </c:pt>
                <c:pt idx="137">
                  <c:v>43363</c:v>
                </c:pt>
                <c:pt idx="138">
                  <c:v>43364</c:v>
                </c:pt>
                <c:pt idx="139">
                  <c:v>43367</c:v>
                </c:pt>
                <c:pt idx="140">
                  <c:v>43368</c:v>
                </c:pt>
                <c:pt idx="141">
                  <c:v>43369</c:v>
                </c:pt>
                <c:pt idx="142">
                  <c:v>43370</c:v>
                </c:pt>
                <c:pt idx="143">
                  <c:v>43371</c:v>
                </c:pt>
                <c:pt idx="144">
                  <c:v>43374</c:v>
                </c:pt>
                <c:pt idx="145">
                  <c:v>43375</c:v>
                </c:pt>
                <c:pt idx="146">
                  <c:v>43376</c:v>
                </c:pt>
                <c:pt idx="147">
                  <c:v>43377</c:v>
                </c:pt>
                <c:pt idx="148">
                  <c:v>43378</c:v>
                </c:pt>
                <c:pt idx="149">
                  <c:v>43381</c:v>
                </c:pt>
                <c:pt idx="150">
                  <c:v>43382</c:v>
                </c:pt>
                <c:pt idx="151">
                  <c:v>43383</c:v>
                </c:pt>
                <c:pt idx="152">
                  <c:v>43384</c:v>
                </c:pt>
                <c:pt idx="153">
                  <c:v>43385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43395</c:v>
                </c:pt>
                <c:pt idx="160">
                  <c:v>43396</c:v>
                </c:pt>
                <c:pt idx="161">
                  <c:v>43397</c:v>
                </c:pt>
                <c:pt idx="162">
                  <c:v>43398</c:v>
                </c:pt>
                <c:pt idx="163">
                  <c:v>43399</c:v>
                </c:pt>
                <c:pt idx="164">
                  <c:v>43402</c:v>
                </c:pt>
                <c:pt idx="165">
                  <c:v>43403</c:v>
                </c:pt>
                <c:pt idx="166">
                  <c:v>43404</c:v>
                </c:pt>
                <c:pt idx="167">
                  <c:v>43405</c:v>
                </c:pt>
                <c:pt idx="168">
                  <c:v>43406</c:v>
                </c:pt>
                <c:pt idx="169">
                  <c:v>43409</c:v>
                </c:pt>
                <c:pt idx="170">
                  <c:v>43410</c:v>
                </c:pt>
                <c:pt idx="171">
                  <c:v>43411</c:v>
                </c:pt>
                <c:pt idx="172">
                  <c:v>43412</c:v>
                </c:pt>
                <c:pt idx="173">
                  <c:v>43413</c:v>
                </c:pt>
                <c:pt idx="174">
                  <c:v>43416</c:v>
                </c:pt>
                <c:pt idx="175">
                  <c:v>43417</c:v>
                </c:pt>
                <c:pt idx="176">
                  <c:v>43418</c:v>
                </c:pt>
                <c:pt idx="177">
                  <c:v>43419</c:v>
                </c:pt>
                <c:pt idx="178">
                  <c:v>43420</c:v>
                </c:pt>
                <c:pt idx="179">
                  <c:v>43423</c:v>
                </c:pt>
                <c:pt idx="180">
                  <c:v>43424</c:v>
                </c:pt>
                <c:pt idx="181">
                  <c:v>43425</c:v>
                </c:pt>
                <c:pt idx="182">
                  <c:v>43427</c:v>
                </c:pt>
                <c:pt idx="183">
                  <c:v>43430</c:v>
                </c:pt>
                <c:pt idx="184">
                  <c:v>43431</c:v>
                </c:pt>
                <c:pt idx="185">
                  <c:v>43432</c:v>
                </c:pt>
                <c:pt idx="186">
                  <c:v>43433</c:v>
                </c:pt>
                <c:pt idx="187">
                  <c:v>43434</c:v>
                </c:pt>
                <c:pt idx="188">
                  <c:v>43437</c:v>
                </c:pt>
                <c:pt idx="189">
                  <c:v>43438</c:v>
                </c:pt>
                <c:pt idx="190">
                  <c:v>43440</c:v>
                </c:pt>
                <c:pt idx="191">
                  <c:v>43441</c:v>
                </c:pt>
                <c:pt idx="192">
                  <c:v>43444</c:v>
                </c:pt>
                <c:pt idx="193">
                  <c:v>43445</c:v>
                </c:pt>
                <c:pt idx="194">
                  <c:v>43446</c:v>
                </c:pt>
                <c:pt idx="195">
                  <c:v>43447</c:v>
                </c:pt>
                <c:pt idx="196">
                  <c:v>43448</c:v>
                </c:pt>
                <c:pt idx="197">
                  <c:v>43451</c:v>
                </c:pt>
                <c:pt idx="198">
                  <c:v>43452</c:v>
                </c:pt>
                <c:pt idx="199">
                  <c:v>43453</c:v>
                </c:pt>
                <c:pt idx="200">
                  <c:v>43454</c:v>
                </c:pt>
                <c:pt idx="201">
                  <c:v>43455</c:v>
                </c:pt>
                <c:pt idx="202">
                  <c:v>43458</c:v>
                </c:pt>
                <c:pt idx="203">
                  <c:v>43460</c:v>
                </c:pt>
                <c:pt idx="204">
                  <c:v>43461</c:v>
                </c:pt>
                <c:pt idx="205">
                  <c:v>43462</c:v>
                </c:pt>
                <c:pt idx="206">
                  <c:v>43465</c:v>
                </c:pt>
                <c:pt idx="207">
                  <c:v>43467</c:v>
                </c:pt>
                <c:pt idx="208">
                  <c:v>43468</c:v>
                </c:pt>
                <c:pt idx="209">
                  <c:v>43469</c:v>
                </c:pt>
                <c:pt idx="210">
                  <c:v>43472</c:v>
                </c:pt>
                <c:pt idx="211">
                  <c:v>43473</c:v>
                </c:pt>
                <c:pt idx="212">
                  <c:v>43474</c:v>
                </c:pt>
                <c:pt idx="213">
                  <c:v>43475</c:v>
                </c:pt>
                <c:pt idx="214">
                  <c:v>43476</c:v>
                </c:pt>
                <c:pt idx="215">
                  <c:v>43479</c:v>
                </c:pt>
                <c:pt idx="216">
                  <c:v>43480</c:v>
                </c:pt>
                <c:pt idx="217">
                  <c:v>43481</c:v>
                </c:pt>
                <c:pt idx="218">
                  <c:v>43482</c:v>
                </c:pt>
                <c:pt idx="219">
                  <c:v>43483</c:v>
                </c:pt>
                <c:pt idx="220">
                  <c:v>43487</c:v>
                </c:pt>
                <c:pt idx="221">
                  <c:v>43488</c:v>
                </c:pt>
                <c:pt idx="222">
                  <c:v>43489</c:v>
                </c:pt>
                <c:pt idx="223">
                  <c:v>43490</c:v>
                </c:pt>
                <c:pt idx="224">
                  <c:v>43493</c:v>
                </c:pt>
                <c:pt idx="225">
                  <c:v>43494</c:v>
                </c:pt>
                <c:pt idx="226">
                  <c:v>43495</c:v>
                </c:pt>
                <c:pt idx="227">
                  <c:v>43496</c:v>
                </c:pt>
                <c:pt idx="228">
                  <c:v>43497</c:v>
                </c:pt>
                <c:pt idx="229">
                  <c:v>43500</c:v>
                </c:pt>
                <c:pt idx="230">
                  <c:v>43501</c:v>
                </c:pt>
                <c:pt idx="231">
                  <c:v>43502</c:v>
                </c:pt>
                <c:pt idx="232">
                  <c:v>43503</c:v>
                </c:pt>
                <c:pt idx="233">
                  <c:v>43504</c:v>
                </c:pt>
                <c:pt idx="234">
                  <c:v>43507</c:v>
                </c:pt>
                <c:pt idx="235">
                  <c:v>43508</c:v>
                </c:pt>
                <c:pt idx="236">
                  <c:v>43509</c:v>
                </c:pt>
                <c:pt idx="237">
                  <c:v>43510</c:v>
                </c:pt>
                <c:pt idx="238">
                  <c:v>43511</c:v>
                </c:pt>
                <c:pt idx="239">
                  <c:v>43515</c:v>
                </c:pt>
                <c:pt idx="240">
                  <c:v>43516</c:v>
                </c:pt>
                <c:pt idx="241">
                  <c:v>43517</c:v>
                </c:pt>
                <c:pt idx="242">
                  <c:v>43518</c:v>
                </c:pt>
                <c:pt idx="243">
                  <c:v>43521</c:v>
                </c:pt>
                <c:pt idx="244">
                  <c:v>43522</c:v>
                </c:pt>
                <c:pt idx="245">
                  <c:v>43523</c:v>
                </c:pt>
                <c:pt idx="246">
                  <c:v>43524</c:v>
                </c:pt>
                <c:pt idx="247">
                  <c:v>43525</c:v>
                </c:pt>
                <c:pt idx="248">
                  <c:v>43528</c:v>
                </c:pt>
                <c:pt idx="249">
                  <c:v>43529</c:v>
                </c:pt>
                <c:pt idx="250">
                  <c:v>43530</c:v>
                </c:pt>
                <c:pt idx="251">
                  <c:v>43531</c:v>
                </c:pt>
                <c:pt idx="252">
                  <c:v>43532</c:v>
                </c:pt>
              </c:numCache>
            </c:numRef>
          </c:cat>
          <c:val>
            <c:numRef>
              <c:f>data!$D$2:$D$254</c:f>
              <c:numCache>
                <c:formatCode>"$"#,##0.00_);\("$"#,##0.00\)</c:formatCode>
                <c:ptCount val="253"/>
                <c:pt idx="0">
                  <c:v>125.70710245128849</c:v>
                </c:pt>
                <c:pt idx="1">
                  <c:v>125.41999800000001</c:v>
                </c:pt>
                <c:pt idx="2">
                  <c:v>125.540001</c:v>
                </c:pt>
                <c:pt idx="3">
                  <c:v>125.540001</c:v>
                </c:pt>
                <c:pt idx="4">
                  <c:v>125.779999</c:v>
                </c:pt>
                <c:pt idx="5">
                  <c:v>125.699997</c:v>
                </c:pt>
                <c:pt idx="6">
                  <c:v>124.900002</c:v>
                </c:pt>
                <c:pt idx="7">
                  <c:v>124.599998</c:v>
                </c:pt>
                <c:pt idx="8">
                  <c:v>124.870003</c:v>
                </c:pt>
                <c:pt idx="9">
                  <c:v>124.30999799999999</c:v>
                </c:pt>
                <c:pt idx="10">
                  <c:v>126.480003</c:v>
                </c:pt>
                <c:pt idx="11">
                  <c:v>125.980003</c:v>
                </c:pt>
                <c:pt idx="12">
                  <c:v>127.610001</c:v>
                </c:pt>
                <c:pt idx="13">
                  <c:v>128.279999</c:v>
                </c:pt>
                <c:pt idx="14">
                  <c:v>127.489998</c:v>
                </c:pt>
                <c:pt idx="15">
                  <c:v>125.730003</c:v>
                </c:pt>
                <c:pt idx="16">
                  <c:v>125.790001</c:v>
                </c:pt>
                <c:pt idx="17">
                  <c:v>127.260002</c:v>
                </c:pt>
                <c:pt idx="18">
                  <c:v>126.300003</c:v>
                </c:pt>
                <c:pt idx="19">
                  <c:v>126.449997</c:v>
                </c:pt>
                <c:pt idx="20">
                  <c:v>125.800003</c:v>
                </c:pt>
                <c:pt idx="21">
                  <c:v>126.389999</c:v>
                </c:pt>
                <c:pt idx="22">
                  <c:v>126.82</c:v>
                </c:pt>
                <c:pt idx="23">
                  <c:v>127.120003</c:v>
                </c:pt>
                <c:pt idx="24">
                  <c:v>128.11000100000001</c:v>
                </c:pt>
                <c:pt idx="25">
                  <c:v>126.620003</c:v>
                </c:pt>
                <c:pt idx="26">
                  <c:v>127.449997</c:v>
                </c:pt>
                <c:pt idx="27">
                  <c:v>127.629997</c:v>
                </c:pt>
                <c:pt idx="28">
                  <c:v>127.75</c:v>
                </c:pt>
                <c:pt idx="29">
                  <c:v>127.849998</c:v>
                </c:pt>
                <c:pt idx="30">
                  <c:v>127.599998</c:v>
                </c:pt>
                <c:pt idx="31">
                  <c:v>126.629997</c:v>
                </c:pt>
                <c:pt idx="32">
                  <c:v>125.620003</c:v>
                </c:pt>
                <c:pt idx="33">
                  <c:v>126.230003</c:v>
                </c:pt>
                <c:pt idx="34">
                  <c:v>125.410004</c:v>
                </c:pt>
                <c:pt idx="35">
                  <c:v>124.970001</c:v>
                </c:pt>
                <c:pt idx="36">
                  <c:v>125.5</c:v>
                </c:pt>
                <c:pt idx="37">
                  <c:v>124.589996</c:v>
                </c:pt>
                <c:pt idx="38">
                  <c:v>123.709999</c:v>
                </c:pt>
                <c:pt idx="39">
                  <c:v>123.650002</c:v>
                </c:pt>
                <c:pt idx="40">
                  <c:v>124.279999</c:v>
                </c:pt>
                <c:pt idx="41">
                  <c:v>124.540001</c:v>
                </c:pt>
                <c:pt idx="42">
                  <c:v>124.57</c:v>
                </c:pt>
                <c:pt idx="43">
                  <c:v>124.589996</c:v>
                </c:pt>
                <c:pt idx="44">
                  <c:v>124.33000199999999</c:v>
                </c:pt>
                <c:pt idx="45">
                  <c:v>125.18</c:v>
                </c:pt>
                <c:pt idx="46">
                  <c:v>125</c:v>
                </c:pt>
                <c:pt idx="47">
                  <c:v>124.489998</c:v>
                </c:pt>
                <c:pt idx="48">
                  <c:v>122.480003</c:v>
                </c:pt>
                <c:pt idx="49">
                  <c:v>122.290001</c:v>
                </c:pt>
                <c:pt idx="50">
                  <c:v>122.360001</c:v>
                </c:pt>
                <c:pt idx="51">
                  <c:v>122.410004</c:v>
                </c:pt>
                <c:pt idx="52">
                  <c:v>122.480003</c:v>
                </c:pt>
                <c:pt idx="53">
                  <c:v>122.410004</c:v>
                </c:pt>
                <c:pt idx="54">
                  <c:v>122.540001</c:v>
                </c:pt>
                <c:pt idx="55">
                  <c:v>123.589996</c:v>
                </c:pt>
                <c:pt idx="56">
                  <c:v>123.209999</c:v>
                </c:pt>
                <c:pt idx="57">
                  <c:v>123.19000200000001</c:v>
                </c:pt>
                <c:pt idx="58">
                  <c:v>123.370003</c:v>
                </c:pt>
                <c:pt idx="59">
                  <c:v>123.099998</c:v>
                </c:pt>
                <c:pt idx="60">
                  <c:v>122.489998</c:v>
                </c:pt>
                <c:pt idx="61">
                  <c:v>122.370003</c:v>
                </c:pt>
                <c:pt idx="62">
                  <c:v>122.849998</c:v>
                </c:pt>
                <c:pt idx="63">
                  <c:v>122.91999800000001</c:v>
                </c:pt>
                <c:pt idx="64">
                  <c:v>122.860001</c:v>
                </c:pt>
                <c:pt idx="65">
                  <c:v>123.010002</c:v>
                </c:pt>
                <c:pt idx="66">
                  <c:v>123.230003</c:v>
                </c:pt>
                <c:pt idx="67">
                  <c:v>122.82</c:v>
                </c:pt>
                <c:pt idx="68">
                  <c:v>123.19000200000001</c:v>
                </c:pt>
                <c:pt idx="69">
                  <c:v>123.379997</c:v>
                </c:pt>
                <c:pt idx="70">
                  <c:v>121.339996</c:v>
                </c:pt>
                <c:pt idx="71">
                  <c:v>121.110001</c:v>
                </c:pt>
                <c:pt idx="72">
                  <c:v>120.800003</c:v>
                </c:pt>
                <c:pt idx="73">
                  <c:v>120.260002</c:v>
                </c:pt>
                <c:pt idx="74">
                  <c:v>120.050003</c:v>
                </c:pt>
                <c:pt idx="75">
                  <c:v>120.339996</c:v>
                </c:pt>
                <c:pt idx="76">
                  <c:v>119.889999</c:v>
                </c:pt>
                <c:pt idx="77">
                  <c:v>119.260002</c:v>
                </c:pt>
                <c:pt idx="78">
                  <c:v>118.58000199999999</c:v>
                </c:pt>
                <c:pt idx="79">
                  <c:v>118.220001</c:v>
                </c:pt>
                <c:pt idx="80">
                  <c:v>118.650002</c:v>
                </c:pt>
                <c:pt idx="81">
                  <c:v>117.459999</c:v>
                </c:pt>
                <c:pt idx="82">
                  <c:v>118.650002</c:v>
                </c:pt>
                <c:pt idx="83">
                  <c:v>119.050003</c:v>
                </c:pt>
                <c:pt idx="84">
                  <c:v>118.860001</c:v>
                </c:pt>
                <c:pt idx="85">
                  <c:v>119.150002</c:v>
                </c:pt>
                <c:pt idx="86">
                  <c:v>118.93</c:v>
                </c:pt>
                <c:pt idx="87">
                  <c:v>117.639999</c:v>
                </c:pt>
                <c:pt idx="88">
                  <c:v>118.129997</c:v>
                </c:pt>
                <c:pt idx="89">
                  <c:v>117.610001</c:v>
                </c:pt>
                <c:pt idx="90">
                  <c:v>117.550003</c:v>
                </c:pt>
                <c:pt idx="91">
                  <c:v>116.279999</c:v>
                </c:pt>
                <c:pt idx="92">
                  <c:v>116.30999799999999</c:v>
                </c:pt>
                <c:pt idx="93">
                  <c:v>115.80999799999999</c:v>
                </c:pt>
                <c:pt idx="94">
                  <c:v>116.55999799999999</c:v>
                </c:pt>
                <c:pt idx="95">
                  <c:v>116</c:v>
                </c:pt>
                <c:pt idx="96">
                  <c:v>116.040001</c:v>
                </c:pt>
                <c:pt idx="97">
                  <c:v>116.68</c:v>
                </c:pt>
                <c:pt idx="98">
                  <c:v>115.769997</c:v>
                </c:pt>
                <c:pt idx="99">
                  <c:v>115.83000199999999</c:v>
                </c:pt>
                <c:pt idx="100">
                  <c:v>115.650002</c:v>
                </c:pt>
                <c:pt idx="101">
                  <c:v>115.989998</c:v>
                </c:pt>
                <c:pt idx="102">
                  <c:v>115.139999</c:v>
                </c:pt>
                <c:pt idx="103">
                  <c:v>114.519997</c:v>
                </c:pt>
                <c:pt idx="104">
                  <c:v>114.91999800000001</c:v>
                </c:pt>
                <c:pt idx="105">
                  <c:v>114.33000199999999</c:v>
                </c:pt>
                <c:pt idx="106">
                  <c:v>114.589996</c:v>
                </c:pt>
                <c:pt idx="107">
                  <c:v>114.910004</c:v>
                </c:pt>
                <c:pt idx="108">
                  <c:v>114.739998</c:v>
                </c:pt>
                <c:pt idx="109">
                  <c:v>114.69000200000001</c:v>
                </c:pt>
                <c:pt idx="110">
                  <c:v>112.959999</c:v>
                </c:pt>
                <c:pt idx="111">
                  <c:v>113.07</c:v>
                </c:pt>
                <c:pt idx="112">
                  <c:v>111.19000200000001</c:v>
                </c:pt>
                <c:pt idx="113">
                  <c:v>111.099998</c:v>
                </c:pt>
                <c:pt idx="114">
                  <c:v>112.129997</c:v>
                </c:pt>
                <c:pt idx="115">
                  <c:v>112.69000200000001</c:v>
                </c:pt>
                <c:pt idx="116">
                  <c:v>113.019997</c:v>
                </c:pt>
                <c:pt idx="117">
                  <c:v>113.269997</c:v>
                </c:pt>
                <c:pt idx="118">
                  <c:v>112.199997</c:v>
                </c:pt>
                <c:pt idx="119">
                  <c:v>114.160004</c:v>
                </c:pt>
                <c:pt idx="120">
                  <c:v>114.589996</c:v>
                </c:pt>
                <c:pt idx="121">
                  <c:v>113.68</c:v>
                </c:pt>
                <c:pt idx="122">
                  <c:v>114.199997</c:v>
                </c:pt>
                <c:pt idx="123">
                  <c:v>113.639999</c:v>
                </c:pt>
                <c:pt idx="124">
                  <c:v>113.510002</c:v>
                </c:pt>
                <c:pt idx="125">
                  <c:v>112.93</c:v>
                </c:pt>
                <c:pt idx="126">
                  <c:v>113.32</c:v>
                </c:pt>
                <c:pt idx="127">
                  <c:v>113.540001</c:v>
                </c:pt>
                <c:pt idx="128">
                  <c:v>113.230003</c:v>
                </c:pt>
                <c:pt idx="129">
                  <c:v>113.150002</c:v>
                </c:pt>
                <c:pt idx="130">
                  <c:v>113.220001</c:v>
                </c:pt>
                <c:pt idx="131">
                  <c:v>114.16999800000001</c:v>
                </c:pt>
                <c:pt idx="132">
                  <c:v>113.760002</c:v>
                </c:pt>
                <c:pt idx="133">
                  <c:v>113.019997</c:v>
                </c:pt>
                <c:pt idx="134">
                  <c:v>113.610001</c:v>
                </c:pt>
                <c:pt idx="135">
                  <c:v>113.44000200000001</c:v>
                </c:pt>
                <c:pt idx="136">
                  <c:v>113.879997</c:v>
                </c:pt>
                <c:pt idx="137">
                  <c:v>114.269997</c:v>
                </c:pt>
                <c:pt idx="138">
                  <c:v>113.489998</c:v>
                </c:pt>
                <c:pt idx="139">
                  <c:v>113.470001</c:v>
                </c:pt>
                <c:pt idx="140">
                  <c:v>113.650002</c:v>
                </c:pt>
                <c:pt idx="141">
                  <c:v>113.050003</c:v>
                </c:pt>
                <c:pt idx="142">
                  <c:v>112.050003</c:v>
                </c:pt>
                <c:pt idx="143">
                  <c:v>112.760002</c:v>
                </c:pt>
                <c:pt idx="144">
                  <c:v>112.57</c:v>
                </c:pt>
                <c:pt idx="145">
                  <c:v>113.870003</c:v>
                </c:pt>
                <c:pt idx="146">
                  <c:v>113.41999800000001</c:v>
                </c:pt>
                <c:pt idx="147">
                  <c:v>113.480003</c:v>
                </c:pt>
                <c:pt idx="148">
                  <c:v>113.800003</c:v>
                </c:pt>
                <c:pt idx="149">
                  <c:v>112.540001</c:v>
                </c:pt>
                <c:pt idx="150">
                  <c:v>112.599998</c:v>
                </c:pt>
                <c:pt idx="151">
                  <c:v>112.879997</c:v>
                </c:pt>
                <c:pt idx="152">
                  <c:v>115.779999</c:v>
                </c:pt>
                <c:pt idx="153">
                  <c:v>115.230003</c:v>
                </c:pt>
                <c:pt idx="154">
                  <c:v>116</c:v>
                </c:pt>
                <c:pt idx="155">
                  <c:v>115.800003</c:v>
                </c:pt>
                <c:pt idx="156">
                  <c:v>115.790001</c:v>
                </c:pt>
                <c:pt idx="157">
                  <c:v>115.91999800000001</c:v>
                </c:pt>
                <c:pt idx="158">
                  <c:v>116.010002</c:v>
                </c:pt>
                <c:pt idx="159">
                  <c:v>115.709999</c:v>
                </c:pt>
                <c:pt idx="160">
                  <c:v>116.389999</c:v>
                </c:pt>
                <c:pt idx="161">
                  <c:v>116.660004</c:v>
                </c:pt>
                <c:pt idx="162">
                  <c:v>116.400002</c:v>
                </c:pt>
                <c:pt idx="163">
                  <c:v>116.769997</c:v>
                </c:pt>
                <c:pt idx="164">
                  <c:v>116.30999799999999</c:v>
                </c:pt>
                <c:pt idx="165">
                  <c:v>115.800003</c:v>
                </c:pt>
                <c:pt idx="166">
                  <c:v>115.150002</c:v>
                </c:pt>
                <c:pt idx="167">
                  <c:v>116.629997</c:v>
                </c:pt>
                <c:pt idx="168">
                  <c:v>116.650002</c:v>
                </c:pt>
                <c:pt idx="169">
                  <c:v>116.370003</c:v>
                </c:pt>
                <c:pt idx="170">
                  <c:v>116.040001</c:v>
                </c:pt>
                <c:pt idx="171">
                  <c:v>116.029999</c:v>
                </c:pt>
                <c:pt idx="172">
                  <c:v>115.779999</c:v>
                </c:pt>
                <c:pt idx="173">
                  <c:v>114.480003</c:v>
                </c:pt>
                <c:pt idx="174">
                  <c:v>113.660004</c:v>
                </c:pt>
                <c:pt idx="175">
                  <c:v>113.699997</c:v>
                </c:pt>
                <c:pt idx="176">
                  <c:v>114.639999</c:v>
                </c:pt>
                <c:pt idx="177">
                  <c:v>114.769997</c:v>
                </c:pt>
                <c:pt idx="178">
                  <c:v>115.620003</c:v>
                </c:pt>
                <c:pt idx="179">
                  <c:v>115.66999800000001</c:v>
                </c:pt>
                <c:pt idx="180">
                  <c:v>115.66999800000001</c:v>
                </c:pt>
                <c:pt idx="181">
                  <c:v>115.860001</c:v>
                </c:pt>
                <c:pt idx="182">
                  <c:v>115.769997</c:v>
                </c:pt>
                <c:pt idx="183">
                  <c:v>115.639999</c:v>
                </c:pt>
                <c:pt idx="184">
                  <c:v>114.949997</c:v>
                </c:pt>
                <c:pt idx="185">
                  <c:v>115.379997</c:v>
                </c:pt>
                <c:pt idx="186">
                  <c:v>115.739998</c:v>
                </c:pt>
                <c:pt idx="187">
                  <c:v>115.540001</c:v>
                </c:pt>
                <c:pt idx="188">
                  <c:v>116.410004</c:v>
                </c:pt>
                <c:pt idx="189">
                  <c:v>117.120003</c:v>
                </c:pt>
                <c:pt idx="190">
                  <c:v>117.139999</c:v>
                </c:pt>
                <c:pt idx="191">
                  <c:v>118.089996</c:v>
                </c:pt>
                <c:pt idx="192">
                  <c:v>117.68</c:v>
                </c:pt>
                <c:pt idx="193">
                  <c:v>117.540001</c:v>
                </c:pt>
                <c:pt idx="194">
                  <c:v>117.790001</c:v>
                </c:pt>
                <c:pt idx="195">
                  <c:v>117.529999</c:v>
                </c:pt>
                <c:pt idx="196">
                  <c:v>117.05999799999999</c:v>
                </c:pt>
                <c:pt idx="197">
                  <c:v>117.870003</c:v>
                </c:pt>
                <c:pt idx="198">
                  <c:v>118.150002</c:v>
                </c:pt>
                <c:pt idx="199">
                  <c:v>117.43</c:v>
                </c:pt>
                <c:pt idx="200">
                  <c:v>119.239998</c:v>
                </c:pt>
                <c:pt idx="201">
                  <c:v>118.720001</c:v>
                </c:pt>
                <c:pt idx="202">
                  <c:v>120.019997</c:v>
                </c:pt>
                <c:pt idx="203">
                  <c:v>119.660004</c:v>
                </c:pt>
                <c:pt idx="204">
                  <c:v>120.57</c:v>
                </c:pt>
                <c:pt idx="205">
                  <c:v>121.05999799999999</c:v>
                </c:pt>
                <c:pt idx="206">
                  <c:v>121.25</c:v>
                </c:pt>
                <c:pt idx="207">
                  <c:v>121.33000199999999</c:v>
                </c:pt>
                <c:pt idx="208">
                  <c:v>122.43</c:v>
                </c:pt>
                <c:pt idx="209">
                  <c:v>121.44000200000001</c:v>
                </c:pt>
                <c:pt idx="210">
                  <c:v>121.860001</c:v>
                </c:pt>
                <c:pt idx="211">
                  <c:v>121.529999</c:v>
                </c:pt>
                <c:pt idx="212">
                  <c:v>122.30999799999999</c:v>
                </c:pt>
                <c:pt idx="213">
                  <c:v>121.589996</c:v>
                </c:pt>
                <c:pt idx="214">
                  <c:v>121.800003</c:v>
                </c:pt>
                <c:pt idx="215">
                  <c:v>122.089996</c:v>
                </c:pt>
                <c:pt idx="216">
                  <c:v>121.879997</c:v>
                </c:pt>
                <c:pt idx="217">
                  <c:v>122.269997</c:v>
                </c:pt>
                <c:pt idx="218">
                  <c:v>122.110001</c:v>
                </c:pt>
                <c:pt idx="219">
                  <c:v>121.019997</c:v>
                </c:pt>
                <c:pt idx="220">
                  <c:v>121.449997</c:v>
                </c:pt>
                <c:pt idx="221">
                  <c:v>121.279999</c:v>
                </c:pt>
                <c:pt idx="222">
                  <c:v>121.089996</c:v>
                </c:pt>
                <c:pt idx="223">
                  <c:v>122.860001</c:v>
                </c:pt>
                <c:pt idx="224">
                  <c:v>123.290001</c:v>
                </c:pt>
                <c:pt idx="225">
                  <c:v>123.980003</c:v>
                </c:pt>
                <c:pt idx="226">
                  <c:v>124.69000200000001</c:v>
                </c:pt>
                <c:pt idx="227">
                  <c:v>124.75</c:v>
                </c:pt>
                <c:pt idx="228">
                  <c:v>124.5</c:v>
                </c:pt>
                <c:pt idx="229">
                  <c:v>123.959999</c:v>
                </c:pt>
                <c:pt idx="230">
                  <c:v>124.279999</c:v>
                </c:pt>
                <c:pt idx="231">
                  <c:v>123.44000200000001</c:v>
                </c:pt>
                <c:pt idx="232">
                  <c:v>123.739998</c:v>
                </c:pt>
                <c:pt idx="233">
                  <c:v>124.209999</c:v>
                </c:pt>
                <c:pt idx="234">
                  <c:v>123.599998</c:v>
                </c:pt>
                <c:pt idx="235">
                  <c:v>123.860001</c:v>
                </c:pt>
                <c:pt idx="236">
                  <c:v>123.370003</c:v>
                </c:pt>
                <c:pt idx="237">
                  <c:v>124.05999799999999</c:v>
                </c:pt>
                <c:pt idx="238">
                  <c:v>124.800003</c:v>
                </c:pt>
                <c:pt idx="239">
                  <c:v>126.699997</c:v>
                </c:pt>
                <c:pt idx="240">
                  <c:v>126.480003</c:v>
                </c:pt>
                <c:pt idx="241">
                  <c:v>125.050003</c:v>
                </c:pt>
                <c:pt idx="242">
                  <c:v>125.5</c:v>
                </c:pt>
                <c:pt idx="243">
                  <c:v>125.370003</c:v>
                </c:pt>
                <c:pt idx="244">
                  <c:v>125.58000199999999</c:v>
                </c:pt>
                <c:pt idx="245">
                  <c:v>124.69000200000001</c:v>
                </c:pt>
                <c:pt idx="246">
                  <c:v>123.989998</c:v>
                </c:pt>
                <c:pt idx="247">
                  <c:v>121.879997</c:v>
                </c:pt>
                <c:pt idx="248">
                  <c:v>121.55999799999999</c:v>
                </c:pt>
                <c:pt idx="249">
                  <c:v>121.720001</c:v>
                </c:pt>
                <c:pt idx="250">
                  <c:v>121.610001</c:v>
                </c:pt>
                <c:pt idx="251">
                  <c:v>121.510002</c:v>
                </c:pt>
                <c:pt idx="252">
                  <c:v>122.839996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91-4ADA-B1F7-2006DCBE8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200544"/>
        <c:axId val="457211424"/>
      </c:lineChart>
      <c:dateAx>
        <c:axId val="4572103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97280"/>
        <c:crosses val="autoZero"/>
        <c:auto val="1"/>
        <c:lblOffset val="100"/>
        <c:baseTimeUnit val="days"/>
      </c:dateAx>
      <c:valAx>
        <c:axId val="4571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10336"/>
        <c:crosses val="autoZero"/>
        <c:crossBetween val="between"/>
      </c:valAx>
      <c:valAx>
        <c:axId val="457211424"/>
        <c:scaling>
          <c:orientation val="minMax"/>
        </c:scaling>
        <c:delete val="0"/>
        <c:axPos val="r"/>
        <c:numFmt formatCode="&quot;$&quot;#,##0.00_);\(&quot;$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00544"/>
        <c:crosses val="max"/>
        <c:crossBetween val="between"/>
      </c:valAx>
      <c:dateAx>
        <c:axId val="4572005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72114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[Market Risk.xlsx]Historical Simulation!PivotTable4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Gold</a:t>
            </a:r>
          </a:p>
        </c:rich>
      </c:tx>
      <c:layout>
        <c:manualLayout>
          <c:xMode val="edge"/>
          <c:yMode val="edge"/>
          <c:x val="0.45748489104192636"/>
          <c:y val="1.43678160919540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>
            <a:gsLst>
              <a:gs pos="0">
                <a:schemeClr val="accent4"/>
              </a:gs>
              <a:gs pos="100000">
                <a:schemeClr val="accent4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5783314660817699"/>
          <c:y val="6.6020228074938903E-2"/>
          <c:w val="0.80960156533539518"/>
          <c:h val="0.53695130781066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'Historical Simulation'!$U$2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4"/>
                </a:gs>
                <a:gs pos="100000">
                  <a:schemeClr val="accent4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'Historical Simulation'!$T$3:$T$8</c:f>
              <c:strCache>
                <c:ptCount val="5"/>
                <c:pt idx="0">
                  <c:v>-0.0170175097510687--0.00701750975106875</c:v>
                </c:pt>
                <c:pt idx="1">
                  <c:v>-0.00701750975106875-0.00298249024893125</c:v>
                </c:pt>
                <c:pt idx="2">
                  <c:v>0.00298249024893125-0.0129824902489313</c:v>
                </c:pt>
                <c:pt idx="3">
                  <c:v>0.0129824902489312-0.0229824902489313</c:v>
                </c:pt>
                <c:pt idx="4">
                  <c:v>0.0229824902489313-0.0329824902489313</c:v>
                </c:pt>
              </c:strCache>
            </c:strRef>
          </c:cat>
          <c:val>
            <c:numRef>
              <c:f>'Historical Simulation'!$U$3:$U$8</c:f>
              <c:numCache>
                <c:formatCode>General</c:formatCode>
                <c:ptCount val="5"/>
                <c:pt idx="0">
                  <c:v>27</c:v>
                </c:pt>
                <c:pt idx="1">
                  <c:v>159</c:v>
                </c:pt>
                <c:pt idx="2">
                  <c:v>60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F-4551-A9C9-DE6340AE426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57203264"/>
        <c:axId val="457204352"/>
      </c:barChart>
      <c:catAx>
        <c:axId val="45720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04352"/>
        <c:crosses val="autoZero"/>
        <c:auto val="1"/>
        <c:lblAlgn val="ctr"/>
        <c:lblOffset val="100"/>
        <c:noMultiLvlLbl val="0"/>
      </c:catAx>
      <c:valAx>
        <c:axId val="4572043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20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 Risk.xlsx]Historical Simulation!PivotTable3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Apple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895863807537893E-2"/>
          <c:y val="0.1834500889001778"/>
          <c:w val="0.87845719087485608"/>
          <c:h val="0.53548361696723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'Historical Simulation'!$H$2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'Historical Simulation'!$G$3:$G$19</c:f>
              <c:strCache>
                <c:ptCount val="16"/>
                <c:pt idx="0">
                  <c:v>-0.1--0.09</c:v>
                </c:pt>
                <c:pt idx="1">
                  <c:v>-0.07--0.06</c:v>
                </c:pt>
                <c:pt idx="2">
                  <c:v>-0.06--0.05</c:v>
                </c:pt>
                <c:pt idx="3">
                  <c:v>-0.05--0.04</c:v>
                </c:pt>
                <c:pt idx="4">
                  <c:v>-0.04--0.03</c:v>
                </c:pt>
                <c:pt idx="5">
                  <c:v>-0.03--0.02</c:v>
                </c:pt>
                <c:pt idx="6">
                  <c:v>-0.02--0.01</c:v>
                </c:pt>
                <c:pt idx="7">
                  <c:v>-0.01--8.67361737988404E-18</c:v>
                </c:pt>
                <c:pt idx="8">
                  <c:v>0-0.01</c:v>
                </c:pt>
                <c:pt idx="9">
                  <c:v>0.01-0.02</c:v>
                </c:pt>
                <c:pt idx="10">
                  <c:v>0.02-0.03</c:v>
                </c:pt>
                <c:pt idx="11">
                  <c:v>0.03-0.04</c:v>
                </c:pt>
                <c:pt idx="12">
                  <c:v>0.04-0.05</c:v>
                </c:pt>
                <c:pt idx="13">
                  <c:v>0.05-0.06</c:v>
                </c:pt>
                <c:pt idx="14">
                  <c:v>0.06-0.07</c:v>
                </c:pt>
                <c:pt idx="15">
                  <c:v>0.07-0.08</c:v>
                </c:pt>
              </c:strCache>
            </c:strRef>
          </c:cat>
          <c:val>
            <c:numRef>
              <c:f>'Historical Simulation'!$H$3:$H$19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14</c:v>
                </c:pt>
                <c:pt idx="6">
                  <c:v>26</c:v>
                </c:pt>
                <c:pt idx="7">
                  <c:v>64</c:v>
                </c:pt>
                <c:pt idx="8">
                  <c:v>78</c:v>
                </c:pt>
                <c:pt idx="9">
                  <c:v>34</c:v>
                </c:pt>
                <c:pt idx="10">
                  <c:v>11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3-4F34-A41F-BD1FA6AD7CC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457204896"/>
        <c:axId val="457205984"/>
      </c:barChart>
      <c:catAx>
        <c:axId val="45720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05984"/>
        <c:crosses val="autoZero"/>
        <c:auto val="1"/>
        <c:lblAlgn val="ctr"/>
        <c:lblOffset val="100"/>
        <c:noMultiLvlLbl val="0"/>
      </c:catAx>
      <c:valAx>
        <c:axId val="4572059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45720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'multiple security '!$N$3</c:f>
              <c:strCache>
                <c:ptCount val="1"/>
                <c:pt idx="0">
                  <c:v>Portfolio Value</c:v>
                </c:pt>
              </c:strCache>
            </c:strRef>
          </c:tx>
          <c:spPr>
            <a:ln w="28575" cap="flat" cmpd="sng" algn="ctr">
              <a:solidFill>
                <a:schemeClr val="accent6">
                  <a:shade val="50000"/>
                </a:schemeClr>
              </a:solidFill>
              <a:prstDash val="solid"/>
              <a:miter lim="800000"/>
            </a:ln>
            <a:effectLst/>
          </c:spPr>
          <c:marker>
            <c:symbol val="none"/>
          </c:marker>
          <c:cat>
            <c:numRef>
              <c:f>'multiple security '!$G$4:$G$256</c:f>
              <c:numCache>
                <c:formatCode>m/d/yyyy</c:formatCode>
                <c:ptCount val="253"/>
                <c:pt idx="0">
                  <c:v>43166</c:v>
                </c:pt>
                <c:pt idx="1">
                  <c:v>43167</c:v>
                </c:pt>
                <c:pt idx="2">
                  <c:v>43168</c:v>
                </c:pt>
                <c:pt idx="3">
                  <c:v>43171</c:v>
                </c:pt>
                <c:pt idx="4">
                  <c:v>43172</c:v>
                </c:pt>
                <c:pt idx="5">
                  <c:v>43173</c:v>
                </c:pt>
                <c:pt idx="6">
                  <c:v>43174</c:v>
                </c:pt>
                <c:pt idx="7">
                  <c:v>43175</c:v>
                </c:pt>
                <c:pt idx="8">
                  <c:v>43178</c:v>
                </c:pt>
                <c:pt idx="9">
                  <c:v>43179</c:v>
                </c:pt>
                <c:pt idx="10">
                  <c:v>43180</c:v>
                </c:pt>
                <c:pt idx="11">
                  <c:v>43181</c:v>
                </c:pt>
                <c:pt idx="12">
                  <c:v>43182</c:v>
                </c:pt>
                <c:pt idx="13">
                  <c:v>43185</c:v>
                </c:pt>
                <c:pt idx="14">
                  <c:v>43186</c:v>
                </c:pt>
                <c:pt idx="15">
                  <c:v>43187</c:v>
                </c:pt>
                <c:pt idx="16">
                  <c:v>43188</c:v>
                </c:pt>
                <c:pt idx="17">
                  <c:v>43192</c:v>
                </c:pt>
                <c:pt idx="18">
                  <c:v>43193</c:v>
                </c:pt>
                <c:pt idx="19">
                  <c:v>43194</c:v>
                </c:pt>
                <c:pt idx="20">
                  <c:v>43195</c:v>
                </c:pt>
                <c:pt idx="21">
                  <c:v>43196</c:v>
                </c:pt>
                <c:pt idx="22">
                  <c:v>43199</c:v>
                </c:pt>
                <c:pt idx="23">
                  <c:v>43200</c:v>
                </c:pt>
                <c:pt idx="24">
                  <c:v>43201</c:v>
                </c:pt>
                <c:pt idx="25">
                  <c:v>43202</c:v>
                </c:pt>
                <c:pt idx="26">
                  <c:v>43203</c:v>
                </c:pt>
                <c:pt idx="27">
                  <c:v>43206</c:v>
                </c:pt>
                <c:pt idx="28">
                  <c:v>43207</c:v>
                </c:pt>
                <c:pt idx="29">
                  <c:v>43208</c:v>
                </c:pt>
                <c:pt idx="30">
                  <c:v>43209</c:v>
                </c:pt>
                <c:pt idx="31">
                  <c:v>43210</c:v>
                </c:pt>
                <c:pt idx="32">
                  <c:v>43213</c:v>
                </c:pt>
                <c:pt idx="33">
                  <c:v>43214</c:v>
                </c:pt>
                <c:pt idx="34">
                  <c:v>43215</c:v>
                </c:pt>
                <c:pt idx="35">
                  <c:v>43216</c:v>
                </c:pt>
                <c:pt idx="36">
                  <c:v>43217</c:v>
                </c:pt>
                <c:pt idx="37">
                  <c:v>43220</c:v>
                </c:pt>
                <c:pt idx="38">
                  <c:v>43221</c:v>
                </c:pt>
                <c:pt idx="39">
                  <c:v>43222</c:v>
                </c:pt>
                <c:pt idx="40">
                  <c:v>43223</c:v>
                </c:pt>
                <c:pt idx="41">
                  <c:v>43224</c:v>
                </c:pt>
                <c:pt idx="42">
                  <c:v>43227</c:v>
                </c:pt>
                <c:pt idx="43">
                  <c:v>43228</c:v>
                </c:pt>
                <c:pt idx="44">
                  <c:v>43229</c:v>
                </c:pt>
                <c:pt idx="45">
                  <c:v>43230</c:v>
                </c:pt>
                <c:pt idx="46">
                  <c:v>43231</c:v>
                </c:pt>
                <c:pt idx="47">
                  <c:v>43234</c:v>
                </c:pt>
                <c:pt idx="48">
                  <c:v>43235</c:v>
                </c:pt>
                <c:pt idx="49">
                  <c:v>43236</c:v>
                </c:pt>
                <c:pt idx="50">
                  <c:v>43237</c:v>
                </c:pt>
                <c:pt idx="51">
                  <c:v>43238</c:v>
                </c:pt>
                <c:pt idx="52">
                  <c:v>43241</c:v>
                </c:pt>
                <c:pt idx="53">
                  <c:v>43242</c:v>
                </c:pt>
                <c:pt idx="54">
                  <c:v>43243</c:v>
                </c:pt>
                <c:pt idx="55">
                  <c:v>43244</c:v>
                </c:pt>
                <c:pt idx="56">
                  <c:v>43245</c:v>
                </c:pt>
                <c:pt idx="57">
                  <c:v>43249</c:v>
                </c:pt>
                <c:pt idx="58">
                  <c:v>43250</c:v>
                </c:pt>
                <c:pt idx="59">
                  <c:v>43251</c:v>
                </c:pt>
                <c:pt idx="60">
                  <c:v>43252</c:v>
                </c:pt>
                <c:pt idx="61">
                  <c:v>43255</c:v>
                </c:pt>
                <c:pt idx="62">
                  <c:v>43256</c:v>
                </c:pt>
                <c:pt idx="63">
                  <c:v>43257</c:v>
                </c:pt>
                <c:pt idx="64">
                  <c:v>43258</c:v>
                </c:pt>
                <c:pt idx="65">
                  <c:v>43259</c:v>
                </c:pt>
                <c:pt idx="66">
                  <c:v>43262</c:v>
                </c:pt>
                <c:pt idx="67">
                  <c:v>43263</c:v>
                </c:pt>
                <c:pt idx="68">
                  <c:v>43264</c:v>
                </c:pt>
                <c:pt idx="69">
                  <c:v>43265</c:v>
                </c:pt>
                <c:pt idx="70">
                  <c:v>43266</c:v>
                </c:pt>
                <c:pt idx="71">
                  <c:v>43269</c:v>
                </c:pt>
                <c:pt idx="72">
                  <c:v>43270</c:v>
                </c:pt>
                <c:pt idx="73">
                  <c:v>43271</c:v>
                </c:pt>
                <c:pt idx="74">
                  <c:v>43272</c:v>
                </c:pt>
                <c:pt idx="75">
                  <c:v>43273</c:v>
                </c:pt>
                <c:pt idx="76">
                  <c:v>43276</c:v>
                </c:pt>
                <c:pt idx="77">
                  <c:v>43277</c:v>
                </c:pt>
                <c:pt idx="78">
                  <c:v>43278</c:v>
                </c:pt>
                <c:pt idx="79">
                  <c:v>43279</c:v>
                </c:pt>
                <c:pt idx="80">
                  <c:v>43280</c:v>
                </c:pt>
                <c:pt idx="81">
                  <c:v>43283</c:v>
                </c:pt>
                <c:pt idx="82">
                  <c:v>43284</c:v>
                </c:pt>
                <c:pt idx="83">
                  <c:v>43286</c:v>
                </c:pt>
                <c:pt idx="84">
                  <c:v>43287</c:v>
                </c:pt>
                <c:pt idx="85">
                  <c:v>43290</c:v>
                </c:pt>
                <c:pt idx="86">
                  <c:v>43291</c:v>
                </c:pt>
                <c:pt idx="87">
                  <c:v>43292</c:v>
                </c:pt>
                <c:pt idx="88">
                  <c:v>43293</c:v>
                </c:pt>
                <c:pt idx="89">
                  <c:v>43294</c:v>
                </c:pt>
                <c:pt idx="90">
                  <c:v>43297</c:v>
                </c:pt>
                <c:pt idx="91">
                  <c:v>43298</c:v>
                </c:pt>
                <c:pt idx="92">
                  <c:v>43299</c:v>
                </c:pt>
                <c:pt idx="93">
                  <c:v>43300</c:v>
                </c:pt>
                <c:pt idx="94">
                  <c:v>43301</c:v>
                </c:pt>
                <c:pt idx="95">
                  <c:v>43304</c:v>
                </c:pt>
                <c:pt idx="96">
                  <c:v>43305</c:v>
                </c:pt>
                <c:pt idx="97">
                  <c:v>43306</c:v>
                </c:pt>
                <c:pt idx="98">
                  <c:v>43307</c:v>
                </c:pt>
                <c:pt idx="99">
                  <c:v>43308</c:v>
                </c:pt>
                <c:pt idx="100">
                  <c:v>43311</c:v>
                </c:pt>
                <c:pt idx="101">
                  <c:v>43312</c:v>
                </c:pt>
                <c:pt idx="102">
                  <c:v>43313</c:v>
                </c:pt>
                <c:pt idx="103">
                  <c:v>43314</c:v>
                </c:pt>
                <c:pt idx="104">
                  <c:v>43315</c:v>
                </c:pt>
                <c:pt idx="105">
                  <c:v>43318</c:v>
                </c:pt>
                <c:pt idx="106">
                  <c:v>43319</c:v>
                </c:pt>
                <c:pt idx="107">
                  <c:v>43320</c:v>
                </c:pt>
                <c:pt idx="108">
                  <c:v>43321</c:v>
                </c:pt>
                <c:pt idx="109">
                  <c:v>43322</c:v>
                </c:pt>
                <c:pt idx="110">
                  <c:v>43325</c:v>
                </c:pt>
                <c:pt idx="111">
                  <c:v>43326</c:v>
                </c:pt>
                <c:pt idx="112">
                  <c:v>43327</c:v>
                </c:pt>
                <c:pt idx="113">
                  <c:v>43328</c:v>
                </c:pt>
                <c:pt idx="114">
                  <c:v>43329</c:v>
                </c:pt>
                <c:pt idx="115">
                  <c:v>43332</c:v>
                </c:pt>
                <c:pt idx="116">
                  <c:v>43333</c:v>
                </c:pt>
                <c:pt idx="117">
                  <c:v>43334</c:v>
                </c:pt>
                <c:pt idx="118">
                  <c:v>43335</c:v>
                </c:pt>
                <c:pt idx="119">
                  <c:v>43336</c:v>
                </c:pt>
                <c:pt idx="120">
                  <c:v>43339</c:v>
                </c:pt>
                <c:pt idx="121">
                  <c:v>43340</c:v>
                </c:pt>
                <c:pt idx="122">
                  <c:v>43341</c:v>
                </c:pt>
                <c:pt idx="123">
                  <c:v>43342</c:v>
                </c:pt>
                <c:pt idx="124">
                  <c:v>43343</c:v>
                </c:pt>
                <c:pt idx="125">
                  <c:v>43347</c:v>
                </c:pt>
                <c:pt idx="126">
                  <c:v>43348</c:v>
                </c:pt>
                <c:pt idx="127">
                  <c:v>43349</c:v>
                </c:pt>
                <c:pt idx="128">
                  <c:v>43350</c:v>
                </c:pt>
                <c:pt idx="129">
                  <c:v>43353</c:v>
                </c:pt>
                <c:pt idx="130">
                  <c:v>43354</c:v>
                </c:pt>
                <c:pt idx="131">
                  <c:v>43355</c:v>
                </c:pt>
                <c:pt idx="132">
                  <c:v>43356</c:v>
                </c:pt>
                <c:pt idx="133">
                  <c:v>43357</c:v>
                </c:pt>
                <c:pt idx="134">
                  <c:v>43360</c:v>
                </c:pt>
                <c:pt idx="135">
                  <c:v>43361</c:v>
                </c:pt>
                <c:pt idx="136">
                  <c:v>43362</c:v>
                </c:pt>
                <c:pt idx="137">
                  <c:v>43363</c:v>
                </c:pt>
                <c:pt idx="138">
                  <c:v>43364</c:v>
                </c:pt>
                <c:pt idx="139">
                  <c:v>43367</c:v>
                </c:pt>
                <c:pt idx="140">
                  <c:v>43368</c:v>
                </c:pt>
                <c:pt idx="141">
                  <c:v>43369</c:v>
                </c:pt>
                <c:pt idx="142">
                  <c:v>43370</c:v>
                </c:pt>
                <c:pt idx="143">
                  <c:v>43371</c:v>
                </c:pt>
                <c:pt idx="144">
                  <c:v>43374</c:v>
                </c:pt>
                <c:pt idx="145">
                  <c:v>43375</c:v>
                </c:pt>
                <c:pt idx="146">
                  <c:v>43376</c:v>
                </c:pt>
                <c:pt idx="147">
                  <c:v>43377</c:v>
                </c:pt>
                <c:pt idx="148">
                  <c:v>43378</c:v>
                </c:pt>
                <c:pt idx="149">
                  <c:v>43381</c:v>
                </c:pt>
                <c:pt idx="150">
                  <c:v>43382</c:v>
                </c:pt>
                <c:pt idx="151">
                  <c:v>43383</c:v>
                </c:pt>
                <c:pt idx="152">
                  <c:v>43384</c:v>
                </c:pt>
                <c:pt idx="153">
                  <c:v>43385</c:v>
                </c:pt>
                <c:pt idx="154">
                  <c:v>43388</c:v>
                </c:pt>
                <c:pt idx="155">
                  <c:v>43389</c:v>
                </c:pt>
                <c:pt idx="156">
                  <c:v>43390</c:v>
                </c:pt>
                <c:pt idx="157">
                  <c:v>43391</c:v>
                </c:pt>
                <c:pt idx="158">
                  <c:v>43392</c:v>
                </c:pt>
                <c:pt idx="159">
                  <c:v>43395</c:v>
                </c:pt>
                <c:pt idx="160">
                  <c:v>43396</c:v>
                </c:pt>
                <c:pt idx="161">
                  <c:v>43397</c:v>
                </c:pt>
                <c:pt idx="162">
                  <c:v>43398</c:v>
                </c:pt>
                <c:pt idx="163">
                  <c:v>43399</c:v>
                </c:pt>
                <c:pt idx="164">
                  <c:v>43402</c:v>
                </c:pt>
                <c:pt idx="165">
                  <c:v>43403</c:v>
                </c:pt>
                <c:pt idx="166">
                  <c:v>43404</c:v>
                </c:pt>
                <c:pt idx="167">
                  <c:v>43405</c:v>
                </c:pt>
                <c:pt idx="168">
                  <c:v>43406</c:v>
                </c:pt>
                <c:pt idx="169">
                  <c:v>43409</c:v>
                </c:pt>
                <c:pt idx="170">
                  <c:v>43410</c:v>
                </c:pt>
                <c:pt idx="171">
                  <c:v>43411</c:v>
                </c:pt>
                <c:pt idx="172">
                  <c:v>43412</c:v>
                </c:pt>
                <c:pt idx="173">
                  <c:v>43413</c:v>
                </c:pt>
                <c:pt idx="174">
                  <c:v>43416</c:v>
                </c:pt>
                <c:pt idx="175">
                  <c:v>43417</c:v>
                </c:pt>
                <c:pt idx="176">
                  <c:v>43418</c:v>
                </c:pt>
                <c:pt idx="177">
                  <c:v>43419</c:v>
                </c:pt>
                <c:pt idx="178">
                  <c:v>43420</c:v>
                </c:pt>
                <c:pt idx="179">
                  <c:v>43423</c:v>
                </c:pt>
                <c:pt idx="180">
                  <c:v>43424</c:v>
                </c:pt>
                <c:pt idx="181">
                  <c:v>43425</c:v>
                </c:pt>
                <c:pt idx="182">
                  <c:v>43427</c:v>
                </c:pt>
                <c:pt idx="183">
                  <c:v>43430</c:v>
                </c:pt>
                <c:pt idx="184">
                  <c:v>43431</c:v>
                </c:pt>
                <c:pt idx="185">
                  <c:v>43432</c:v>
                </c:pt>
                <c:pt idx="186">
                  <c:v>43433</c:v>
                </c:pt>
                <c:pt idx="187">
                  <c:v>43434</c:v>
                </c:pt>
                <c:pt idx="188">
                  <c:v>43437</c:v>
                </c:pt>
                <c:pt idx="189">
                  <c:v>43438</c:v>
                </c:pt>
                <c:pt idx="190">
                  <c:v>43440</c:v>
                </c:pt>
                <c:pt idx="191">
                  <c:v>43441</c:v>
                </c:pt>
                <c:pt idx="192">
                  <c:v>43444</c:v>
                </c:pt>
                <c:pt idx="193">
                  <c:v>43445</c:v>
                </c:pt>
                <c:pt idx="194">
                  <c:v>43446</c:v>
                </c:pt>
                <c:pt idx="195">
                  <c:v>43447</c:v>
                </c:pt>
                <c:pt idx="196">
                  <c:v>43448</c:v>
                </c:pt>
                <c:pt idx="197">
                  <c:v>43451</c:v>
                </c:pt>
                <c:pt idx="198">
                  <c:v>43452</c:v>
                </c:pt>
                <c:pt idx="199">
                  <c:v>43453</c:v>
                </c:pt>
                <c:pt idx="200">
                  <c:v>43454</c:v>
                </c:pt>
                <c:pt idx="201">
                  <c:v>43455</c:v>
                </c:pt>
                <c:pt idx="202">
                  <c:v>43458</c:v>
                </c:pt>
                <c:pt idx="203">
                  <c:v>43460</c:v>
                </c:pt>
                <c:pt idx="204">
                  <c:v>43461</c:v>
                </c:pt>
                <c:pt idx="205">
                  <c:v>43462</c:v>
                </c:pt>
                <c:pt idx="206">
                  <c:v>43465</c:v>
                </c:pt>
                <c:pt idx="207">
                  <c:v>43467</c:v>
                </c:pt>
                <c:pt idx="208">
                  <c:v>43468</c:v>
                </c:pt>
                <c:pt idx="209">
                  <c:v>43469</c:v>
                </c:pt>
                <c:pt idx="210">
                  <c:v>43472</c:v>
                </c:pt>
                <c:pt idx="211">
                  <c:v>43473</c:v>
                </c:pt>
                <c:pt idx="212">
                  <c:v>43474</c:v>
                </c:pt>
                <c:pt idx="213">
                  <c:v>43475</c:v>
                </c:pt>
                <c:pt idx="214">
                  <c:v>43476</c:v>
                </c:pt>
                <c:pt idx="215">
                  <c:v>43479</c:v>
                </c:pt>
                <c:pt idx="216">
                  <c:v>43480</c:v>
                </c:pt>
                <c:pt idx="217">
                  <c:v>43481</c:v>
                </c:pt>
                <c:pt idx="218">
                  <c:v>43482</c:v>
                </c:pt>
                <c:pt idx="219">
                  <c:v>43483</c:v>
                </c:pt>
                <c:pt idx="220">
                  <c:v>43487</c:v>
                </c:pt>
                <c:pt idx="221">
                  <c:v>43488</c:v>
                </c:pt>
                <c:pt idx="222">
                  <c:v>43489</c:v>
                </c:pt>
                <c:pt idx="223">
                  <c:v>43490</c:v>
                </c:pt>
                <c:pt idx="224">
                  <c:v>43493</c:v>
                </c:pt>
                <c:pt idx="225">
                  <c:v>43494</c:v>
                </c:pt>
                <c:pt idx="226">
                  <c:v>43495</c:v>
                </c:pt>
                <c:pt idx="227">
                  <c:v>43496</c:v>
                </c:pt>
                <c:pt idx="228">
                  <c:v>43497</c:v>
                </c:pt>
                <c:pt idx="229">
                  <c:v>43500</c:v>
                </c:pt>
                <c:pt idx="230">
                  <c:v>43501</c:v>
                </c:pt>
                <c:pt idx="231">
                  <c:v>43502</c:v>
                </c:pt>
                <c:pt idx="232">
                  <c:v>43503</c:v>
                </c:pt>
                <c:pt idx="233">
                  <c:v>43504</c:v>
                </c:pt>
                <c:pt idx="234">
                  <c:v>43507</c:v>
                </c:pt>
                <c:pt idx="235">
                  <c:v>43508</c:v>
                </c:pt>
                <c:pt idx="236">
                  <c:v>43509</c:v>
                </c:pt>
                <c:pt idx="237">
                  <c:v>43510</c:v>
                </c:pt>
                <c:pt idx="238">
                  <c:v>43511</c:v>
                </c:pt>
                <c:pt idx="239">
                  <c:v>43515</c:v>
                </c:pt>
                <c:pt idx="240">
                  <c:v>43516</c:v>
                </c:pt>
                <c:pt idx="241">
                  <c:v>43517</c:v>
                </c:pt>
                <c:pt idx="242">
                  <c:v>43518</c:v>
                </c:pt>
                <c:pt idx="243">
                  <c:v>43521</c:v>
                </c:pt>
                <c:pt idx="244">
                  <c:v>43522</c:v>
                </c:pt>
                <c:pt idx="245">
                  <c:v>43523</c:v>
                </c:pt>
                <c:pt idx="246">
                  <c:v>43524</c:v>
                </c:pt>
                <c:pt idx="247">
                  <c:v>43525</c:v>
                </c:pt>
                <c:pt idx="248">
                  <c:v>43528</c:v>
                </c:pt>
                <c:pt idx="249">
                  <c:v>43529</c:v>
                </c:pt>
                <c:pt idx="250">
                  <c:v>43530</c:v>
                </c:pt>
                <c:pt idx="251">
                  <c:v>43531</c:v>
                </c:pt>
                <c:pt idx="252">
                  <c:v>43532</c:v>
                </c:pt>
              </c:numCache>
            </c:numRef>
          </c:cat>
          <c:val>
            <c:numRef>
              <c:f>'multiple security '!$N$4:$N$256</c:f>
              <c:numCache>
                <c:formatCode>"$"#,##0_);\("$"#,##0\)</c:formatCode>
                <c:ptCount val="253"/>
                <c:pt idx="0">
                  <c:v>1000000</c:v>
                </c:pt>
                <c:pt idx="1">
                  <c:v>1005636.760492</c:v>
                </c:pt>
                <c:pt idx="2">
                  <c:v>1016439.7094699999</c:v>
                </c:pt>
                <c:pt idx="3">
                  <c:v>1022404.44661</c:v>
                </c:pt>
                <c:pt idx="4">
                  <c:v>1017169.1202459999</c:v>
                </c:pt>
                <c:pt idx="5">
                  <c:v>1011669.71731</c:v>
                </c:pt>
                <c:pt idx="6">
                  <c:v>1009843.9857959999</c:v>
                </c:pt>
                <c:pt idx="7">
                  <c:v>1006729.7673480001</c:v>
                </c:pt>
                <c:pt idx="8">
                  <c:v>998264.75983</c:v>
                </c:pt>
                <c:pt idx="9">
                  <c:v>996277.15077599999</c:v>
                </c:pt>
                <c:pt idx="10">
                  <c:v>989572.94325800007</c:v>
                </c:pt>
                <c:pt idx="11">
                  <c:v>979686.19011400011</c:v>
                </c:pt>
                <c:pt idx="12">
                  <c:v>971469.35003799992</c:v>
                </c:pt>
                <c:pt idx="13">
                  <c:v>1000442.5305300001</c:v>
                </c:pt>
                <c:pt idx="14">
                  <c:v>982742.67992400005</c:v>
                </c:pt>
                <c:pt idx="15">
                  <c:v>970766.29583399999</c:v>
                </c:pt>
                <c:pt idx="16">
                  <c:v>975413.6197540001</c:v>
                </c:pt>
                <c:pt idx="17">
                  <c:v>976320.34236799995</c:v>
                </c:pt>
                <c:pt idx="18">
                  <c:v>979127.52611800004</c:v>
                </c:pt>
                <c:pt idx="19">
                  <c:v>990642.97388199996</c:v>
                </c:pt>
                <c:pt idx="20">
                  <c:v>992654.01983</c:v>
                </c:pt>
                <c:pt idx="21">
                  <c:v>979379.63395799999</c:v>
                </c:pt>
                <c:pt idx="22">
                  <c:v>986472.65028399997</c:v>
                </c:pt>
                <c:pt idx="23">
                  <c:v>998396.84954600001</c:v>
                </c:pt>
                <c:pt idx="24">
                  <c:v>998770.35003800003</c:v>
                </c:pt>
                <c:pt idx="25">
                  <c:v>999856.76611800003</c:v>
                </c:pt>
                <c:pt idx="26">
                  <c:v>1004520.3167419999</c:v>
                </c:pt>
                <c:pt idx="27">
                  <c:v>1008829.63445</c:v>
                </c:pt>
                <c:pt idx="28">
                  <c:v>1017507.23714</c:v>
                </c:pt>
                <c:pt idx="29">
                  <c:v>1016454.1999240001</c:v>
                </c:pt>
                <c:pt idx="30">
                  <c:v>998381.60391999991</c:v>
                </c:pt>
                <c:pt idx="31">
                  <c:v>971024.81388199993</c:v>
                </c:pt>
                <c:pt idx="32">
                  <c:v>966165.586686</c:v>
                </c:pt>
                <c:pt idx="33">
                  <c:v>960222.19640200003</c:v>
                </c:pt>
                <c:pt idx="34">
                  <c:v>960046.81215999997</c:v>
                </c:pt>
                <c:pt idx="35">
                  <c:v>960600.70660999999</c:v>
                </c:pt>
                <c:pt idx="36">
                  <c:v>955773.98399600002</c:v>
                </c:pt>
                <c:pt idx="37">
                  <c:v>962956.63013199996</c:v>
                </c:pt>
                <c:pt idx="38">
                  <c:v>973320.03738600016</c:v>
                </c:pt>
                <c:pt idx="39">
                  <c:v>998736.29035999998</c:v>
                </c:pt>
                <c:pt idx="40">
                  <c:v>1001837.8733900001</c:v>
                </c:pt>
                <c:pt idx="41">
                  <c:v>1026455.5300380001</c:v>
                </c:pt>
                <c:pt idx="42">
                  <c:v>1031110.233712</c:v>
                </c:pt>
                <c:pt idx="43">
                  <c:v>1034224.777556</c:v>
                </c:pt>
                <c:pt idx="44">
                  <c:v>1037888.149792</c:v>
                </c:pt>
                <c:pt idx="45">
                  <c:v>1049779.8560040002</c:v>
                </c:pt>
                <c:pt idx="46">
                  <c:v>1044236.506288</c:v>
                </c:pt>
                <c:pt idx="47">
                  <c:v>1041105.3530679999</c:v>
                </c:pt>
                <c:pt idx="48">
                  <c:v>1028847.696402</c:v>
                </c:pt>
                <c:pt idx="49">
                  <c:v>1034207.7991859999</c:v>
                </c:pt>
                <c:pt idx="50">
                  <c:v>1030351.2603219999</c:v>
                </c:pt>
                <c:pt idx="51">
                  <c:v>1028179.3058720001</c:v>
                </c:pt>
                <c:pt idx="52">
                  <c:v>1032927.0266859999</c:v>
                </c:pt>
                <c:pt idx="53">
                  <c:v>1031093.12644</c:v>
                </c:pt>
                <c:pt idx="54">
                  <c:v>1035620.3666099999</c:v>
                </c:pt>
                <c:pt idx="55">
                  <c:v>1038241.5467039999</c:v>
                </c:pt>
                <c:pt idx="56">
                  <c:v>1038506.463674</c:v>
                </c:pt>
                <c:pt idx="57">
                  <c:v>1036111.7657959999</c:v>
                </c:pt>
                <c:pt idx="58">
                  <c:v>1035313.349546</c:v>
                </c:pt>
                <c:pt idx="59">
                  <c:v>1032294.5364959999</c:v>
                </c:pt>
                <c:pt idx="60">
                  <c:v>1041905.910776</c:v>
                </c:pt>
                <c:pt idx="61">
                  <c:v>1046974.5964020001</c:v>
                </c:pt>
                <c:pt idx="62">
                  <c:v>1053575.36678</c:v>
                </c:pt>
                <c:pt idx="63">
                  <c:v>1056094.859924</c:v>
                </c:pt>
                <c:pt idx="64">
                  <c:v>1054121.4271779999</c:v>
                </c:pt>
                <c:pt idx="65">
                  <c:v>1048565.41608</c:v>
                </c:pt>
                <c:pt idx="66">
                  <c:v>1047654.295834</c:v>
                </c:pt>
                <c:pt idx="67">
                  <c:v>1049949.076572</c:v>
                </c:pt>
                <c:pt idx="68">
                  <c:v>1045710.1760800001</c:v>
                </c:pt>
                <c:pt idx="69">
                  <c:v>1046657.560738</c:v>
                </c:pt>
                <c:pt idx="70">
                  <c:v>1033447.37356</c:v>
                </c:pt>
                <c:pt idx="71">
                  <c:v>1032372.7603219999</c:v>
                </c:pt>
                <c:pt idx="72">
                  <c:v>1020930.936402</c:v>
                </c:pt>
                <c:pt idx="73">
                  <c:v>1021989.326364</c:v>
                </c:pt>
                <c:pt idx="74">
                  <c:v>1017756.013542</c:v>
                </c:pt>
                <c:pt idx="75">
                  <c:v>1016827.620416</c:v>
                </c:pt>
                <c:pt idx="76">
                  <c:v>1005968.7299619999</c:v>
                </c:pt>
                <c:pt idx="77">
                  <c:v>1011711.342368</c:v>
                </c:pt>
                <c:pt idx="78">
                  <c:v>1008622.0600759999</c:v>
                </c:pt>
                <c:pt idx="79">
                  <c:v>1012070.0431820001</c:v>
                </c:pt>
                <c:pt idx="80">
                  <c:v>1012101.3897919999</c:v>
                </c:pt>
                <c:pt idx="81">
                  <c:v>1015410.732822</c:v>
                </c:pt>
                <c:pt idx="82">
                  <c:v>1008022.059508</c:v>
                </c:pt>
                <c:pt idx="83">
                  <c:v>1014368.2889779999</c:v>
                </c:pt>
                <c:pt idx="84">
                  <c:v>1022573.68661</c:v>
                </c:pt>
                <c:pt idx="85">
                  <c:v>1032443.5532200001</c:v>
                </c:pt>
                <c:pt idx="86">
                  <c:v>1030955.0805680001</c:v>
                </c:pt>
                <c:pt idx="87">
                  <c:v>1018383.133958</c:v>
                </c:pt>
                <c:pt idx="88">
                  <c:v>1030740.487026</c:v>
                </c:pt>
                <c:pt idx="89">
                  <c:v>1030114.2700380001</c:v>
                </c:pt>
                <c:pt idx="90">
                  <c:v>1028483.603258</c:v>
                </c:pt>
                <c:pt idx="91">
                  <c:v>1026293.546534</c:v>
                </c:pt>
                <c:pt idx="92">
                  <c:v>1022789.5930679999</c:v>
                </c:pt>
                <c:pt idx="93">
                  <c:v>1026272.0707759999</c:v>
                </c:pt>
                <c:pt idx="94">
                  <c:v>1027150.240492</c:v>
                </c:pt>
                <c:pt idx="95">
                  <c:v>1025951.083428</c:v>
                </c:pt>
                <c:pt idx="96">
                  <c:v>1030843.283182</c:v>
                </c:pt>
                <c:pt idx="97">
                  <c:v>1039118.743996</c:v>
                </c:pt>
                <c:pt idx="98">
                  <c:v>1034132.0344499999</c:v>
                </c:pt>
                <c:pt idx="99">
                  <c:v>1023250.4926519999</c:v>
                </c:pt>
                <c:pt idx="100">
                  <c:v>1019009.8000759999</c:v>
                </c:pt>
                <c:pt idx="101">
                  <c:v>1021394.2696400001</c:v>
                </c:pt>
                <c:pt idx="102">
                  <c:v>1057117.476818</c:v>
                </c:pt>
                <c:pt idx="103">
                  <c:v>1075335.547026</c:v>
                </c:pt>
                <c:pt idx="104">
                  <c:v>1078665.170776</c:v>
                </c:pt>
                <c:pt idx="105">
                  <c:v>1080490.05036</c:v>
                </c:pt>
                <c:pt idx="106">
                  <c:v>1074598.4506999999</c:v>
                </c:pt>
                <c:pt idx="107">
                  <c:v>1076096.6327279999</c:v>
                </c:pt>
                <c:pt idx="108">
                  <c:v>1081143.3307759999</c:v>
                </c:pt>
                <c:pt idx="109">
                  <c:v>1076356.4229360002</c:v>
                </c:pt>
                <c:pt idx="110">
                  <c:v>1075445.0596779999</c:v>
                </c:pt>
                <c:pt idx="111">
                  <c:v>1078811.74</c:v>
                </c:pt>
                <c:pt idx="112">
                  <c:v>1074509.323504</c:v>
                </c:pt>
                <c:pt idx="113">
                  <c:v>1084781.1776320001</c:v>
                </c:pt>
                <c:pt idx="114">
                  <c:v>1102661.8973099999</c:v>
                </c:pt>
                <c:pt idx="115">
                  <c:v>1097176.4903599999</c:v>
                </c:pt>
                <c:pt idx="116">
                  <c:v>1096786.726458</c:v>
                </c:pt>
                <c:pt idx="117">
                  <c:v>1097616.5407380001</c:v>
                </c:pt>
                <c:pt idx="118">
                  <c:v>1095720.127594</c:v>
                </c:pt>
                <c:pt idx="119">
                  <c:v>1104253.62644</c:v>
                </c:pt>
                <c:pt idx="120">
                  <c:v>1111723.6941279999</c:v>
                </c:pt>
                <c:pt idx="121">
                  <c:v>1114861.349716</c:v>
                </c:pt>
                <c:pt idx="122">
                  <c:v>1127759.8167419999</c:v>
                </c:pt>
                <c:pt idx="123">
                  <c:v>1133005.31339</c:v>
                </c:pt>
                <c:pt idx="124">
                  <c:v>1141504.4835040001</c:v>
                </c:pt>
                <c:pt idx="125">
                  <c:v>1142161.3434279999</c:v>
                </c:pt>
                <c:pt idx="126">
                  <c:v>1138294.58286</c:v>
                </c:pt>
                <c:pt idx="127">
                  <c:v>1126071.10375</c:v>
                </c:pt>
                <c:pt idx="128">
                  <c:v>1118914.2798299999</c:v>
                </c:pt>
                <c:pt idx="129">
                  <c:v>1108478.5532200001</c:v>
                </c:pt>
                <c:pt idx="130">
                  <c:v>1127623.86375</c:v>
                </c:pt>
                <c:pt idx="131">
                  <c:v>1121116.9176320001</c:v>
                </c:pt>
                <c:pt idx="132">
                  <c:v>1138117.8200759999</c:v>
                </c:pt>
                <c:pt idx="133">
                  <c:v>1126953.136742</c:v>
                </c:pt>
                <c:pt idx="134">
                  <c:v>1108399.6803220001</c:v>
                </c:pt>
                <c:pt idx="135">
                  <c:v>1109092.823504</c:v>
                </c:pt>
                <c:pt idx="136">
                  <c:v>1110938.4933139998</c:v>
                </c:pt>
                <c:pt idx="137">
                  <c:v>1117869.9670260001</c:v>
                </c:pt>
                <c:pt idx="138">
                  <c:v>1107263.667348</c:v>
                </c:pt>
                <c:pt idx="139">
                  <c:v>1117929.639186</c:v>
                </c:pt>
                <c:pt idx="140">
                  <c:v>1123301.63322</c:v>
                </c:pt>
                <c:pt idx="141">
                  <c:v>1115324.8626899999</c:v>
                </c:pt>
                <c:pt idx="142">
                  <c:v>1127671.6992620002</c:v>
                </c:pt>
                <c:pt idx="143">
                  <c:v>1132639.063504</c:v>
                </c:pt>
                <c:pt idx="144">
                  <c:v>1137245.0028599999</c:v>
                </c:pt>
                <c:pt idx="145">
                  <c:v>1148306.1861180002</c:v>
                </c:pt>
                <c:pt idx="146">
                  <c:v>1156438.4176320001</c:v>
                </c:pt>
                <c:pt idx="147">
                  <c:v>1142643.106686</c:v>
                </c:pt>
                <c:pt idx="148">
                  <c:v>1130977.7055500001</c:v>
                </c:pt>
                <c:pt idx="149">
                  <c:v>1125185.856894</c:v>
                </c:pt>
                <c:pt idx="150">
                  <c:v>1136003.5364959999</c:v>
                </c:pt>
                <c:pt idx="151">
                  <c:v>1100866.233882</c:v>
                </c:pt>
                <c:pt idx="152">
                  <c:v>1103546.546534</c:v>
                </c:pt>
                <c:pt idx="153">
                  <c:v>1128054.952974</c:v>
                </c:pt>
                <c:pt idx="154">
                  <c:v>1114222.0834280001</c:v>
                </c:pt>
                <c:pt idx="155">
                  <c:v>1130005.7889779999</c:v>
                </c:pt>
                <c:pt idx="156">
                  <c:v>1126683.1100379999</c:v>
                </c:pt>
                <c:pt idx="157">
                  <c:v>1109374.0073480001</c:v>
                </c:pt>
                <c:pt idx="158">
                  <c:v>1120938.499508</c:v>
                </c:pt>
                <c:pt idx="159">
                  <c:v>1124577.39625</c:v>
                </c:pt>
                <c:pt idx="160">
                  <c:v>1133871.403106</c:v>
                </c:pt>
                <c:pt idx="161">
                  <c:v>1108540.6390160001</c:v>
                </c:pt>
                <c:pt idx="162">
                  <c:v>1123859.2166480001</c:v>
                </c:pt>
                <c:pt idx="163">
                  <c:v>1113038.5407380001</c:v>
                </c:pt>
                <c:pt idx="164">
                  <c:v>1097657.150776</c:v>
                </c:pt>
                <c:pt idx="165">
                  <c:v>1099668.0198300001</c:v>
                </c:pt>
                <c:pt idx="166">
                  <c:v>1116659.3897919999</c:v>
                </c:pt>
                <c:pt idx="167">
                  <c:v>1132886.8138819998</c:v>
                </c:pt>
                <c:pt idx="168">
                  <c:v>1082421.7326519999</c:v>
                </c:pt>
                <c:pt idx="169">
                  <c:v>1061339.855834</c:v>
                </c:pt>
                <c:pt idx="170">
                  <c:v>1067762.856894</c:v>
                </c:pt>
                <c:pt idx="171">
                  <c:v>1088916.046534</c:v>
                </c:pt>
                <c:pt idx="172">
                  <c:v>1083115.693958</c:v>
                </c:pt>
                <c:pt idx="173">
                  <c:v>1065198.5329739999</c:v>
                </c:pt>
                <c:pt idx="174">
                  <c:v>1027280.8858719999</c:v>
                </c:pt>
                <c:pt idx="175">
                  <c:v>1020757.8167419999</c:v>
                </c:pt>
                <c:pt idx="176">
                  <c:v>1005134.8871019999</c:v>
                </c:pt>
                <c:pt idx="177">
                  <c:v>1021351.6241659999</c:v>
                </c:pt>
                <c:pt idx="178">
                  <c:v>1031323.6861180001</c:v>
                </c:pt>
                <c:pt idx="179">
                  <c:v>1005190.017064</c:v>
                </c:pt>
                <c:pt idx="180">
                  <c:v>974749.35992399999</c:v>
                </c:pt>
                <c:pt idx="181">
                  <c:v>974668.35975400009</c:v>
                </c:pt>
                <c:pt idx="182">
                  <c:v>958990.22645800002</c:v>
                </c:pt>
                <c:pt idx="183">
                  <c:v>966563.81967799994</c:v>
                </c:pt>
                <c:pt idx="184">
                  <c:v>963065.62759399996</c:v>
                </c:pt>
                <c:pt idx="185">
                  <c:v>987401.47730999999</c:v>
                </c:pt>
                <c:pt idx="186">
                  <c:v>983782.08392</c:v>
                </c:pt>
                <c:pt idx="187">
                  <c:v>979820.53003800008</c:v>
                </c:pt>
                <c:pt idx="188">
                  <c:v>1003979.6167240001</c:v>
                </c:pt>
                <c:pt idx="189">
                  <c:v>978369.17640200001</c:v>
                </c:pt>
                <c:pt idx="190">
                  <c:v>971679.64024599991</c:v>
                </c:pt>
                <c:pt idx="191">
                  <c:v>953346.10441199993</c:v>
                </c:pt>
                <c:pt idx="192">
                  <c:v>955846.58056800009</c:v>
                </c:pt>
                <c:pt idx="193">
                  <c:v>952075.94032200007</c:v>
                </c:pt>
                <c:pt idx="194">
                  <c:v>954482.60375000001</c:v>
                </c:pt>
                <c:pt idx="195">
                  <c:v>959997.04653399996</c:v>
                </c:pt>
                <c:pt idx="196">
                  <c:v>939750.33992399997</c:v>
                </c:pt>
                <c:pt idx="197">
                  <c:v>937048.67640200001</c:v>
                </c:pt>
                <c:pt idx="198">
                  <c:v>945241.29035999998</c:v>
                </c:pt>
                <c:pt idx="199">
                  <c:v>925193.17657200003</c:v>
                </c:pt>
                <c:pt idx="200">
                  <c:v>917034.92049200006</c:v>
                </c:pt>
                <c:pt idx="201">
                  <c:v>894469.46947000001</c:v>
                </c:pt>
                <c:pt idx="202">
                  <c:v>885236.87731000013</c:v>
                </c:pt>
                <c:pt idx="203">
                  <c:v>919536.8858719999</c:v>
                </c:pt>
                <c:pt idx="204">
                  <c:v>918935.91943199991</c:v>
                </c:pt>
                <c:pt idx="205">
                  <c:v>920769.33992399997</c:v>
                </c:pt>
                <c:pt idx="206">
                  <c:v>926550.23713999998</c:v>
                </c:pt>
                <c:pt idx="207">
                  <c:v>927421.81950799993</c:v>
                </c:pt>
                <c:pt idx="208">
                  <c:v>876999.58685600001</c:v>
                </c:pt>
                <c:pt idx="209">
                  <c:v>894657.34922400001</c:v>
                </c:pt>
                <c:pt idx="210">
                  <c:v>894862.53918599989</c:v>
                </c:pt>
                <c:pt idx="211">
                  <c:v>903479.45681799995</c:v>
                </c:pt>
                <c:pt idx="212">
                  <c:v>914737.08678000001</c:v>
                </c:pt>
                <c:pt idx="213">
                  <c:v>914125.77755600004</c:v>
                </c:pt>
                <c:pt idx="214">
                  <c:v>909617.70555000007</c:v>
                </c:pt>
                <c:pt idx="215">
                  <c:v>902690.36727200006</c:v>
                </c:pt>
                <c:pt idx="216">
                  <c:v>912546.13445000001</c:v>
                </c:pt>
                <c:pt idx="217">
                  <c:v>920197.45730999997</c:v>
                </c:pt>
                <c:pt idx="218">
                  <c:v>922842.1066099999</c:v>
                </c:pt>
                <c:pt idx="219">
                  <c:v>922664.61444999999</c:v>
                </c:pt>
                <c:pt idx="220">
                  <c:v>911966.30073799996</c:v>
                </c:pt>
                <c:pt idx="221">
                  <c:v>913550.70996199991</c:v>
                </c:pt>
                <c:pt idx="222">
                  <c:v>908763.95698799996</c:v>
                </c:pt>
                <c:pt idx="223">
                  <c:v>931741.78604199993</c:v>
                </c:pt>
                <c:pt idx="224">
                  <c:v>928105.19346600003</c:v>
                </c:pt>
                <c:pt idx="225">
                  <c:v>924747.38555000001</c:v>
                </c:pt>
                <c:pt idx="226">
                  <c:v>963240.5863640001</c:v>
                </c:pt>
                <c:pt idx="227">
                  <c:v>967510.826856</c:v>
                </c:pt>
                <c:pt idx="228">
                  <c:v>966989.57371200004</c:v>
                </c:pt>
                <c:pt idx="229">
                  <c:v>981485.71681799996</c:v>
                </c:pt>
                <c:pt idx="230">
                  <c:v>992547.97282200004</c:v>
                </c:pt>
                <c:pt idx="231">
                  <c:v>990080.82350399997</c:v>
                </c:pt>
                <c:pt idx="232">
                  <c:v>979723.00049200002</c:v>
                </c:pt>
                <c:pt idx="233">
                  <c:v>979401.71053000004</c:v>
                </c:pt>
                <c:pt idx="234">
                  <c:v>974101.20964000002</c:v>
                </c:pt>
                <c:pt idx="235">
                  <c:v>979933.43975399993</c:v>
                </c:pt>
                <c:pt idx="236">
                  <c:v>975940.36554999999</c:v>
                </c:pt>
                <c:pt idx="237">
                  <c:v>980261.32391999988</c:v>
                </c:pt>
                <c:pt idx="238">
                  <c:v>981313.36268999998</c:v>
                </c:pt>
                <c:pt idx="239">
                  <c:v>989107.40645799995</c:v>
                </c:pt>
                <c:pt idx="240">
                  <c:v>992178.20611799997</c:v>
                </c:pt>
                <c:pt idx="241">
                  <c:v>984302.78269000002</c:v>
                </c:pt>
                <c:pt idx="242">
                  <c:v>992282.16342799994</c:v>
                </c:pt>
                <c:pt idx="243">
                  <c:v>996187.77583399997</c:v>
                </c:pt>
                <c:pt idx="244">
                  <c:v>997198.81322000001</c:v>
                </c:pt>
                <c:pt idx="245">
                  <c:v>996217.92922400008</c:v>
                </c:pt>
                <c:pt idx="246">
                  <c:v>988094.35306799994</c:v>
                </c:pt>
                <c:pt idx="247">
                  <c:v>987619.31388199993</c:v>
                </c:pt>
                <c:pt idx="248">
                  <c:v>989617.73420400009</c:v>
                </c:pt>
                <c:pt idx="249">
                  <c:v>989029.87975400011</c:v>
                </c:pt>
                <c:pt idx="250">
                  <c:v>985217.59689399996</c:v>
                </c:pt>
                <c:pt idx="251">
                  <c:v>977974.82636399998</c:v>
                </c:pt>
                <c:pt idx="252">
                  <c:v>983612.36098399991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3-4347-8BBE-C5135F4D6840}"/>
            </c:ext>
          </c:extLst>
        </c:ser>
        <c:ser>
          <c:idx val="1"/>
          <c:order val="1"/>
          <c:tx>
            <c:strRef>
              <c:f>'multiple security '!$I$3</c:f>
              <c:strCache>
                <c:ptCount val="1"/>
                <c:pt idx="0">
                  <c:v>Apple Only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'multiple security '!$I$4:$I$256</c:f>
              <c:numCache>
                <c:formatCode>"$"#,##0_);\("$"#,##0\)</c:formatCode>
                <c:ptCount val="253"/>
                <c:pt idx="0">
                  <c:v>1000000</c:v>
                </c:pt>
                <c:pt idx="1">
                  <c:v>1010917.2114266666</c:v>
                </c:pt>
                <c:pt idx="2">
                  <c:v>1028285.7104799999</c:v>
                </c:pt>
                <c:pt idx="3">
                  <c:v>1038226.9390466666</c:v>
                </c:pt>
                <c:pt idx="4">
                  <c:v>1028228.6057133332</c:v>
                </c:pt>
                <c:pt idx="5">
                  <c:v>1019487.2114266666</c:v>
                </c:pt>
                <c:pt idx="6">
                  <c:v>1020686.9657199999</c:v>
                </c:pt>
                <c:pt idx="7">
                  <c:v>1017087.6228533332</c:v>
                </c:pt>
                <c:pt idx="8">
                  <c:v>1001547.3504733333</c:v>
                </c:pt>
                <c:pt idx="9">
                  <c:v>1001204.5619</c:v>
                </c:pt>
                <c:pt idx="10">
                  <c:v>978522.62285333325</c:v>
                </c:pt>
                <c:pt idx="11">
                  <c:v>964696.36761333328</c:v>
                </c:pt>
                <c:pt idx="12">
                  <c:v>942357.21142666659</c:v>
                </c:pt>
                <c:pt idx="13">
                  <c:v>987092.62285333325</c:v>
                </c:pt>
                <c:pt idx="14">
                  <c:v>961782.51048000006</c:v>
                </c:pt>
                <c:pt idx="15">
                  <c:v>951155.71047999989</c:v>
                </c:pt>
                <c:pt idx="16">
                  <c:v>958583.06095333328</c:v>
                </c:pt>
                <c:pt idx="17">
                  <c:v>952298.36000666663</c:v>
                </c:pt>
                <c:pt idx="18">
                  <c:v>962068.19428666658</c:v>
                </c:pt>
                <c:pt idx="19">
                  <c:v>980465.13904666668</c:v>
                </c:pt>
                <c:pt idx="20">
                  <c:v>987264.01714000001</c:v>
                </c:pt>
                <c:pt idx="21">
                  <c:v>962011.0952333333</c:v>
                </c:pt>
                <c:pt idx="22">
                  <c:v>971552.35047333327</c:v>
                </c:pt>
                <c:pt idx="23">
                  <c:v>989835</c:v>
                </c:pt>
                <c:pt idx="24">
                  <c:v>985207.21142666659</c:v>
                </c:pt>
                <c:pt idx="25">
                  <c:v>994919.86095333321</c:v>
                </c:pt>
                <c:pt idx="26">
                  <c:v>998290.71047999989</c:v>
                </c:pt>
                <c:pt idx="27">
                  <c:v>1004518.30666</c:v>
                </c:pt>
                <c:pt idx="28">
                  <c:v>1018344.5619</c:v>
                </c:pt>
                <c:pt idx="29">
                  <c:v>1016059.1771466667</c:v>
                </c:pt>
                <c:pt idx="30">
                  <c:v>987264.01714000001</c:v>
                </c:pt>
                <c:pt idx="31">
                  <c:v>946813.60571333324</c:v>
                </c:pt>
                <c:pt idx="32">
                  <c:v>944071.2285666666</c:v>
                </c:pt>
                <c:pt idx="33">
                  <c:v>930930.54475999996</c:v>
                </c:pt>
                <c:pt idx="34">
                  <c:v>934986.96571999986</c:v>
                </c:pt>
                <c:pt idx="35">
                  <c:v>938243.60571333324</c:v>
                </c:pt>
                <c:pt idx="36">
                  <c:v>927388.30666</c:v>
                </c:pt>
                <c:pt idx="37">
                  <c:v>944185.43809999991</c:v>
                </c:pt>
                <c:pt idx="38">
                  <c:v>966124.70094666665</c:v>
                </c:pt>
                <c:pt idx="39">
                  <c:v>1008803.30666</c:v>
                </c:pt>
                <c:pt idx="40">
                  <c:v>1010631.5276199998</c:v>
                </c:pt>
                <c:pt idx="41">
                  <c:v>1050282.0780933334</c:v>
                </c:pt>
                <c:pt idx="42">
                  <c:v>1057880.8228533331</c:v>
                </c:pt>
                <c:pt idx="43">
                  <c:v>1062965.6838066666</c:v>
                </c:pt>
                <c:pt idx="44">
                  <c:v>1070450.1390466667</c:v>
                </c:pt>
                <c:pt idx="45">
                  <c:v>1085761.8266733333</c:v>
                </c:pt>
                <c:pt idx="46">
                  <c:v>1077477.5104799999</c:v>
                </c:pt>
                <c:pt idx="47">
                  <c:v>1074963.6323866665</c:v>
                </c:pt>
                <c:pt idx="48">
                  <c:v>1065193.8780933332</c:v>
                </c:pt>
                <c:pt idx="49">
                  <c:v>1075135.0266733333</c:v>
                </c:pt>
                <c:pt idx="50">
                  <c:v>1068336.2285666666</c:v>
                </c:pt>
                <c:pt idx="51">
                  <c:v>1064451.1219066666</c:v>
                </c:pt>
                <c:pt idx="52">
                  <c:v>1071992.7619</c:v>
                </c:pt>
                <c:pt idx="53">
                  <c:v>1069307.4895199998</c:v>
                </c:pt>
                <c:pt idx="54">
                  <c:v>1076163.4723799999</c:v>
                </c:pt>
                <c:pt idx="55">
                  <c:v>1074963.6323866665</c:v>
                </c:pt>
                <c:pt idx="56">
                  <c:v>1077420.4114266667</c:v>
                </c:pt>
                <c:pt idx="57">
                  <c:v>1073535.2990533332</c:v>
                </c:pt>
                <c:pt idx="58">
                  <c:v>1071250</c:v>
                </c:pt>
                <c:pt idx="59">
                  <c:v>1067650.5714333332</c:v>
                </c:pt>
                <c:pt idx="60">
                  <c:v>1086904.5618999999</c:v>
                </c:pt>
                <c:pt idx="61">
                  <c:v>1095988.7447599999</c:v>
                </c:pt>
                <c:pt idx="62">
                  <c:v>1104444.45524</c:v>
                </c:pt>
                <c:pt idx="63">
                  <c:v>1108272.3771466666</c:v>
                </c:pt>
                <c:pt idx="64">
                  <c:v>1105301.50666</c:v>
                </c:pt>
                <c:pt idx="65">
                  <c:v>1095245.9828599999</c:v>
                </c:pt>
                <c:pt idx="66">
                  <c:v>1092560.7104799999</c:v>
                </c:pt>
                <c:pt idx="67">
                  <c:v>1098559.72762</c:v>
                </c:pt>
                <c:pt idx="68">
                  <c:v>1089532.6495266666</c:v>
                </c:pt>
                <c:pt idx="69">
                  <c:v>1090104.0171399999</c:v>
                </c:pt>
                <c:pt idx="70">
                  <c:v>1078905.8438133334</c:v>
                </c:pt>
                <c:pt idx="71">
                  <c:v>1078334.5618999999</c:v>
                </c:pt>
                <c:pt idx="72">
                  <c:v>1060908.8780933332</c:v>
                </c:pt>
                <c:pt idx="73">
                  <c:v>1065536.6666666665</c:v>
                </c:pt>
                <c:pt idx="74">
                  <c:v>1059594.8399933332</c:v>
                </c:pt>
                <c:pt idx="75">
                  <c:v>1056509.5885733333</c:v>
                </c:pt>
                <c:pt idx="76">
                  <c:v>1040797.9219066666</c:v>
                </c:pt>
                <c:pt idx="77">
                  <c:v>1053710.0266733333</c:v>
                </c:pt>
                <c:pt idx="78">
                  <c:v>1052167.4895199998</c:v>
                </c:pt>
                <c:pt idx="79">
                  <c:v>1059823.3333333333</c:v>
                </c:pt>
                <c:pt idx="80">
                  <c:v>1057595.1390466667</c:v>
                </c:pt>
                <c:pt idx="81">
                  <c:v>1069421.69334</c:v>
                </c:pt>
                <c:pt idx="82">
                  <c:v>1050796.2552399999</c:v>
                </c:pt>
                <c:pt idx="83">
                  <c:v>1059251.96572</c:v>
                </c:pt>
                <c:pt idx="84">
                  <c:v>1073935.27238</c:v>
                </c:pt>
                <c:pt idx="85">
                  <c:v>1088847.0780933334</c:v>
                </c:pt>
                <c:pt idx="86">
                  <c:v>1087533.03428</c:v>
                </c:pt>
                <c:pt idx="87">
                  <c:v>1073421.0952333333</c:v>
                </c:pt>
                <c:pt idx="88">
                  <c:v>1091418.0609533333</c:v>
                </c:pt>
                <c:pt idx="89">
                  <c:v>1093132.0780933334</c:v>
                </c:pt>
                <c:pt idx="90">
                  <c:v>1090732.4895199998</c:v>
                </c:pt>
                <c:pt idx="91">
                  <c:v>1093817.6495266666</c:v>
                </c:pt>
                <c:pt idx="92">
                  <c:v>1087818.6323866665</c:v>
                </c:pt>
                <c:pt idx="93">
                  <c:v>1096274.4285666668</c:v>
                </c:pt>
                <c:pt idx="94">
                  <c:v>1093760.54476</c:v>
                </c:pt>
                <c:pt idx="95">
                  <c:v>1094731.8057133334</c:v>
                </c:pt>
                <c:pt idx="96">
                  <c:v>1102673.3333333333</c:v>
                </c:pt>
                <c:pt idx="97">
                  <c:v>1113071.6399933333</c:v>
                </c:pt>
                <c:pt idx="98">
                  <c:v>1109586.50666</c:v>
                </c:pt>
                <c:pt idx="99">
                  <c:v>1091132.3771466666</c:v>
                </c:pt>
                <c:pt idx="100">
                  <c:v>1085019.1561866666</c:v>
                </c:pt>
                <c:pt idx="101">
                  <c:v>1087190.1600066666</c:v>
                </c:pt>
                <c:pt idx="102">
                  <c:v>1151236.6666666665</c:v>
                </c:pt>
                <c:pt idx="103">
                  <c:v>1184888.1942866666</c:v>
                </c:pt>
                <c:pt idx="104">
                  <c:v>1188316.2285666666</c:v>
                </c:pt>
                <c:pt idx="105">
                  <c:v>1194486.6399933333</c:v>
                </c:pt>
                <c:pt idx="106">
                  <c:v>1183288.4723799999</c:v>
                </c:pt>
                <c:pt idx="107">
                  <c:v>1184088.3333333333</c:v>
                </c:pt>
                <c:pt idx="108">
                  <c:v>1193401.0952333333</c:v>
                </c:pt>
                <c:pt idx="109">
                  <c:v>1185688.0609533333</c:v>
                </c:pt>
                <c:pt idx="110">
                  <c:v>1193343.9047666665</c:v>
                </c:pt>
                <c:pt idx="111">
                  <c:v>1198371.6666666665</c:v>
                </c:pt>
                <c:pt idx="112">
                  <c:v>1201171.2285666666</c:v>
                </c:pt>
                <c:pt idx="113">
                  <c:v>1218768.30666</c:v>
                </c:pt>
                <c:pt idx="114">
                  <c:v>1243107.0780933334</c:v>
                </c:pt>
                <c:pt idx="115">
                  <c:v>1230994.8399933332</c:v>
                </c:pt>
                <c:pt idx="116">
                  <c:v>1228595.1600066666</c:v>
                </c:pt>
                <c:pt idx="117">
                  <c:v>1228652.3504733334</c:v>
                </c:pt>
                <c:pt idx="118">
                  <c:v>1231166.2285666666</c:v>
                </c:pt>
                <c:pt idx="119">
                  <c:v>1234994.1561866666</c:v>
                </c:pt>
                <c:pt idx="120">
                  <c:v>1245163.8780933332</c:v>
                </c:pt>
                <c:pt idx="121">
                  <c:v>1255219.3161933334</c:v>
                </c:pt>
                <c:pt idx="122">
                  <c:v>1273959.0438133334</c:v>
                </c:pt>
                <c:pt idx="123">
                  <c:v>1285671.3942866665</c:v>
                </c:pt>
                <c:pt idx="124">
                  <c:v>1300526.0952333333</c:v>
                </c:pt>
                <c:pt idx="125">
                  <c:v>1304696.8057133334</c:v>
                </c:pt>
                <c:pt idx="126">
                  <c:v>1296183.9047666665</c:v>
                </c:pt>
                <c:pt idx="127">
                  <c:v>1274644.7009466665</c:v>
                </c:pt>
                <c:pt idx="128">
                  <c:v>1264360.6838066666</c:v>
                </c:pt>
                <c:pt idx="129">
                  <c:v>1247392.0780933334</c:v>
                </c:pt>
                <c:pt idx="130">
                  <c:v>1278929.7009466665</c:v>
                </c:pt>
                <c:pt idx="131">
                  <c:v>1263046.6399933333</c:v>
                </c:pt>
                <c:pt idx="132">
                  <c:v>1293555.8228533331</c:v>
                </c:pt>
                <c:pt idx="133">
                  <c:v>1278872.5104799999</c:v>
                </c:pt>
                <c:pt idx="134">
                  <c:v>1244821.0952333333</c:v>
                </c:pt>
                <c:pt idx="135">
                  <c:v>1246877.8952333333</c:v>
                </c:pt>
                <c:pt idx="136">
                  <c:v>1247620.5714333332</c:v>
                </c:pt>
                <c:pt idx="137">
                  <c:v>1257104.72762</c:v>
                </c:pt>
                <c:pt idx="138">
                  <c:v>1243564.1561866666</c:v>
                </c:pt>
                <c:pt idx="139">
                  <c:v>1261446.8266733333</c:v>
                </c:pt>
                <c:pt idx="140">
                  <c:v>1269445.54476</c:v>
                </c:pt>
                <c:pt idx="141">
                  <c:v>1259332.9219066666</c:v>
                </c:pt>
                <c:pt idx="142">
                  <c:v>1285214.3161933331</c:v>
                </c:pt>
                <c:pt idx="143">
                  <c:v>1289727.8952333333</c:v>
                </c:pt>
                <c:pt idx="144">
                  <c:v>1298412.1047666667</c:v>
                </c:pt>
                <c:pt idx="145">
                  <c:v>1309953.0609533333</c:v>
                </c:pt>
                <c:pt idx="146">
                  <c:v>1325893.30666</c:v>
                </c:pt>
                <c:pt idx="147">
                  <c:v>1302582.8952333333</c:v>
                </c:pt>
                <c:pt idx="148">
                  <c:v>1281443.49334</c:v>
                </c:pt>
                <c:pt idx="149">
                  <c:v>1278472.6228533334</c:v>
                </c:pt>
                <c:pt idx="150">
                  <c:v>1296183.9047666665</c:v>
                </c:pt>
                <c:pt idx="151">
                  <c:v>1236136.8057133334</c:v>
                </c:pt>
                <c:pt idx="152">
                  <c:v>1225224.3161933334</c:v>
                </c:pt>
                <c:pt idx="153">
                  <c:v>1268988.4723799999</c:v>
                </c:pt>
                <c:pt idx="154">
                  <c:v>1241850.1390466667</c:v>
                </c:pt>
                <c:pt idx="155">
                  <c:v>1269216.96572</c:v>
                </c:pt>
                <c:pt idx="156">
                  <c:v>1263732.2114266665</c:v>
                </c:pt>
                <c:pt idx="157">
                  <c:v>1234194.2895199999</c:v>
                </c:pt>
                <c:pt idx="158">
                  <c:v>1252991.1219066666</c:v>
                </c:pt>
                <c:pt idx="159">
                  <c:v>1260646.96572</c:v>
                </c:pt>
                <c:pt idx="160">
                  <c:v>1272530.7104799999</c:v>
                </c:pt>
                <c:pt idx="161">
                  <c:v>1228880.8438133334</c:v>
                </c:pt>
                <c:pt idx="162">
                  <c:v>1255790.6838066666</c:v>
                </c:pt>
                <c:pt idx="163">
                  <c:v>1235794.0171399999</c:v>
                </c:pt>
                <c:pt idx="164">
                  <c:v>1212597.8952333333</c:v>
                </c:pt>
                <c:pt idx="165">
                  <c:v>1218654.0171399999</c:v>
                </c:pt>
                <c:pt idx="166">
                  <c:v>1250420.1390466667</c:v>
                </c:pt>
                <c:pt idx="167">
                  <c:v>1269616.9390466665</c:v>
                </c:pt>
                <c:pt idx="168">
                  <c:v>1185402.3771466666</c:v>
                </c:pt>
                <c:pt idx="169">
                  <c:v>1151750.8438133334</c:v>
                </c:pt>
                <c:pt idx="170">
                  <c:v>1164205.9561866666</c:v>
                </c:pt>
                <c:pt idx="171">
                  <c:v>1199514.3161933334</c:v>
                </c:pt>
                <c:pt idx="172">
                  <c:v>1191172.8952333333</c:v>
                </c:pt>
                <c:pt idx="173">
                  <c:v>1168205.27238</c:v>
                </c:pt>
                <c:pt idx="174">
                  <c:v>1109357.9219066666</c:v>
                </c:pt>
                <c:pt idx="175">
                  <c:v>1098274.0438133334</c:v>
                </c:pt>
                <c:pt idx="176">
                  <c:v>1067250.6838066666</c:v>
                </c:pt>
                <c:pt idx="177">
                  <c:v>1093589.1561866666</c:v>
                </c:pt>
                <c:pt idx="178">
                  <c:v>1105701.3942866665</c:v>
                </c:pt>
                <c:pt idx="179">
                  <c:v>1061880.1390466667</c:v>
                </c:pt>
                <c:pt idx="180">
                  <c:v>1011145.7104799999</c:v>
                </c:pt>
                <c:pt idx="181">
                  <c:v>1010003.0609533333</c:v>
                </c:pt>
                <c:pt idx="182">
                  <c:v>984350.16000666667</c:v>
                </c:pt>
                <c:pt idx="183">
                  <c:v>997662.23809999984</c:v>
                </c:pt>
                <c:pt idx="184">
                  <c:v>995491.2285666666</c:v>
                </c:pt>
                <c:pt idx="185">
                  <c:v>1033770.54476</c:v>
                </c:pt>
                <c:pt idx="186">
                  <c:v>1025829.01714</c:v>
                </c:pt>
                <c:pt idx="187">
                  <c:v>1020287.0780933333</c:v>
                </c:pt>
                <c:pt idx="188">
                  <c:v>1055938.30666</c:v>
                </c:pt>
                <c:pt idx="189">
                  <c:v>1009488.8780933332</c:v>
                </c:pt>
                <c:pt idx="190">
                  <c:v>998233.60571333324</c:v>
                </c:pt>
                <c:pt idx="191">
                  <c:v>962639.56189999997</c:v>
                </c:pt>
                <c:pt idx="192">
                  <c:v>968981.36761333328</c:v>
                </c:pt>
                <c:pt idx="193">
                  <c:v>963439.42856666667</c:v>
                </c:pt>
                <c:pt idx="194">
                  <c:v>966124.70094666665</c:v>
                </c:pt>
                <c:pt idx="195">
                  <c:v>976694.31619333324</c:v>
                </c:pt>
                <c:pt idx="196">
                  <c:v>945442.37714666664</c:v>
                </c:pt>
                <c:pt idx="197">
                  <c:v>936643.87809333322</c:v>
                </c:pt>
                <c:pt idx="198">
                  <c:v>948813.30666</c:v>
                </c:pt>
                <c:pt idx="199">
                  <c:v>919218.19428666658</c:v>
                </c:pt>
                <c:pt idx="200">
                  <c:v>896022.07809333329</c:v>
                </c:pt>
                <c:pt idx="201">
                  <c:v>861170.71048000001</c:v>
                </c:pt>
                <c:pt idx="202">
                  <c:v>838888.74476000003</c:v>
                </c:pt>
                <c:pt idx="203">
                  <c:v>897964.58857333323</c:v>
                </c:pt>
                <c:pt idx="204">
                  <c:v>892136.96571999986</c:v>
                </c:pt>
                <c:pt idx="205">
                  <c:v>892594.04381333326</c:v>
                </c:pt>
                <c:pt idx="206">
                  <c:v>901221.2285666666</c:v>
                </c:pt>
                <c:pt idx="207">
                  <c:v>902249.58857333323</c:v>
                </c:pt>
                <c:pt idx="208">
                  <c:v>812378.87809333322</c:v>
                </c:pt>
                <c:pt idx="209">
                  <c:v>847058.77143333328</c:v>
                </c:pt>
                <c:pt idx="210">
                  <c:v>845173.36000666663</c:v>
                </c:pt>
                <c:pt idx="211">
                  <c:v>861285</c:v>
                </c:pt>
                <c:pt idx="212">
                  <c:v>875911.12190666667</c:v>
                </c:pt>
                <c:pt idx="213">
                  <c:v>878710.68380666664</c:v>
                </c:pt>
                <c:pt idx="214">
                  <c:v>870083.49334000004</c:v>
                </c:pt>
                <c:pt idx="215">
                  <c:v>857000</c:v>
                </c:pt>
                <c:pt idx="216">
                  <c:v>874539.97332666663</c:v>
                </c:pt>
                <c:pt idx="217">
                  <c:v>885223.87809333322</c:v>
                </c:pt>
                <c:pt idx="218">
                  <c:v>890480.13904666668</c:v>
                </c:pt>
                <c:pt idx="219">
                  <c:v>895964.97332666663</c:v>
                </c:pt>
                <c:pt idx="220">
                  <c:v>875854.01714000001</c:v>
                </c:pt>
                <c:pt idx="221">
                  <c:v>879396.25523999985</c:v>
                </c:pt>
                <c:pt idx="222">
                  <c:v>872425.98285999999</c:v>
                </c:pt>
                <c:pt idx="223">
                  <c:v>901335.43810000003</c:v>
                </c:pt>
                <c:pt idx="224">
                  <c:v>892994.01714000001</c:v>
                </c:pt>
                <c:pt idx="225">
                  <c:v>883738.36000666663</c:v>
                </c:pt>
                <c:pt idx="226">
                  <c:v>944128.33333333326</c:v>
                </c:pt>
                <c:pt idx="227">
                  <c:v>950927.21142666659</c:v>
                </c:pt>
                <c:pt idx="228">
                  <c:v>951384.28951999999</c:v>
                </c:pt>
                <c:pt idx="229">
                  <c:v>978408.33333333326</c:v>
                </c:pt>
                <c:pt idx="230">
                  <c:v>995148.36000666663</c:v>
                </c:pt>
                <c:pt idx="231">
                  <c:v>995491.2285666666</c:v>
                </c:pt>
                <c:pt idx="232">
                  <c:v>976637.21142666659</c:v>
                </c:pt>
                <c:pt idx="233">
                  <c:v>973609.15618666657</c:v>
                </c:pt>
                <c:pt idx="234">
                  <c:v>968010.02667333325</c:v>
                </c:pt>
                <c:pt idx="235">
                  <c:v>976351.52761999983</c:v>
                </c:pt>
                <c:pt idx="236">
                  <c:v>972295.02667333325</c:v>
                </c:pt>
                <c:pt idx="237">
                  <c:v>975837.35047333327</c:v>
                </c:pt>
                <c:pt idx="238">
                  <c:v>973666.25523999985</c:v>
                </c:pt>
                <c:pt idx="239">
                  <c:v>976580.02667333325</c:v>
                </c:pt>
                <c:pt idx="240">
                  <c:v>982864.72762000002</c:v>
                </c:pt>
                <c:pt idx="241">
                  <c:v>977322.7885733333</c:v>
                </c:pt>
                <c:pt idx="242">
                  <c:v>988235.27237999998</c:v>
                </c:pt>
                <c:pt idx="243">
                  <c:v>995434.04381333326</c:v>
                </c:pt>
                <c:pt idx="244">
                  <c:v>996005.41142666666</c:v>
                </c:pt>
                <c:pt idx="245">
                  <c:v>999090.57143333321</c:v>
                </c:pt>
                <c:pt idx="246">
                  <c:v>989263.63238666661</c:v>
                </c:pt>
                <c:pt idx="247">
                  <c:v>999661.93904666661</c:v>
                </c:pt>
                <c:pt idx="248">
                  <c:v>1004689.7009466666</c:v>
                </c:pt>
                <c:pt idx="249">
                  <c:v>1002861.3942866666</c:v>
                </c:pt>
                <c:pt idx="250">
                  <c:v>997090.95618666662</c:v>
                </c:pt>
                <c:pt idx="251">
                  <c:v>985550</c:v>
                </c:pt>
                <c:pt idx="252">
                  <c:v>987892.48951999983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3-4347-8BBE-C5135F4D6840}"/>
            </c:ext>
          </c:extLst>
        </c:ser>
        <c:ser>
          <c:idx val="2"/>
          <c:order val="2"/>
          <c:tx>
            <c:strRef>
              <c:f>'multiple security '!$K$3</c:f>
              <c:strCache>
                <c:ptCount val="1"/>
                <c:pt idx="0">
                  <c:v>Gold Only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'multiple security '!$K$4:$K$256</c:f>
              <c:numCache>
                <c:formatCode>"$"#,##0_);\("$"#,##0\)</c:formatCode>
                <c:ptCount val="253"/>
                <c:pt idx="0">
                  <c:v>1000000</c:v>
                </c:pt>
                <c:pt idx="1">
                  <c:v>997716.08409000002</c:v>
                </c:pt>
                <c:pt idx="2">
                  <c:v>998670.70795499999</c:v>
                </c:pt>
                <c:pt idx="3">
                  <c:v>998670.70795499999</c:v>
                </c:pt>
                <c:pt idx="4">
                  <c:v>1000579.892045</c:v>
                </c:pt>
                <c:pt idx="5">
                  <c:v>999943.476135</c:v>
                </c:pt>
                <c:pt idx="6">
                  <c:v>993579.51590999996</c:v>
                </c:pt>
                <c:pt idx="7">
                  <c:v>991192.98409000004</c:v>
                </c:pt>
                <c:pt idx="8">
                  <c:v>993340.87386499997</c:v>
                </c:pt>
                <c:pt idx="9">
                  <c:v>988886.03408999997</c:v>
                </c:pt>
                <c:pt idx="10">
                  <c:v>1006148.423865</c:v>
                </c:pt>
                <c:pt idx="11">
                  <c:v>1002170.923865</c:v>
                </c:pt>
                <c:pt idx="12">
                  <c:v>1015137.557955</c:v>
                </c:pt>
                <c:pt idx="13">
                  <c:v>1020467.392045</c:v>
                </c:pt>
                <c:pt idx="14">
                  <c:v>1014182.93409</c:v>
                </c:pt>
                <c:pt idx="15">
                  <c:v>1000182.173865</c:v>
                </c:pt>
                <c:pt idx="16">
                  <c:v>1000659.457955</c:v>
                </c:pt>
                <c:pt idx="17">
                  <c:v>1012353.31591</c:v>
                </c:pt>
                <c:pt idx="18">
                  <c:v>1004716.523865</c:v>
                </c:pt>
                <c:pt idx="19">
                  <c:v>1005909.726135</c:v>
                </c:pt>
                <c:pt idx="20">
                  <c:v>1000739.023865</c:v>
                </c:pt>
                <c:pt idx="21">
                  <c:v>1005432.442045</c:v>
                </c:pt>
                <c:pt idx="22">
                  <c:v>1008853.1</c:v>
                </c:pt>
                <c:pt idx="23">
                  <c:v>1011239.623865</c:v>
                </c:pt>
                <c:pt idx="24">
                  <c:v>1019115.0579550001</c:v>
                </c:pt>
                <c:pt idx="25">
                  <c:v>1007262.123865</c:v>
                </c:pt>
                <c:pt idx="26">
                  <c:v>1013864.726135</c:v>
                </c:pt>
                <c:pt idx="27">
                  <c:v>1015296.626135</c:v>
                </c:pt>
                <c:pt idx="28">
                  <c:v>1016251.25</c:v>
                </c:pt>
                <c:pt idx="29">
                  <c:v>1017046.73409</c:v>
                </c:pt>
                <c:pt idx="30">
                  <c:v>1015057.98409</c:v>
                </c:pt>
                <c:pt idx="31">
                  <c:v>1007341.626135</c:v>
                </c:pt>
                <c:pt idx="32">
                  <c:v>999307.12386499997</c:v>
                </c:pt>
                <c:pt idx="33">
                  <c:v>1004159.673865</c:v>
                </c:pt>
                <c:pt idx="34">
                  <c:v>997636.58181999996</c:v>
                </c:pt>
                <c:pt idx="35">
                  <c:v>994136.35795500001</c:v>
                </c:pt>
                <c:pt idx="36">
                  <c:v>998352.5</c:v>
                </c:pt>
                <c:pt idx="37">
                  <c:v>991113.41818000004</c:v>
                </c:pt>
                <c:pt idx="38">
                  <c:v>984113.04204500001</c:v>
                </c:pt>
                <c:pt idx="39">
                  <c:v>983635.76590999996</c:v>
                </c:pt>
                <c:pt idx="40">
                  <c:v>988647.39204499999</c:v>
                </c:pt>
                <c:pt idx="41">
                  <c:v>990715.70795499999</c:v>
                </c:pt>
                <c:pt idx="42">
                  <c:v>990954.35</c:v>
                </c:pt>
                <c:pt idx="43">
                  <c:v>991113.41818000004</c:v>
                </c:pt>
                <c:pt idx="44">
                  <c:v>989045.16590999998</c:v>
                </c:pt>
                <c:pt idx="45">
                  <c:v>995806.9</c:v>
                </c:pt>
                <c:pt idx="46">
                  <c:v>994375</c:v>
                </c:pt>
                <c:pt idx="47">
                  <c:v>990317.93409</c:v>
                </c:pt>
                <c:pt idx="48">
                  <c:v>974328.42386500002</c:v>
                </c:pt>
                <c:pt idx="49">
                  <c:v>972816.95795499999</c:v>
                </c:pt>
                <c:pt idx="50">
                  <c:v>973373.80795499997</c:v>
                </c:pt>
                <c:pt idx="51">
                  <c:v>973771.58181999996</c:v>
                </c:pt>
                <c:pt idx="52">
                  <c:v>974328.42386500002</c:v>
                </c:pt>
                <c:pt idx="53">
                  <c:v>973771.58181999996</c:v>
                </c:pt>
                <c:pt idx="54">
                  <c:v>974805.70795499999</c:v>
                </c:pt>
                <c:pt idx="55">
                  <c:v>983158.41818000004</c:v>
                </c:pt>
                <c:pt idx="56">
                  <c:v>980135.54204500001</c:v>
                </c:pt>
                <c:pt idx="57">
                  <c:v>979976.46591000003</c:v>
                </c:pt>
                <c:pt idx="58">
                  <c:v>981408.37386499997</c:v>
                </c:pt>
                <c:pt idx="59">
                  <c:v>979260.48409000004</c:v>
                </c:pt>
                <c:pt idx="60">
                  <c:v>974407.93409</c:v>
                </c:pt>
                <c:pt idx="61">
                  <c:v>973453.37386499997</c:v>
                </c:pt>
                <c:pt idx="62">
                  <c:v>977271.73409000004</c:v>
                </c:pt>
                <c:pt idx="63">
                  <c:v>977828.58409000002</c:v>
                </c:pt>
                <c:pt idx="64">
                  <c:v>977351.30795499997</c:v>
                </c:pt>
                <c:pt idx="65">
                  <c:v>978544.56591</c:v>
                </c:pt>
                <c:pt idx="66">
                  <c:v>980294.67386500002</c:v>
                </c:pt>
                <c:pt idx="67">
                  <c:v>977033.1</c:v>
                </c:pt>
                <c:pt idx="68">
                  <c:v>979976.46591000003</c:v>
                </c:pt>
                <c:pt idx="69">
                  <c:v>981487.87613500003</c:v>
                </c:pt>
                <c:pt idx="70">
                  <c:v>965259.66818000004</c:v>
                </c:pt>
                <c:pt idx="71">
                  <c:v>963430.05795499997</c:v>
                </c:pt>
                <c:pt idx="72">
                  <c:v>960964.023865</c:v>
                </c:pt>
                <c:pt idx="73">
                  <c:v>956668.31591</c:v>
                </c:pt>
                <c:pt idx="74">
                  <c:v>954997.773865</c:v>
                </c:pt>
                <c:pt idx="75">
                  <c:v>957304.66818000004</c:v>
                </c:pt>
                <c:pt idx="76">
                  <c:v>953724.94204500003</c:v>
                </c:pt>
                <c:pt idx="77">
                  <c:v>948713.31591</c:v>
                </c:pt>
                <c:pt idx="78">
                  <c:v>943303.91590999998</c:v>
                </c:pt>
                <c:pt idx="79">
                  <c:v>940440.10795500001</c:v>
                </c:pt>
                <c:pt idx="80">
                  <c:v>943860.76590999996</c:v>
                </c:pt>
                <c:pt idx="81">
                  <c:v>934394.29204500001</c:v>
                </c:pt>
                <c:pt idx="82">
                  <c:v>943860.76590999996</c:v>
                </c:pt>
                <c:pt idx="83">
                  <c:v>947042.773865</c:v>
                </c:pt>
                <c:pt idx="84">
                  <c:v>945531.30795499997</c:v>
                </c:pt>
                <c:pt idx="85">
                  <c:v>947838.26590999996</c:v>
                </c:pt>
                <c:pt idx="86">
                  <c:v>946088.15</c:v>
                </c:pt>
                <c:pt idx="87">
                  <c:v>935826.19204500003</c:v>
                </c:pt>
                <c:pt idx="88">
                  <c:v>939724.12613500003</c:v>
                </c:pt>
                <c:pt idx="89">
                  <c:v>935587.55795499997</c:v>
                </c:pt>
                <c:pt idx="90">
                  <c:v>935110.273865</c:v>
                </c:pt>
                <c:pt idx="91">
                  <c:v>925007.39204499999</c:v>
                </c:pt>
                <c:pt idx="92">
                  <c:v>925246.03408999997</c:v>
                </c:pt>
                <c:pt idx="93">
                  <c:v>921268.53408999997</c:v>
                </c:pt>
                <c:pt idx="94">
                  <c:v>927234.78408999997</c:v>
                </c:pt>
                <c:pt idx="95">
                  <c:v>922780</c:v>
                </c:pt>
                <c:pt idx="96">
                  <c:v>923098.20795499999</c:v>
                </c:pt>
                <c:pt idx="97">
                  <c:v>928189.4</c:v>
                </c:pt>
                <c:pt idx="98">
                  <c:v>920950.32613499998</c:v>
                </c:pt>
                <c:pt idx="99">
                  <c:v>921427.66590999998</c:v>
                </c:pt>
                <c:pt idx="100">
                  <c:v>919995.76590999996</c:v>
                </c:pt>
                <c:pt idx="101">
                  <c:v>922700.43409</c:v>
                </c:pt>
                <c:pt idx="102">
                  <c:v>915938.69204500003</c:v>
                </c:pt>
                <c:pt idx="103">
                  <c:v>911006.57613499998</c:v>
                </c:pt>
                <c:pt idx="104">
                  <c:v>914188.58409000002</c:v>
                </c:pt>
                <c:pt idx="105">
                  <c:v>909495.16590999998</c:v>
                </c:pt>
                <c:pt idx="106">
                  <c:v>911563.41818000004</c:v>
                </c:pt>
                <c:pt idx="107">
                  <c:v>914109.08181999996</c:v>
                </c:pt>
                <c:pt idx="108">
                  <c:v>912756.68409</c:v>
                </c:pt>
                <c:pt idx="109">
                  <c:v>912358.96591000003</c:v>
                </c:pt>
                <c:pt idx="110">
                  <c:v>898596.79204500001</c:v>
                </c:pt>
                <c:pt idx="111">
                  <c:v>899471.85</c:v>
                </c:pt>
                <c:pt idx="112">
                  <c:v>884516.46591000003</c:v>
                </c:pt>
                <c:pt idx="113">
                  <c:v>883800.48409000004</c:v>
                </c:pt>
                <c:pt idx="114">
                  <c:v>891994.12613500003</c:v>
                </c:pt>
                <c:pt idx="115">
                  <c:v>896448.96591000003</c:v>
                </c:pt>
                <c:pt idx="116">
                  <c:v>899074.07613499998</c:v>
                </c:pt>
                <c:pt idx="117">
                  <c:v>901062.82613499998</c:v>
                </c:pt>
                <c:pt idx="118">
                  <c:v>892550.976135</c:v>
                </c:pt>
                <c:pt idx="119">
                  <c:v>908142.83181999996</c:v>
                </c:pt>
                <c:pt idx="120">
                  <c:v>911563.41818000004</c:v>
                </c:pt>
                <c:pt idx="121">
                  <c:v>904324.4</c:v>
                </c:pt>
                <c:pt idx="122">
                  <c:v>908460.976135</c:v>
                </c:pt>
                <c:pt idx="123">
                  <c:v>904006.19204500003</c:v>
                </c:pt>
                <c:pt idx="124">
                  <c:v>902972.06591</c:v>
                </c:pt>
                <c:pt idx="125">
                  <c:v>898358.15</c:v>
                </c:pt>
                <c:pt idx="126">
                  <c:v>901460.6</c:v>
                </c:pt>
                <c:pt idx="127">
                  <c:v>903210.70795499999</c:v>
                </c:pt>
                <c:pt idx="128">
                  <c:v>900744.67386500002</c:v>
                </c:pt>
                <c:pt idx="129">
                  <c:v>900108.26590999996</c:v>
                </c:pt>
                <c:pt idx="130">
                  <c:v>900665.10795500001</c:v>
                </c:pt>
                <c:pt idx="131">
                  <c:v>908222.33409000002</c:v>
                </c:pt>
                <c:pt idx="132">
                  <c:v>904960.81591</c:v>
                </c:pt>
                <c:pt idx="133">
                  <c:v>899074.07613499998</c:v>
                </c:pt>
                <c:pt idx="134">
                  <c:v>903767.55795499997</c:v>
                </c:pt>
                <c:pt idx="135">
                  <c:v>902415.21591000003</c:v>
                </c:pt>
                <c:pt idx="136">
                  <c:v>905915.37613500003</c:v>
                </c:pt>
                <c:pt idx="137">
                  <c:v>909017.82613499998</c:v>
                </c:pt>
                <c:pt idx="138">
                  <c:v>902812.93409</c:v>
                </c:pt>
                <c:pt idx="139">
                  <c:v>902653.85795500001</c:v>
                </c:pt>
                <c:pt idx="140">
                  <c:v>904085.76590999996</c:v>
                </c:pt>
                <c:pt idx="141">
                  <c:v>899312.773865</c:v>
                </c:pt>
                <c:pt idx="142">
                  <c:v>891357.773865</c:v>
                </c:pt>
                <c:pt idx="143">
                  <c:v>897005.81591</c:v>
                </c:pt>
                <c:pt idx="144">
                  <c:v>895494.35</c:v>
                </c:pt>
                <c:pt idx="145">
                  <c:v>905835.87386499997</c:v>
                </c:pt>
                <c:pt idx="146">
                  <c:v>902256.08409000002</c:v>
                </c:pt>
                <c:pt idx="147">
                  <c:v>902733.42386500002</c:v>
                </c:pt>
                <c:pt idx="148">
                  <c:v>905279.023865</c:v>
                </c:pt>
                <c:pt idx="149">
                  <c:v>895255.70795499999</c:v>
                </c:pt>
                <c:pt idx="150">
                  <c:v>895732.98409000004</c:v>
                </c:pt>
                <c:pt idx="151">
                  <c:v>897960.37613500003</c:v>
                </c:pt>
                <c:pt idx="152">
                  <c:v>921029.89204499999</c:v>
                </c:pt>
                <c:pt idx="153">
                  <c:v>916654.67386500002</c:v>
                </c:pt>
                <c:pt idx="154">
                  <c:v>922780</c:v>
                </c:pt>
                <c:pt idx="155">
                  <c:v>921189.023865</c:v>
                </c:pt>
                <c:pt idx="156">
                  <c:v>921109.45795499999</c:v>
                </c:pt>
                <c:pt idx="157">
                  <c:v>922143.58409000002</c:v>
                </c:pt>
                <c:pt idx="158">
                  <c:v>922859.56591</c:v>
                </c:pt>
                <c:pt idx="159">
                  <c:v>920473.04204500001</c:v>
                </c:pt>
                <c:pt idx="160">
                  <c:v>925882.44204500003</c:v>
                </c:pt>
                <c:pt idx="161">
                  <c:v>928030.33181999996</c:v>
                </c:pt>
                <c:pt idx="162">
                  <c:v>925962.01590999996</c:v>
                </c:pt>
                <c:pt idx="163">
                  <c:v>928905.32613499998</c:v>
                </c:pt>
                <c:pt idx="164">
                  <c:v>925246.03408999997</c:v>
                </c:pt>
                <c:pt idx="165">
                  <c:v>921189.023865</c:v>
                </c:pt>
                <c:pt idx="166">
                  <c:v>916018.26590999996</c:v>
                </c:pt>
                <c:pt idx="167">
                  <c:v>927791.62613500003</c:v>
                </c:pt>
                <c:pt idx="168">
                  <c:v>927950.76590999996</c:v>
                </c:pt>
                <c:pt idx="169">
                  <c:v>925723.37386499997</c:v>
                </c:pt>
                <c:pt idx="170">
                  <c:v>923098.20795499999</c:v>
                </c:pt>
                <c:pt idx="171">
                  <c:v>923018.64204499999</c:v>
                </c:pt>
                <c:pt idx="172">
                  <c:v>921029.89204499999</c:v>
                </c:pt>
                <c:pt idx="173">
                  <c:v>910688.42386500002</c:v>
                </c:pt>
                <c:pt idx="174">
                  <c:v>904165.33181999996</c:v>
                </c:pt>
                <c:pt idx="175">
                  <c:v>904483.476135</c:v>
                </c:pt>
                <c:pt idx="176">
                  <c:v>911961.19204500003</c:v>
                </c:pt>
                <c:pt idx="177">
                  <c:v>912995.32613499998</c:v>
                </c:pt>
                <c:pt idx="178">
                  <c:v>919757.12386499997</c:v>
                </c:pt>
                <c:pt idx="179">
                  <c:v>920154.83409000002</c:v>
                </c:pt>
                <c:pt idx="180">
                  <c:v>920154.83409000002</c:v>
                </c:pt>
                <c:pt idx="181">
                  <c:v>921666.30795499997</c:v>
                </c:pt>
                <c:pt idx="182">
                  <c:v>920950.32613499998</c:v>
                </c:pt>
                <c:pt idx="183">
                  <c:v>919916.19204500003</c:v>
                </c:pt>
                <c:pt idx="184">
                  <c:v>914427.226135</c:v>
                </c:pt>
                <c:pt idx="185">
                  <c:v>917847.87613500003</c:v>
                </c:pt>
                <c:pt idx="186">
                  <c:v>920711.68409</c:v>
                </c:pt>
                <c:pt idx="187">
                  <c:v>919120.70795499999</c:v>
                </c:pt>
                <c:pt idx="188">
                  <c:v>926041.58181999996</c:v>
                </c:pt>
                <c:pt idx="189">
                  <c:v>931689.62386499997</c:v>
                </c:pt>
                <c:pt idx="190">
                  <c:v>931848.69204500003</c:v>
                </c:pt>
                <c:pt idx="191">
                  <c:v>939405.91818000004</c:v>
                </c:pt>
                <c:pt idx="192">
                  <c:v>936144.4</c:v>
                </c:pt>
                <c:pt idx="193">
                  <c:v>935030.70795499999</c:v>
                </c:pt>
                <c:pt idx="194">
                  <c:v>937019.45795499999</c:v>
                </c:pt>
                <c:pt idx="195">
                  <c:v>934951.14204499999</c:v>
                </c:pt>
                <c:pt idx="196">
                  <c:v>931212.28408999997</c:v>
                </c:pt>
                <c:pt idx="197">
                  <c:v>937655.87386499997</c:v>
                </c:pt>
                <c:pt idx="198">
                  <c:v>939883.26590999996</c:v>
                </c:pt>
                <c:pt idx="199">
                  <c:v>934155.65</c:v>
                </c:pt>
                <c:pt idx="200">
                  <c:v>948554.18409</c:v>
                </c:pt>
                <c:pt idx="201">
                  <c:v>944417.60795500001</c:v>
                </c:pt>
                <c:pt idx="202">
                  <c:v>954759.07613499998</c:v>
                </c:pt>
                <c:pt idx="203">
                  <c:v>951895.33181999996</c:v>
                </c:pt>
                <c:pt idx="204">
                  <c:v>959134.35</c:v>
                </c:pt>
                <c:pt idx="205">
                  <c:v>963032.28408999997</c:v>
                </c:pt>
                <c:pt idx="206">
                  <c:v>964543.75</c:v>
                </c:pt>
                <c:pt idx="207">
                  <c:v>965180.16590999998</c:v>
                </c:pt>
                <c:pt idx="208">
                  <c:v>973930.65</c:v>
                </c:pt>
                <c:pt idx="209">
                  <c:v>966055.21591000003</c:v>
                </c:pt>
                <c:pt idx="210">
                  <c:v>969396.30795499997</c:v>
                </c:pt>
                <c:pt idx="211">
                  <c:v>966771.14204499999</c:v>
                </c:pt>
                <c:pt idx="212">
                  <c:v>972976.03408999997</c:v>
                </c:pt>
                <c:pt idx="213">
                  <c:v>967248.41818000004</c:v>
                </c:pt>
                <c:pt idx="214">
                  <c:v>968919.023865</c:v>
                </c:pt>
                <c:pt idx="215">
                  <c:v>971225.91818000004</c:v>
                </c:pt>
                <c:pt idx="216">
                  <c:v>969555.37613500003</c:v>
                </c:pt>
                <c:pt idx="217">
                  <c:v>972657.82613499998</c:v>
                </c:pt>
                <c:pt idx="218">
                  <c:v>971385.05795499997</c:v>
                </c:pt>
                <c:pt idx="219">
                  <c:v>962714.07613499998</c:v>
                </c:pt>
                <c:pt idx="220">
                  <c:v>966134.726135</c:v>
                </c:pt>
                <c:pt idx="221">
                  <c:v>964782.39204499999</c:v>
                </c:pt>
                <c:pt idx="222">
                  <c:v>963270.91818000004</c:v>
                </c:pt>
                <c:pt idx="223">
                  <c:v>977351.30795499997</c:v>
                </c:pt>
                <c:pt idx="224">
                  <c:v>980771.95795499999</c:v>
                </c:pt>
                <c:pt idx="225">
                  <c:v>986260.92386500002</c:v>
                </c:pt>
                <c:pt idx="226">
                  <c:v>991908.96591000003</c:v>
                </c:pt>
                <c:pt idx="227">
                  <c:v>992386.25</c:v>
                </c:pt>
                <c:pt idx="228">
                  <c:v>990397.5</c:v>
                </c:pt>
                <c:pt idx="229">
                  <c:v>986101.79204500001</c:v>
                </c:pt>
                <c:pt idx="230">
                  <c:v>988647.39204499999</c:v>
                </c:pt>
                <c:pt idx="231">
                  <c:v>981965.21591000003</c:v>
                </c:pt>
                <c:pt idx="232">
                  <c:v>984351.68409</c:v>
                </c:pt>
                <c:pt idx="233">
                  <c:v>988090.54204500001</c:v>
                </c:pt>
                <c:pt idx="234">
                  <c:v>983237.98409000004</c:v>
                </c:pt>
                <c:pt idx="235">
                  <c:v>985306.30795499997</c:v>
                </c:pt>
                <c:pt idx="236">
                  <c:v>981408.37386499997</c:v>
                </c:pt>
                <c:pt idx="237">
                  <c:v>986897.28408999997</c:v>
                </c:pt>
                <c:pt idx="238">
                  <c:v>992784.023865</c:v>
                </c:pt>
                <c:pt idx="239">
                  <c:v>1007898.476135</c:v>
                </c:pt>
                <c:pt idx="240">
                  <c:v>1006148.423865</c:v>
                </c:pt>
                <c:pt idx="241">
                  <c:v>994772.773865</c:v>
                </c:pt>
                <c:pt idx="242">
                  <c:v>998352.5</c:v>
                </c:pt>
                <c:pt idx="243">
                  <c:v>997318.37386499997</c:v>
                </c:pt>
                <c:pt idx="244">
                  <c:v>998988.91590999998</c:v>
                </c:pt>
                <c:pt idx="245">
                  <c:v>991908.96591000003</c:v>
                </c:pt>
                <c:pt idx="246">
                  <c:v>986340.43409</c:v>
                </c:pt>
                <c:pt idx="247">
                  <c:v>969555.37613500003</c:v>
                </c:pt>
                <c:pt idx="248">
                  <c:v>967009.78408999997</c:v>
                </c:pt>
                <c:pt idx="249">
                  <c:v>968282.60795500001</c:v>
                </c:pt>
                <c:pt idx="250">
                  <c:v>967407.55795499997</c:v>
                </c:pt>
                <c:pt idx="251">
                  <c:v>966612.06591</c:v>
                </c:pt>
                <c:pt idx="252">
                  <c:v>977192.16818000004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3-4347-8BBE-C5135F4D6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06528"/>
        <c:axId val="457207072"/>
      </c:lineChart>
      <c:dateAx>
        <c:axId val="457206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07072"/>
        <c:crosses val="autoZero"/>
        <c:auto val="1"/>
        <c:lblOffset val="100"/>
        <c:baseTimeUnit val="days"/>
      </c:dateAx>
      <c:valAx>
        <c:axId val="457207072"/>
        <c:scaling>
          <c:orientation val="minMax"/>
          <c:min val="8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06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Risk vs. Return - 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'Risk vs. Return Optimize'!$F$7:$F$27</c:f>
              <c:numCache>
                <c:formatCode>0.00%</c:formatCode>
                <c:ptCount val="21"/>
              </c:numCache>
            </c:numRef>
          </c:xVal>
          <c:yVal>
            <c:numRef>
              <c:f>'Risk vs. Return Optimize'!$G$7:$G$27</c:f>
              <c:numCache>
                <c:formatCode>0.000%</c:formatCode>
                <c:ptCount val="2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1-4A9F-9477-90F9FF0BE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0192"/>
        <c:axId val="244078560"/>
      </c:scatterChart>
      <c:valAx>
        <c:axId val="2440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78560"/>
        <c:crosses val="autoZero"/>
        <c:crossBetween val="midCat"/>
      </c:valAx>
      <c:valAx>
        <c:axId val="2440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0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301624</xdr:colOff>
      <xdr:row>23</xdr:row>
      <xdr:rowOff>31750</xdr:rowOff>
    </xdr:from>
    <xdr:to>
      <xdr:col>14</xdr:col>
      <xdr:colOff>38099</xdr:colOff>
      <xdr:row>40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285750</xdr:colOff>
      <xdr:row>5</xdr:row>
      <xdr:rowOff>69850</xdr:rowOff>
    </xdr:from>
    <xdr:to>
      <xdr:col>14</xdr:col>
      <xdr:colOff>22225</xdr:colOff>
      <xdr:row>22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279400</xdr:colOff>
      <xdr:row>6</xdr:row>
      <xdr:rowOff>69850</xdr:rowOff>
    </xdr:from>
    <xdr:to>
      <xdr:col>30</xdr:col>
      <xdr:colOff>533400</xdr:colOff>
      <xdr:row>28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952500</xdr:colOff>
      <xdr:row>6</xdr:row>
      <xdr:rowOff>88900</xdr:rowOff>
    </xdr:from>
    <xdr:to>
      <xdr:col>17</xdr:col>
      <xdr:colOff>298450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717550</xdr:colOff>
      <xdr:row>2</xdr:row>
      <xdr:rowOff>0</xdr:rowOff>
    </xdr:from>
    <xdr:to>
      <xdr:col>23</xdr:col>
      <xdr:colOff>806450</xdr:colOff>
      <xdr:row>18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403224</xdr:colOff>
      <xdr:row>4</xdr:row>
      <xdr:rowOff>190500</xdr:rowOff>
    </xdr:from>
    <xdr:to>
      <xdr:col>16</xdr:col>
      <xdr:colOff>412749</xdr:colOff>
      <xdr:row>23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27.416464699076" createdVersion="5" refreshedVersion="7" minRefreshableVersion="3" recordCount="252" xr:uid="{00000000-000A-0000-FFFF-FFFF0C000000}">
  <cacheSource type="worksheet">
    <worksheetSource ref="C1:C253" sheet="Historical Simulation"/>
  </cacheSource>
  <cacheFields count="1">
    <cacheField name="Apple %Change Sorted" numFmtId="10">
      <sharedItems containsSemiMixedTypes="0" containsString="0" containsNumber="1" minValue="-9.9607372082160195E-2" maxValue="7.0421547770597837E-2" count="252">
        <n v="-9.9607372082160195E-2"/>
        <n v="-6.633068550836696E-2"/>
        <n v="-5.0374152441071351E-2"/>
        <n v="-4.7777923986990656E-2"/>
        <n v="-4.6326064405299516E-2"/>
        <n v="-4.3988771194019116E-2"/>
        <n v="-4.0972233084972887E-2"/>
        <n v="-3.9632088253149789E-2"/>
        <n v="-3.8895657222525637E-2"/>
        <n v="-3.5657028184197359E-2"/>
        <n v="-3.4301621412501593E-2"/>
        <n v="-3.1997666545732661E-2"/>
        <n v="-3.1191713022568957E-2"/>
        <n v="-2.8388278935575051E-2"/>
        <n v="-2.8340042247864239E-2"/>
        <n v="-2.8247376127500945E-2"/>
        <n v="-2.6626121812475367E-2"/>
        <n v="-2.5874040360221229E-2"/>
        <n v="-2.5641071351714451E-2"/>
        <n v="-2.5578691685555044E-2"/>
        <n v="-2.5398834853483598E-2"/>
        <n v="-2.5234613868075018E-2"/>
        <n v="-2.3373560980391783E-2"/>
        <n v="-2.3156670779153066E-2"/>
        <n v="-2.2654650118276387E-2"/>
        <n v="-2.2446141071782999E-2"/>
        <n v="-2.1385799732628885E-2"/>
        <n v="-1.9281519034929251E-2"/>
        <n v="-1.8939410613538543E-2"/>
        <n v="-1.8770217030463998E-2"/>
        <n v="-1.7580910401747918E-2"/>
        <n v="-1.7416364579092569E-2"/>
        <n v="-1.6631537426390119E-2"/>
        <n v="-1.661739799482953E-2"/>
        <n v="-1.6228834242097534E-2"/>
        <n v="-1.6159812012296992E-2"/>
        <n v="-1.592356666164374E-2"/>
        <n v="-1.5279187388401616E-2"/>
        <n v="-1.5037054995465149E-2"/>
        <n v="-1.4871295856276223E-2"/>
        <n v="-1.4129724665622123E-2"/>
        <n v="-1.3919165640306042E-2"/>
        <n v="-1.3420700224753279E-2"/>
        <n v="-1.2976101508502147E-2"/>
        <n v="-1.2419025800696204E-2"/>
        <n v="-1.157462728456049E-2"/>
        <n v="-1.1569808722629249E-2"/>
        <n v="-1.1351123866417012E-2"/>
        <n v="-1.1149476358034094E-2"/>
        <n v="-1.1049067626210496E-2"/>
        <n v="-1.0771235789534428E-2"/>
        <n v="-1.0364747081930692E-2"/>
        <n v="-1.027257321374353E-2"/>
        <n v="-9.9912551886620626E-3"/>
        <n v="-9.8358840806279657E-3"/>
        <n v="-9.8180102116122159E-3"/>
        <n v="-9.743519535402978E-3"/>
        <n v="-9.6302002551716948E-3"/>
        <n v="-9.3748789131671284E-3"/>
        <n v="-9.3062245420890699E-3"/>
        <n v="-9.2545134778940774E-3"/>
        <n v="-9.0975392138800126E-3"/>
        <n v="-9.0884509940510894E-3"/>
        <n v="-8.8278979070628427E-3"/>
        <n v="-8.5014112990975388E-3"/>
        <n v="-8.2171937186249489E-3"/>
        <n v="-8.0681441129141218E-3"/>
        <n v="-7.966173023392864E-3"/>
        <n v="-7.9262020260680854E-3"/>
        <n v="-7.6820989534419626E-3"/>
        <n v="-7.629957132233689E-3"/>
        <n v="-6.9539986704548751E-3"/>
        <n v="-6.5562403537742231E-3"/>
        <n v="-6.5248116722508298E-3"/>
        <n v="-6.4898136602381529E-3"/>
        <n v="-6.4630695503861135E-3"/>
        <n v="-6.323669062948678E-3"/>
        <n v="-5.7539737124934209E-3"/>
        <n v="-5.7509006337443935E-3"/>
        <n v="-5.7193453165326202E-3"/>
        <n v="-5.6385572611670209E-3"/>
        <n v="-5.602639137137766E-3"/>
        <n v="-5.5763699731904426E-3"/>
        <n v="-5.484476450527187E-3"/>
        <n v="-5.4024003552926025E-3"/>
        <n v="-4.6753131313131968E-3"/>
        <n v="-4.3213685614593711E-3"/>
        <n v="-4.1547545447641054E-3"/>
        <n v="-3.6365954426280656E-3"/>
        <n v="-3.6059390857362539E-3"/>
        <n v="-3.5263925057842371E-3"/>
        <n v="-3.3600266666666823E-3"/>
        <n v="-3.1310952575831497E-3"/>
        <n v="-3.1004913642156406E-3"/>
        <n v="-2.9117274863469378E-3"/>
        <n v="-2.8964276919114518E-3"/>
        <n v="-2.6806320791965543E-3"/>
        <n v="-2.5049351781449847E-3"/>
        <n v="-2.4517527770226977E-3"/>
        <n v="-2.3331142124846105E-3"/>
        <n v="-2.3183780651329089E-3"/>
        <n v="-2.2931154290933842E-3"/>
        <n v="-2.2442156013179337E-3"/>
        <n v="-2.2258330711532048E-3"/>
        <n v="-2.2248535908984124E-3"/>
        <n v="-2.1951497183385626E-3"/>
        <n v="-2.1760967293579236E-3"/>
        <n v="-2.1287600466873835E-3"/>
        <n v="-2.1024204851751715E-3"/>
        <n v="-1.9493826527164915E-3"/>
        <n v="-1.8197724713185925E-3"/>
        <n v="-1.463910482282671E-3"/>
        <n v="-1.2068212697363689E-3"/>
        <n v="-1.1300542689581805E-3"/>
        <n v="-1.114923544728641E-3"/>
        <n v="-5.2950117622341253E-4"/>
        <n v="-3.4225897874062827E-4"/>
        <n v="4.654948068183451E-5"/>
        <n v="3.4454014474549766E-4"/>
        <n v="4.8066569958349348E-4"/>
        <n v="5.1234071773320622E-4"/>
        <n v="5.2441532025837567E-4"/>
        <n v="5.7398841930766942E-4"/>
        <n v="5.9562865204298987E-4"/>
        <n v="6.7596446006490396E-4"/>
        <n v="8.8800145332235125E-4"/>
        <n v="1.1410738829378264E-3"/>
        <n v="1.1768213273164463E-3"/>
        <n v="1.5704496758124353E-3"/>
        <n v="1.6522856239147288E-3"/>
        <n v="1.8122670176934363E-3"/>
        <n v="2.0008898530696761E-3"/>
        <n v="2.0460450772465943E-3"/>
        <n v="2.2854531688161206E-3"/>
        <n v="2.3361382598330316E-3"/>
        <n v="2.3768347826085279E-3"/>
        <n v="2.7871730182300603E-3"/>
        <n v="2.8285212334917542E-3"/>
        <n v="2.8931289015532435E-3"/>
        <n v="2.9925771974248505E-3"/>
        <n v="3.0975333781042558E-3"/>
        <n v="3.1091882892666511E-3"/>
        <n v="3.1961711981758345E-3"/>
        <n v="3.2069410181667646E-3"/>
        <n v="3.3880613494203793E-3"/>
        <n v="3.4659252337274626E-3"/>
        <n v="3.4830859816592508E-3"/>
        <n v="3.5119271417460851E-3"/>
        <n v="3.6432602274230064E-3"/>
        <n v="4.0443247740835631E-3"/>
        <n v="4.213170972690472E-3"/>
        <n v="4.3573830323140328E-3"/>
        <n v="4.362098073540821E-3"/>
        <n v="4.8066482003317201E-3"/>
        <n v="4.9943364824176495E-3"/>
        <n v="5.0294621647741788E-3"/>
        <n v="5.1925668255068391E-3"/>
        <n v="5.4907860793973473E-3"/>
        <n v="5.9377758366108147E-3"/>
        <n v="6.110054316812219E-3"/>
        <n v="6.1594122535646445E-3"/>
        <n v="6.2382591710241631E-3"/>
        <n v="6.3409078508371852E-3"/>
        <n v="6.4116102498055216E-3"/>
        <n v="6.4354182709176477E-3"/>
        <n v="6.4568785546998964E-3"/>
        <n v="6.5879338065186754E-3"/>
        <n v="6.7333656699439803E-3"/>
        <n v="6.9343394502980882E-3"/>
        <n v="7.0411071157037153E-3"/>
        <n v="7.0850035648650778E-3"/>
        <n v="7.2012223903177297E-3"/>
        <n v="7.2349561308278076E-3"/>
        <n v="7.2543134113338681E-3"/>
        <n v="7.2762596160673709E-3"/>
        <n v="7.2844712534863021E-3"/>
        <n v="7.6017952924347654E-3"/>
        <n v="7.7151435363067566E-3"/>
        <n v="7.7731672617595837E-3"/>
        <n v="7.8087640030937155E-3"/>
        <n v="7.8649215922799165E-3"/>
        <n v="8.0469552854169901E-3"/>
        <n v="8.0755941261301256E-3"/>
        <n v="8.2346316018757637E-3"/>
        <n v="8.3578477618311275E-3"/>
        <n v="8.6171637863432515E-3"/>
        <n v="8.888515552418319E-3"/>
        <n v="9.1936632737226187E-3"/>
        <n v="9.3327128370230827E-3"/>
        <n v="9.4267031795161049E-3"/>
        <n v="9.4300880829014666E-3"/>
        <n v="9.6652950051920872E-3"/>
        <n v="9.6677688558233221E-3"/>
        <n v="9.8584839960742521E-3"/>
        <n v="9.9180303504562417E-3"/>
        <n v="1.0259215693631418E-2"/>
        <n v="1.0511158319763014E-2"/>
        <n v="1.0814068372718255E-2"/>
        <n v="1.0917211426666462E-2"/>
        <n v="1.0940218417260006E-2"/>
        <n v="1.1075675020622233E-2"/>
        <n v="1.1165690531575789E-2"/>
        <n v="1.1182496833328726E-2"/>
        <n v="1.1554041734675558E-2"/>
        <n v="1.2168562509458081E-2"/>
        <n v="1.2216599689578667E-2"/>
        <n v="1.2405967090146186E-2"/>
        <n v="1.2992588593478294E-2"/>
        <n v="1.352372218158937E-2"/>
        <n v="1.3764064973561307E-2"/>
        <n v="1.3853469833248866E-2"/>
        <n v="1.3861958377409778E-2"/>
        <n v="1.388519969205082E-2"/>
        <n v="1.4303970888642326E-2"/>
        <n v="1.4380175238809745E-2"/>
        <n v="1.4649933061027021E-2"/>
        <n v="1.492944490117587E-2"/>
        <n v="1.5230043232477675E-2"/>
        <n v="1.5352279926198031E-2"/>
        <n v="1.6765988482914995E-2"/>
        <n v="1.6981744610282012E-2"/>
        <n v="1.7109448175182562E-2"/>
        <n v="1.7180931194970883E-2"/>
        <n v="1.8033981324824255E-2"/>
        <n v="1.8112295916793641E-2"/>
        <n v="1.881797673358454E-2"/>
        <n v="1.9063118592860473E-2"/>
        <n v="1.9122287660326087E-2"/>
        <n v="1.996997403061207E-2"/>
        <n v="2.0466713333333386E-2"/>
        <n v="2.0551669726446509E-2"/>
        <n v="2.1897843170725517E-2"/>
        <n v="2.2037141046939768E-2"/>
        <n v="2.3236180056764422E-2"/>
        <n v="2.4155230609822054E-2"/>
        <n v="2.4678805813509452E-2"/>
        <n v="2.5282846834765227E-2"/>
        <n v="2.6066563158932521E-2"/>
        <n v="2.8404971693370751E-2"/>
        <n v="2.9230764267990095E-2"/>
        <n v="3.032827638360347E-2"/>
        <n v="3.313685723255122E-2"/>
        <n v="3.4942350375827713E-2"/>
        <n v="3.5719301035942674E-2"/>
        <n v="3.8452690586183058E-2"/>
        <n v="3.9233439082104526E-2"/>
        <n v="4.2689309477610182E-2"/>
        <n v="4.417504869869715E-2"/>
        <n v="4.7471819480152666E-2"/>
        <n v="5.8910123560727667E-2"/>
        <n v="6.8334674672502871E-2"/>
        <n v="7.0421547770597837E-2"/>
      </sharedItems>
      <fieldGroup base="0">
        <rangePr autoStart="0" startNum="-0.1" endNum="7.0421547770597837E-2" groupInterval="0.01"/>
        <groupItems count="20">
          <s v="&lt;-0.1"/>
          <s v="-0.1--0.09"/>
          <s v="-0.09--0.08"/>
          <s v="-0.08--0.07"/>
          <s v="-0.07--0.06"/>
          <s v="-0.06--0.05"/>
          <s v="-0.05--0.04"/>
          <s v="-0.04--0.03"/>
          <s v="-0.03--0.02"/>
          <s v="-0.02--0.01"/>
          <s v="-0.01--8.67361737988404E-18"/>
          <s v="0-0.01"/>
          <s v="0.01-0.02"/>
          <s v="0.02-0.03"/>
          <s v="0.03-0.04"/>
          <s v="0.04-0.05"/>
          <s v="0.05-0.06"/>
          <s v="0.06-0.07"/>
          <s v="0.07-0.08"/>
          <s v="&gt;0.0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4827.42192847222" createdVersion="5" refreshedVersion="7" minRefreshableVersion="3" recordCount="252" xr:uid="{00000000-000A-0000-FFFF-FFFF0D000000}">
  <cacheSource type="worksheet">
    <worksheetSource ref="E1:E253" sheet="Historical Simulation"/>
  </cacheSource>
  <cacheFields count="1">
    <cacheField name="Gold %Change Sorted" numFmtId="10">
      <sharedItems containsString="0" containsBlank="1" containsNumber="1" minValue="-1.7017509751068749E-2" maxValue="2.5691017692000884E-2" count="252">
        <n v="9.0661665034836858E-3"/>
        <n v="1.7152534094644345E-4"/>
        <n v="-7.1628142777040438E-3"/>
        <n v="0"/>
        <n v="2.4866696711665082E-3"/>
        <n v="6.0991235770424534E-3"/>
        <n v="-7.6018888338853507E-3"/>
        <n v="4.3240787668907821E-4"/>
        <n v="-4.3609276142390074E-3"/>
        <n v="8.1099283601666627E-3"/>
        <n v="2.3198299022237912E-3"/>
        <n v="-3.9989875265804553E-3"/>
        <n v="-6.0939651951931184E-3"/>
        <n v="-2.4003342923217819E-3"/>
        <n v="-1.9554165343045327E-3"/>
        <n v="8.2673880809338574E-3"/>
        <n v="5.2203505190324684E-3"/>
        <n v="1.095010098593252E-2"/>
        <n v="-6.1584113358155168E-3"/>
        <n v="4.6899521934034016E-3"/>
        <n v="-7.768341034278814E-4"/>
        <n v="1.5413420761304586E-2"/>
        <n v="1.1226962507755456E-3"/>
        <n v="1.293854549281126E-2"/>
        <n v="1.7456399605122686E-2"/>
        <n v="3.5531318018457991E-3"/>
        <n v="6.6822613898569472E-3"/>
        <n v="-1.1228156946175183E-2"/>
        <n v="2.4302980811681252E-3"/>
        <n v="-3.9393595257180003E-3"/>
        <n v="5.290513230302718E-4"/>
        <n v="1.0131134089316651E-2"/>
        <n v="5.1831218411435565E-4"/>
        <n v="1.9414136957289774E-3"/>
        <n v="2.8198800805461222E-3"/>
        <n v="-2.5596399755623001E-3"/>
        <n v="3.1786511481330937E-3"/>
        <n v="2.1669743525998264E-3"/>
        <n v="2.3808948510453121E-3"/>
        <n v="-3.7393802140395227E-3"/>
        <n v="-3.953194087131684E-3"/>
        <n v="4.855914547303497E-3"/>
        <n v="-7.0653535176534721E-4"/>
        <n v="-1.0846724964264753E-2"/>
        <n v="8.3907171136663461E-3"/>
        <n v="-8.2229256786203742E-4"/>
        <n v="4.2410098084260106E-3"/>
        <n v="-6.5049664819801789E-3"/>
        <n v="1.7073086994368047E-4"/>
        <n v="-1.3804965311867035E-2"/>
        <n v="-6.8259299945548912E-3"/>
        <n v="5.5965771303707612E-3"/>
        <n v="-1.6534292831924757E-2"/>
        <n v="3.5186519965280105E-4"/>
        <n v="-5.6139545173798933E-3"/>
        <n v="1.7271733440964443E-3"/>
        <n v="4.9942478817688318E-3"/>
        <n v="1.9117253312750382E-3"/>
        <n v="2.2740662595284178E-3"/>
        <n v="6.9195712783114427E-3"/>
        <n v="3.4999185780570929E-3"/>
        <n v="1.2209099689002301E-3"/>
        <n v="-1.6145835266219599E-2"/>
        <n v="2.5691017692000884E-2"/>
        <n v="-6.3604707136311056E-4"/>
        <n v="3.0125549584758549E-3"/>
        <n v="-2.7302976683962754E-3"/>
        <n v="-5.2793575841731943E-3"/>
        <n v="-1.566647440358282E-3"/>
        <n v="3.1201335531323426E-3"/>
        <n v="-1.437929381690406E-3"/>
        <n v="-2.1546152042972722E-3"/>
        <n v="1.1686151429476377E-2"/>
        <n v="3.4534667493135718E-3"/>
        <n v="7.6048468124736424E-3"/>
        <n v="-4.3573296907317705E-4"/>
        <n v="5.7240984076845081E-4"/>
        <n v="-9.0371343325901243E-4"/>
        <n v="-4.9110458490543296E-3"/>
        <n v="-1.1896583956492179E-3"/>
        <n v="-1.1306135089196645E-2"/>
        <n v="-1.5540015271690022E-3"/>
        <n v="-1.7462081864924039E-3"/>
        <n v="2.5798933830389892E-4"/>
        <n v="-1.727985168964663E-3"/>
        <n v="7.7879010119281666E-3"/>
        <n v="-8.637305475722723E-5"/>
        <n v="-3.9560632653312666E-3"/>
        <n v="4.0865478580709436E-4"/>
        <n v="-1.6230013929297016E-4"/>
        <n v="-2.4019535243882117E-3"/>
        <n v="-2.188579017867065E-3"/>
        <n v="-7.7991343846417482E-3"/>
        <n v="3.7982948730934663E-3"/>
        <n v="2.4156017722047896E-3"/>
        <n v="-7.9759458574416575E-3"/>
        <n v="-4.8809795782789323E-4"/>
        <n v="-5.7151370252661593E-4"/>
        <n v="1.7884805822536709E-3"/>
        <n v="-4.0800159999999641E-3"/>
        <n v="-1.107207352182582E-2"/>
        <n v="6.4761247988278647E-3"/>
        <n v="7.8276320939330013E-4"/>
        <n v="3.458489732238279E-3"/>
        <n v="5.9648961142173551E-3"/>
        <n v="-5.1014369092639011E-4"/>
        <n v="-5.9668108437116452E-3"/>
        <n v="1.4611656553100705E-3"/>
        <n v="3.6372948431966368E-3"/>
        <n v="2.9283431905520185E-3"/>
        <n v="1.3162471424192912E-3"/>
        <n v="-5.7018278433368375E-3"/>
        <n v="-1.8464288401773832E-3"/>
        <n v="1.6426299237939368E-3"/>
        <n v="8.5685897782878939E-3"/>
        <n v="-1.8954591031963286E-3"/>
        <n v="-4.4847039845110626E-3"/>
        <n v="2.2119979351973296E-3"/>
        <n v="-6.7589073604675809E-3"/>
        <n v="-2.0040080160320661E-3"/>
        <n v="4.0640126067843507E-3"/>
        <n v="1.54229236882375E-3"/>
        <n v="1.6750338595747927E-3"/>
        <n v="3.8786582531971092E-3"/>
        <n v="2.7926347078326419E-3"/>
        <n v="-4.8043755113996722E-3"/>
        <n v="6.5981030927830808E-4"/>
        <n v="-6.3643199609622059E-3"/>
        <n v="-4.4018963278227297E-3"/>
        <n v="-1.4963383373264305E-3"/>
        <n v="5.0950019394258028E-3"/>
        <n v="2.9398702474729976E-3"/>
        <n v="-9.4464556223128326E-3"/>
        <n v="-3.0746582433743841E-3"/>
        <n v="-1.6626850623507439E-2"/>
        <n v="1.0945551626276862E-2"/>
        <n v="2.1269354932198503E-3"/>
        <n v="-1.0803946980758483E-2"/>
        <n v="3.4928485022576172E-3"/>
        <n v="1.5224310531466889E-2"/>
        <n v="-7.0871156698977256E-3"/>
        <n v="1.7468868559773698E-2"/>
        <n v="-5.8866978315214036E-3"/>
        <n v="-5.1096994959086706E-3"/>
        <n v="6.5549990549280679E-3"/>
        <n v="5.6980057907707327E-4"/>
        <n v="-3.5085159553938094E-3"/>
        <n v="6.3364478446288341E-3"/>
        <n v="5.5928911665827918E-3"/>
        <n v="-1.3997365516608129E-3"/>
        <n v="9.738048953062961E-4"/>
        <n v="-6.496070510273233E-3"/>
        <n v="-4.4702068426273334E-3"/>
        <n v="1.605201894516739E-4"/>
        <n v="-4.3847907210865511E-3"/>
        <n v="-2.6255251712880012E-3"/>
        <n v="-5.1339715477546344E-3"/>
        <n v="-3.3271361682917222E-3"/>
        <n v="-1.308546691139667E-3"/>
        <n v="-2.5860097821566175E-3"/>
        <n v="-8.9264105402799832E-3"/>
        <n v="1.4123185895407175E-3"/>
        <n v="1.5863311748802733E-3"/>
        <n v="1.0619801956710528E-3"/>
        <n v="-1.736337846953484E-3"/>
        <n v="-1.5084165749687628E-2"/>
        <n v="-3.4718944354946712E-3"/>
        <n v="-1.6850123858636046E-3"/>
        <n v="-5.1403243607825999E-3"/>
        <n v="-2.0867967601508886E-3"/>
        <n v="5.7184051721792528E-4"/>
        <n v="4.8117731203500824E-4"/>
        <n v="2.4087843069775516E-4"/>
        <n v="3.4483620689651495E-4"/>
        <n v="-3.0359334957676953E-3"/>
        <n v="-1.0358326693227227E-3"/>
        <n v="3.4246576244640892E-3"/>
        <n v="3.922489076019664E-3"/>
        <n v="-4.298856578090593E-3"/>
        <n v="4.7719715714955591E-4"/>
        <n v="-1.479470838761765E-3"/>
        <n v="3.3712683797511023E-3"/>
        <n v="-7.9413215094273903E-3"/>
        <n v="3.7665730985783075E-3"/>
        <n v="-9.7963100628017941E-4"/>
        <n v="2.1035841764334151E-3"/>
        <n v="1.154839655325568E-2"/>
        <n v="-4.9036603740014728E-3"/>
        <n v="-1.5512899685345971E-3"/>
        <n v="5.8767609184751102E-3"/>
        <n v="5.5153308728428385E-3"/>
        <n v="1.5694862311166347E-3"/>
        <n v="-1.1630614225036306E-2"/>
        <n v="3.4021758319657813E-3"/>
        <n v="-7.5436035275247004E-3"/>
        <n v="-1.7017509751068749E-2"/>
        <n v="-2.835799531602623E-3"/>
        <n v="-2.2839159099998785E-3"/>
        <n v="-2.2073350691286242E-3"/>
        <n v="7.4061690530495827E-3"/>
        <n v="3.5985364990354096E-3"/>
        <n v="-1.0029523640463167E-2"/>
        <n v="-1.1439370040825514E-3"/>
        <n v="-3.9519187507177644E-3"/>
        <n v="3.1998688020971056E-3"/>
        <n v="-5.2547919363983286E-3"/>
        <n v="2.3754898860908202E-3"/>
        <n v="-1.1228988802686191E-3"/>
        <n v="9.4024134467374232E-4"/>
        <n v="5.331171091778053E-4"/>
        <n v="-1.5959848400843857E-3"/>
        <n v="2.4398535887610873E-3"/>
        <n v="6.8366282178617954E-3"/>
        <n v="-1.7620054940881147E-4"/>
        <n v="-8.0946126792957873E-4"/>
        <n v="4.5742171006333265E-3"/>
        <n v="7.7643203548016793E-4"/>
        <n v="1.2852757049887087E-2"/>
        <n v="4.1652329493815365E-3"/>
        <n v="6.4181601778832142E-3"/>
        <n v="2.5814779169206492E-3"/>
        <n v="9.5680913660989297E-4"/>
        <n v="-4.9553209578443447E-3"/>
        <n v="-7.2510278884462265E-3"/>
        <n v="2.3655811386216197E-3"/>
        <n v="-2.7080419932049571E-3"/>
        <n v="1.1876009219096151E-3"/>
        <n v="9.2709182587025207E-3"/>
        <n v="-1.720034457204811E-3"/>
        <n v="-8.8456432858299294E-3"/>
        <n v="-2.2287158502068971E-3"/>
        <n v="-1.7241120689654998E-3"/>
        <n v="-7.0631433361632023E-3"/>
        <n v="-3.5911010526601395E-3"/>
        <n v="1.1339672115664445E-3"/>
        <n v="6.1863896387737149E-4"/>
        <n v="-5.6131345696079915E-3"/>
        <n v="-4.3373574297188577E-3"/>
        <n v="-5.3847664181411181E-3"/>
        <n v="-8.6194414975926392E-5"/>
        <n v="1.4617268630515046E-2"/>
        <n v="7.5298856886802934E-3"/>
        <n v="-4.7503541609117406E-3"/>
        <n v="3.7407569484322334E-3"/>
        <n v="2.0920663187324884E-3"/>
        <n v="-8.086237033406829E-3"/>
        <n v="-4.8498100788119114E-4"/>
        <n v="5.2503565139851993E-3"/>
        <n v="-7.3282094547496568E-3"/>
        <n v="5.7267219133718683E-3"/>
        <n v="-2.9994418346802609E-3"/>
        <m u="1"/>
      </sharedItems>
      <fieldGroup base="0">
        <rangePr startNum="-1.7017509751068749E-2" endNum="2.5691017692000884E-2" groupInterval="0.01"/>
        <groupItems count="7">
          <s v="(blank)"/>
          <s v="-0.0170175097510687--0.00701750975106875"/>
          <s v="-0.00701750975106875-0.00298249024893125"/>
          <s v="0.00298249024893125-0.0129824902489313"/>
          <s v="0.0129824902489312-0.0229824902489313"/>
          <s v="0.0229824902489313-0.0329824902489313"/>
          <s v="&gt;0.032982490248931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2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3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EDABEC-ACA8-4F5E-A2FB-F03BA94AF4B0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>
  <location ref="A3:B20" firstHeaderRow="1" firstDataRow="1" firstDataCol="1"/>
  <pivotFields count="1">
    <pivotField axis="axisRow" dataField="1" numFmtId="1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1">
    <field x="0"/>
  </rowFields>
  <rowItems count="17"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Apple %Change Sorte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dataPosition="0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12">
  <location ref="G2:H19" firstHeaderRow="1" firstDataRow="1" firstDataCol="1"/>
  <pivotFields count="1">
    <pivotField axis="axisRow" dataField="1" showAll="0" defaultSubtota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</pivotFields>
  <rowFields count="1">
    <field x="0"/>
  </rowFields>
  <rowItems count="17">
    <i>
      <x v="1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Count of Apple %Change Sorted" fld="0" subtotal="count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5" indent="0" outline="1" outlineData="1" multipleFieldFilters="0" chartFormat="9">
  <location ref="T2:U8" firstHeaderRow="1" firstDataRow="1" firstDataCol="1"/>
  <pivotFields count="1">
    <pivotField axis="axisRow" dataField="1" showAll="0" defaultSubtotal="0">
      <items count="7">
        <item x="0"/>
        <item x="1"/>
        <item x="2"/>
        <item x="3"/>
        <item x="4"/>
        <item x="5"/>
        <item x="6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Gold %Change Sorted" fld="0" subtotal="count" baseField="0" baseItem="0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2D8F-EF71-4E9A-9DC9-B0FBB55B2248}">
  <dimension ref="A1:P250"/>
  <sheetViews>
    <sheetView topLeftCell="A2" workbookViewId="0">
      <selection activeCell="G9" sqref="G9"/>
    </sheetView>
  </sheetViews>
  <sheetFormatPr defaultColWidth="9" defaultRowHeight="14.4" x14ac:dyDescent="0.3"/>
  <cols>
    <col min="1" max="1" width="9.09765625" style="157" bestFit="1" customWidth="1"/>
    <col min="2" max="6" width="9" style="157"/>
    <col min="7" max="7" width="9.296875" style="157" bestFit="1" customWidth="1"/>
    <col min="8" max="8" width="9" style="157"/>
    <col min="9" max="9" width="10.296875" style="157" bestFit="1" customWidth="1"/>
    <col min="10" max="16384" width="9" style="157"/>
  </cols>
  <sheetData>
    <row r="1" spans="1:16" x14ac:dyDescent="0.3">
      <c r="A1" s="157" t="s">
        <v>7</v>
      </c>
      <c r="B1" s="157" t="s">
        <v>77</v>
      </c>
      <c r="C1" s="157" t="s">
        <v>78</v>
      </c>
      <c r="D1" s="157" t="s">
        <v>79</v>
      </c>
      <c r="E1" s="157" t="s">
        <v>80</v>
      </c>
      <c r="F1" s="157" t="s">
        <v>81</v>
      </c>
      <c r="G1" s="157" t="s">
        <v>82</v>
      </c>
      <c r="I1" s="157" t="s">
        <v>83</v>
      </c>
      <c r="J1" s="157" t="s">
        <v>84</v>
      </c>
      <c r="K1" s="157" t="s">
        <v>85</v>
      </c>
      <c r="L1" s="157" t="s">
        <v>86</v>
      </c>
      <c r="M1" s="157" t="s">
        <v>87</v>
      </c>
      <c r="N1" s="157" t="s">
        <v>88</v>
      </c>
      <c r="O1" s="157" t="s">
        <v>89</v>
      </c>
      <c r="P1" s="157" t="s">
        <v>90</v>
      </c>
    </row>
    <row r="2" spans="1:16" x14ac:dyDescent="0.3">
      <c r="A2" s="158">
        <v>43955</v>
      </c>
      <c r="B2" s="159">
        <v>1426.48</v>
      </c>
      <c r="C2" s="159">
        <v>1451.24</v>
      </c>
      <c r="D2" s="159">
        <v>1404.14</v>
      </c>
      <c r="E2" s="159">
        <v>1421.72</v>
      </c>
      <c r="F2" s="159">
        <v>1416.41</v>
      </c>
      <c r="G2" s="160">
        <v>24670336</v>
      </c>
    </row>
    <row r="3" spans="1:16" x14ac:dyDescent="0.3">
      <c r="A3" s="158">
        <v>43956</v>
      </c>
      <c r="B3" s="159">
        <v>1440.05</v>
      </c>
      <c r="C3" s="159">
        <v>1465.11</v>
      </c>
      <c r="D3" s="159">
        <v>1433.61</v>
      </c>
      <c r="E3" s="159">
        <v>1446.93</v>
      </c>
      <c r="F3" s="159">
        <v>1441.52</v>
      </c>
      <c r="G3" s="160">
        <v>20723079</v>
      </c>
      <c r="I3" s="161"/>
    </row>
    <row r="4" spans="1:16" x14ac:dyDescent="0.3">
      <c r="A4" s="158">
        <v>43957</v>
      </c>
      <c r="B4" s="159">
        <v>1450.25</v>
      </c>
      <c r="C4" s="159">
        <v>1471.01</v>
      </c>
      <c r="D4" s="159">
        <v>1431.93</v>
      </c>
      <c r="E4" s="159">
        <v>1447.03</v>
      </c>
      <c r="F4" s="159">
        <v>1441.62</v>
      </c>
      <c r="G4" s="160">
        <v>18685710</v>
      </c>
      <c r="I4" s="161"/>
    </row>
    <row r="5" spans="1:16" x14ac:dyDescent="0.3">
      <c r="A5" s="158">
        <v>43958</v>
      </c>
      <c r="B5" s="159">
        <v>1441.34</v>
      </c>
      <c r="C5" s="159">
        <v>1499.44</v>
      </c>
      <c r="D5" s="159">
        <v>1431.43</v>
      </c>
      <c r="E5" s="159">
        <v>1492.8</v>
      </c>
      <c r="F5" s="159">
        <v>1487.22</v>
      </c>
      <c r="G5" s="160">
        <v>23087436</v>
      </c>
      <c r="I5" s="161"/>
    </row>
    <row r="6" spans="1:16" x14ac:dyDescent="0.3">
      <c r="A6" s="158">
        <v>43959</v>
      </c>
      <c r="B6" s="159">
        <v>1530.49</v>
      </c>
      <c r="C6" s="159">
        <v>1565.06</v>
      </c>
      <c r="D6" s="159">
        <v>1522.67</v>
      </c>
      <c r="E6" s="159">
        <v>1547.13</v>
      </c>
      <c r="F6" s="159">
        <v>1541.35</v>
      </c>
      <c r="G6" s="160">
        <v>38887255</v>
      </c>
      <c r="I6" s="161"/>
    </row>
    <row r="7" spans="1:16" x14ac:dyDescent="0.3">
      <c r="A7" s="158">
        <v>43962</v>
      </c>
      <c r="B7" s="159">
        <v>1565.16</v>
      </c>
      <c r="C7" s="159">
        <v>1599.84</v>
      </c>
      <c r="D7" s="159">
        <v>1557.54</v>
      </c>
      <c r="E7" s="159">
        <v>1561.99</v>
      </c>
      <c r="F7" s="159">
        <v>1556.15</v>
      </c>
      <c r="G7" s="160">
        <v>30959745</v>
      </c>
      <c r="I7" s="161"/>
    </row>
    <row r="8" spans="1:16" x14ac:dyDescent="0.3">
      <c r="A8" s="158">
        <v>43963</v>
      </c>
      <c r="B8" s="159">
        <v>1550.11</v>
      </c>
      <c r="C8" s="159">
        <v>1553.62</v>
      </c>
      <c r="D8" s="159">
        <v>1451.24</v>
      </c>
      <c r="E8" s="159">
        <v>1465.36</v>
      </c>
      <c r="F8" s="159">
        <v>1459.88</v>
      </c>
      <c r="G8" s="160">
        <v>46465281</v>
      </c>
      <c r="I8" s="161"/>
    </row>
    <row r="9" spans="1:16" x14ac:dyDescent="0.3">
      <c r="A9" s="158">
        <v>43964</v>
      </c>
      <c r="B9" s="159">
        <v>1527</v>
      </c>
      <c r="C9" s="159">
        <v>1527</v>
      </c>
      <c r="D9" s="159">
        <v>1454</v>
      </c>
      <c r="E9" s="159">
        <v>1496.45</v>
      </c>
      <c r="F9" s="159">
        <v>1490.85</v>
      </c>
      <c r="G9" s="160">
        <v>30657492</v>
      </c>
      <c r="I9" s="161"/>
    </row>
    <row r="10" spans="1:16" x14ac:dyDescent="0.3">
      <c r="A10" s="158">
        <v>43965</v>
      </c>
      <c r="B10" s="159">
        <v>1469</v>
      </c>
      <c r="C10" s="159">
        <v>1496.7</v>
      </c>
      <c r="D10" s="159">
        <v>1430.05</v>
      </c>
      <c r="E10" s="159">
        <v>1435.95</v>
      </c>
      <c r="F10" s="159">
        <v>1430.58</v>
      </c>
      <c r="G10" s="160">
        <v>22736607</v>
      </c>
      <c r="I10" s="161"/>
    </row>
    <row r="11" spans="1:16" x14ac:dyDescent="0.3">
      <c r="A11" s="158">
        <v>43966</v>
      </c>
      <c r="B11" s="159">
        <v>1444</v>
      </c>
      <c r="C11" s="159">
        <v>1466.7</v>
      </c>
      <c r="D11" s="159">
        <v>1415.1</v>
      </c>
      <c r="E11" s="159">
        <v>1459.4</v>
      </c>
      <c r="F11" s="159">
        <v>1453.94</v>
      </c>
      <c r="G11" s="160">
        <v>28683258</v>
      </c>
      <c r="I11" s="161"/>
    </row>
    <row r="12" spans="1:16" x14ac:dyDescent="0.3">
      <c r="A12" s="158">
        <v>43969</v>
      </c>
      <c r="B12" s="159">
        <v>1470</v>
      </c>
      <c r="C12" s="159">
        <v>1482</v>
      </c>
      <c r="D12" s="159">
        <v>1428</v>
      </c>
      <c r="E12" s="159">
        <v>1440.75</v>
      </c>
      <c r="F12" s="159">
        <v>1435.36</v>
      </c>
      <c r="G12" s="160">
        <v>28980385</v>
      </c>
      <c r="I12" s="161"/>
    </row>
    <row r="13" spans="1:16" x14ac:dyDescent="0.3">
      <c r="A13" s="158">
        <v>43970</v>
      </c>
      <c r="B13" s="159">
        <v>1457</v>
      </c>
      <c r="C13" s="159">
        <v>1461.7</v>
      </c>
      <c r="D13" s="159">
        <v>1403.25</v>
      </c>
      <c r="E13" s="159">
        <v>1408.9</v>
      </c>
      <c r="F13" s="159">
        <v>1403.63</v>
      </c>
      <c r="G13" s="160">
        <v>19528760</v>
      </c>
      <c r="I13" s="161"/>
    </row>
    <row r="14" spans="1:16" x14ac:dyDescent="0.3">
      <c r="A14" s="158">
        <v>43971</v>
      </c>
      <c r="B14" s="159">
        <v>1410</v>
      </c>
      <c r="C14" s="159">
        <v>1446.85</v>
      </c>
      <c r="D14" s="159">
        <v>1393</v>
      </c>
      <c r="E14" s="159">
        <v>1433.7</v>
      </c>
      <c r="F14" s="159">
        <v>1428.34</v>
      </c>
      <c r="G14" s="160">
        <v>25530626</v>
      </c>
      <c r="I14" s="161"/>
    </row>
    <row r="15" spans="1:16" x14ac:dyDescent="0.3">
      <c r="A15" s="158">
        <v>43972</v>
      </c>
      <c r="B15" s="159">
        <v>1435</v>
      </c>
      <c r="C15" s="159">
        <v>1461.45</v>
      </c>
      <c r="D15" s="159">
        <v>1425</v>
      </c>
      <c r="E15" s="159">
        <v>1441.25</v>
      </c>
      <c r="F15" s="159">
        <v>1435.86</v>
      </c>
      <c r="G15" s="160">
        <v>18076017</v>
      </c>
      <c r="I15" s="161"/>
    </row>
    <row r="16" spans="1:16" x14ac:dyDescent="0.3">
      <c r="A16" s="158">
        <v>43973</v>
      </c>
      <c r="B16" s="159">
        <v>1451.8</v>
      </c>
      <c r="C16" s="159">
        <v>1458</v>
      </c>
      <c r="D16" s="159">
        <v>1426.5</v>
      </c>
      <c r="E16" s="159">
        <v>1431.55</v>
      </c>
      <c r="F16" s="159">
        <v>1426.19</v>
      </c>
      <c r="G16" s="160">
        <v>17458065</v>
      </c>
      <c r="I16" s="161"/>
    </row>
    <row r="17" spans="1:14" x14ac:dyDescent="0.3">
      <c r="A17" s="158">
        <v>43977</v>
      </c>
      <c r="B17" s="159">
        <v>1448.15</v>
      </c>
      <c r="C17" s="159">
        <v>1449.7</v>
      </c>
      <c r="D17" s="159">
        <v>1416.3</v>
      </c>
      <c r="E17" s="159">
        <v>1424.05</v>
      </c>
      <c r="F17" s="159">
        <v>1418.72</v>
      </c>
      <c r="G17" s="160">
        <v>15329472</v>
      </c>
      <c r="I17" s="161"/>
    </row>
    <row r="18" spans="1:14" x14ac:dyDescent="0.3">
      <c r="A18" s="158">
        <v>43978</v>
      </c>
      <c r="B18" s="159">
        <v>1431</v>
      </c>
      <c r="C18" s="159">
        <v>1454</v>
      </c>
      <c r="D18" s="159">
        <v>1412</v>
      </c>
      <c r="E18" s="159">
        <v>1445.55</v>
      </c>
      <c r="F18" s="159">
        <v>1440.14</v>
      </c>
      <c r="G18" s="160">
        <v>16460756</v>
      </c>
      <c r="I18" s="161"/>
    </row>
    <row r="19" spans="1:14" x14ac:dyDescent="0.3">
      <c r="A19" s="158">
        <v>43979</v>
      </c>
      <c r="B19" s="159">
        <v>1455</v>
      </c>
      <c r="C19" s="159">
        <v>1479.75</v>
      </c>
      <c r="D19" s="159">
        <v>1449</v>
      </c>
      <c r="E19" s="159">
        <v>1472.25</v>
      </c>
      <c r="F19" s="159">
        <v>1466.74</v>
      </c>
      <c r="G19" s="160">
        <v>18518271</v>
      </c>
      <c r="I19" s="161"/>
    </row>
    <row r="20" spans="1:14" x14ac:dyDescent="0.3">
      <c r="A20" s="158">
        <v>43980</v>
      </c>
      <c r="B20" s="159">
        <v>1468</v>
      </c>
      <c r="C20" s="159">
        <v>1472</v>
      </c>
      <c r="D20" s="159">
        <v>1452.65</v>
      </c>
      <c r="E20" s="159">
        <v>1464.4</v>
      </c>
      <c r="F20" s="159">
        <v>1458.92</v>
      </c>
      <c r="G20" s="160">
        <v>18470390</v>
      </c>
      <c r="I20" s="161"/>
    </row>
    <row r="21" spans="1:14" x14ac:dyDescent="0.3">
      <c r="A21" s="158">
        <v>43983</v>
      </c>
      <c r="B21" s="159">
        <v>1480</v>
      </c>
      <c r="C21" s="159">
        <v>1538.35</v>
      </c>
      <c r="D21" s="159">
        <v>1475.95</v>
      </c>
      <c r="E21" s="159">
        <v>1520.35</v>
      </c>
      <c r="F21" s="159">
        <v>1514.66</v>
      </c>
      <c r="G21" s="160">
        <v>18434012</v>
      </c>
      <c r="I21" s="161"/>
    </row>
    <row r="22" spans="1:14" x14ac:dyDescent="0.3">
      <c r="A22" s="158">
        <v>43984</v>
      </c>
      <c r="B22" s="159">
        <v>1526</v>
      </c>
      <c r="C22" s="159">
        <v>1540</v>
      </c>
      <c r="D22" s="159">
        <v>1520.8</v>
      </c>
      <c r="E22" s="159">
        <v>1535.7</v>
      </c>
      <c r="F22" s="159">
        <v>1529.96</v>
      </c>
      <c r="G22" s="160">
        <v>10224049</v>
      </c>
      <c r="I22" s="161"/>
    </row>
    <row r="23" spans="1:14" x14ac:dyDescent="0.3">
      <c r="A23" s="158">
        <v>43985</v>
      </c>
      <c r="B23" s="159">
        <v>1545</v>
      </c>
      <c r="C23" s="159">
        <v>1560</v>
      </c>
      <c r="D23" s="159">
        <v>1533.35</v>
      </c>
      <c r="E23" s="159">
        <v>1541.65</v>
      </c>
      <c r="F23" s="159">
        <v>1535.88</v>
      </c>
      <c r="G23" s="160">
        <v>11713461</v>
      </c>
      <c r="I23" s="161"/>
    </row>
    <row r="24" spans="1:14" x14ac:dyDescent="0.3">
      <c r="A24" s="158">
        <v>43986</v>
      </c>
      <c r="B24" s="159">
        <v>1544</v>
      </c>
      <c r="C24" s="159">
        <v>1589.5</v>
      </c>
      <c r="D24" s="159">
        <v>1541</v>
      </c>
      <c r="E24" s="159">
        <v>1579.8</v>
      </c>
      <c r="F24" s="159">
        <v>1573.89</v>
      </c>
      <c r="G24" s="160">
        <v>15784379</v>
      </c>
      <c r="I24" s="161"/>
      <c r="J24" s="161"/>
    </row>
    <row r="25" spans="1:14" x14ac:dyDescent="0.3">
      <c r="A25" s="158">
        <v>43987</v>
      </c>
      <c r="B25" s="159">
        <v>1595</v>
      </c>
      <c r="C25" s="159">
        <v>1618</v>
      </c>
      <c r="D25" s="159">
        <v>1573.7</v>
      </c>
      <c r="E25" s="159">
        <v>1581.7</v>
      </c>
      <c r="F25" s="159">
        <v>1575.78</v>
      </c>
      <c r="G25" s="160">
        <v>15264885</v>
      </c>
      <c r="I25" s="161"/>
      <c r="J25" s="161"/>
      <c r="M25" s="159"/>
      <c r="N25" s="159"/>
    </row>
    <row r="26" spans="1:14" x14ac:dyDescent="0.3">
      <c r="A26" s="158">
        <v>43990</v>
      </c>
      <c r="B26" s="159">
        <v>1618.4</v>
      </c>
      <c r="C26" s="159">
        <v>1618.4</v>
      </c>
      <c r="D26" s="159">
        <v>1565</v>
      </c>
      <c r="E26" s="159">
        <v>1569.5</v>
      </c>
      <c r="F26" s="159">
        <v>1563.63</v>
      </c>
      <c r="G26" s="160">
        <v>14497996</v>
      </c>
      <c r="I26" s="161"/>
      <c r="J26" s="161"/>
      <c r="M26" s="159"/>
      <c r="N26" s="159"/>
    </row>
    <row r="27" spans="1:14" x14ac:dyDescent="0.3">
      <c r="A27" s="158">
        <v>43991</v>
      </c>
      <c r="B27" s="159">
        <v>1560.3</v>
      </c>
      <c r="C27" s="159">
        <v>1583</v>
      </c>
      <c r="D27" s="159">
        <v>1533</v>
      </c>
      <c r="E27" s="159">
        <v>1537.15</v>
      </c>
      <c r="F27" s="159">
        <v>1531.4</v>
      </c>
      <c r="G27" s="160">
        <v>11933076</v>
      </c>
      <c r="I27" s="161"/>
      <c r="J27" s="161"/>
      <c r="M27" s="159"/>
      <c r="N27" s="159"/>
    </row>
    <row r="28" spans="1:14" x14ac:dyDescent="0.3">
      <c r="A28" s="158">
        <v>43992</v>
      </c>
      <c r="B28" s="159">
        <v>1543.1</v>
      </c>
      <c r="C28" s="159">
        <v>1579.55</v>
      </c>
      <c r="D28" s="159">
        <v>1540.05</v>
      </c>
      <c r="E28" s="159">
        <v>1572.15</v>
      </c>
      <c r="F28" s="159">
        <v>1566.27</v>
      </c>
      <c r="G28" s="160">
        <v>10214213</v>
      </c>
      <c r="I28" s="161"/>
      <c r="J28" s="161"/>
      <c r="M28" s="159"/>
      <c r="N28" s="159"/>
    </row>
    <row r="29" spans="1:14" x14ac:dyDescent="0.3">
      <c r="A29" s="158">
        <v>43993</v>
      </c>
      <c r="B29" s="159">
        <v>1566</v>
      </c>
      <c r="C29" s="159">
        <v>1567.95</v>
      </c>
      <c r="D29" s="159">
        <v>1531</v>
      </c>
      <c r="E29" s="159">
        <v>1537.7</v>
      </c>
      <c r="F29" s="159">
        <v>1531.95</v>
      </c>
      <c r="G29" s="160">
        <v>9408046</v>
      </c>
      <c r="I29" s="161"/>
      <c r="J29" s="161"/>
      <c r="M29" s="159"/>
      <c r="N29" s="159"/>
    </row>
    <row r="30" spans="1:14" x14ac:dyDescent="0.3">
      <c r="A30" s="158">
        <v>43994</v>
      </c>
      <c r="B30" s="159">
        <v>1500</v>
      </c>
      <c r="C30" s="159">
        <v>1593</v>
      </c>
      <c r="D30" s="159">
        <v>1497</v>
      </c>
      <c r="E30" s="159">
        <v>1588.8</v>
      </c>
      <c r="F30" s="159">
        <v>1582.86</v>
      </c>
      <c r="G30" s="160">
        <v>17790311</v>
      </c>
      <c r="I30" s="161"/>
      <c r="J30" s="161"/>
      <c r="M30" s="159"/>
      <c r="N30" s="159"/>
    </row>
    <row r="31" spans="1:14" x14ac:dyDescent="0.3">
      <c r="A31" s="158">
        <v>43997</v>
      </c>
      <c r="B31" s="159">
        <v>1565</v>
      </c>
      <c r="C31" s="159">
        <v>1626.95</v>
      </c>
      <c r="D31" s="159">
        <v>1561.1</v>
      </c>
      <c r="E31" s="159">
        <v>1614.55</v>
      </c>
      <c r="F31" s="159">
        <v>1608.51</v>
      </c>
      <c r="G31" s="160">
        <v>24509058</v>
      </c>
      <c r="I31" s="161"/>
      <c r="J31" s="161"/>
      <c r="M31" s="159"/>
      <c r="N31" s="159"/>
    </row>
    <row r="32" spans="1:14" x14ac:dyDescent="0.3">
      <c r="A32" s="158">
        <v>43998</v>
      </c>
      <c r="B32" s="159">
        <v>1643</v>
      </c>
      <c r="C32" s="159">
        <v>1648.55</v>
      </c>
      <c r="D32" s="159">
        <v>1585.3</v>
      </c>
      <c r="E32" s="159">
        <v>1617.7</v>
      </c>
      <c r="F32" s="159">
        <v>1611.65</v>
      </c>
      <c r="G32" s="160">
        <v>23622794</v>
      </c>
      <c r="I32" s="161"/>
      <c r="J32" s="161"/>
      <c r="M32" s="159"/>
      <c r="N32" s="159"/>
    </row>
    <row r="33" spans="1:14" x14ac:dyDescent="0.3">
      <c r="A33" s="158">
        <v>43999</v>
      </c>
      <c r="B33" s="159">
        <v>1608.25</v>
      </c>
      <c r="C33" s="159">
        <v>1635.45</v>
      </c>
      <c r="D33" s="159">
        <v>1602.1</v>
      </c>
      <c r="E33" s="159">
        <v>1615.35</v>
      </c>
      <c r="F33" s="159">
        <v>1609.31</v>
      </c>
      <c r="G33" s="160">
        <v>19282411</v>
      </c>
      <c r="I33" s="161"/>
      <c r="J33" s="161"/>
      <c r="M33" s="159"/>
      <c r="N33" s="159"/>
    </row>
    <row r="34" spans="1:14" x14ac:dyDescent="0.3">
      <c r="A34" s="158">
        <v>44000</v>
      </c>
      <c r="B34" s="159">
        <v>1607</v>
      </c>
      <c r="C34" s="159">
        <v>1665</v>
      </c>
      <c r="D34" s="159">
        <v>1605.6</v>
      </c>
      <c r="E34" s="159">
        <v>1655.9</v>
      </c>
      <c r="F34" s="159">
        <v>1649.71</v>
      </c>
      <c r="G34" s="160">
        <v>18677617</v>
      </c>
      <c r="I34" s="161"/>
      <c r="J34" s="161"/>
      <c r="M34" s="159"/>
      <c r="N34" s="159"/>
    </row>
    <row r="35" spans="1:14" x14ac:dyDescent="0.3">
      <c r="A35" s="158">
        <v>44001</v>
      </c>
      <c r="B35" s="159">
        <v>1670</v>
      </c>
      <c r="C35" s="159">
        <v>1788.8</v>
      </c>
      <c r="D35" s="159">
        <v>1662</v>
      </c>
      <c r="E35" s="159">
        <v>1759.4</v>
      </c>
      <c r="F35" s="159">
        <v>1752.82</v>
      </c>
      <c r="G35" s="160">
        <v>48828609</v>
      </c>
      <c r="I35" s="161"/>
      <c r="J35" s="161"/>
      <c r="M35" s="159"/>
      <c r="N35" s="159"/>
    </row>
    <row r="36" spans="1:14" x14ac:dyDescent="0.3">
      <c r="A36" s="158">
        <v>44004</v>
      </c>
      <c r="B36" s="159">
        <v>1773.4</v>
      </c>
      <c r="C36" s="159">
        <v>1804.2</v>
      </c>
      <c r="D36" s="159">
        <v>1735</v>
      </c>
      <c r="E36" s="159">
        <v>1746.15</v>
      </c>
      <c r="F36" s="159">
        <v>1739.62</v>
      </c>
      <c r="G36" s="160">
        <v>27781693</v>
      </c>
      <c r="I36" s="161"/>
      <c r="J36" s="161"/>
      <c r="M36" s="159"/>
      <c r="N36" s="159"/>
    </row>
    <row r="37" spans="1:14" x14ac:dyDescent="0.3">
      <c r="A37" s="158">
        <v>44005</v>
      </c>
      <c r="B37" s="159">
        <v>1750</v>
      </c>
      <c r="C37" s="159">
        <v>1763.75</v>
      </c>
      <c r="D37" s="159">
        <v>1716.1</v>
      </c>
      <c r="E37" s="159">
        <v>1720.9</v>
      </c>
      <c r="F37" s="159">
        <v>1714.46</v>
      </c>
      <c r="G37" s="160">
        <v>17519493</v>
      </c>
      <c r="I37" s="161"/>
      <c r="J37" s="161"/>
      <c r="M37" s="159"/>
      <c r="N37" s="159"/>
    </row>
    <row r="38" spans="1:14" x14ac:dyDescent="0.3">
      <c r="A38" s="158">
        <v>44006</v>
      </c>
      <c r="B38" s="159">
        <v>1735.9</v>
      </c>
      <c r="C38" s="159">
        <v>1772.7</v>
      </c>
      <c r="D38" s="159">
        <v>1711.7</v>
      </c>
      <c r="E38" s="159">
        <v>1727.85</v>
      </c>
      <c r="F38" s="159">
        <v>1721.39</v>
      </c>
      <c r="G38" s="160">
        <v>23807033</v>
      </c>
      <c r="I38" s="161"/>
      <c r="J38" s="161"/>
      <c r="M38" s="159"/>
      <c r="N38" s="159"/>
    </row>
    <row r="39" spans="1:14" x14ac:dyDescent="0.3">
      <c r="A39" s="158">
        <v>44007</v>
      </c>
      <c r="B39" s="159">
        <v>1727</v>
      </c>
      <c r="C39" s="159">
        <v>1749</v>
      </c>
      <c r="D39" s="159">
        <v>1713.05</v>
      </c>
      <c r="E39" s="159">
        <v>1717.9</v>
      </c>
      <c r="F39" s="159">
        <v>1711.47</v>
      </c>
      <c r="G39" s="160">
        <v>18312025</v>
      </c>
      <c r="I39" s="161"/>
      <c r="J39" s="161"/>
      <c r="M39" s="159"/>
      <c r="N39" s="159"/>
    </row>
    <row r="40" spans="1:14" x14ac:dyDescent="0.3">
      <c r="A40" s="158">
        <v>44008</v>
      </c>
      <c r="B40" s="159">
        <v>1728.8</v>
      </c>
      <c r="C40" s="159">
        <v>1752</v>
      </c>
      <c r="D40" s="159">
        <v>1717</v>
      </c>
      <c r="E40" s="159">
        <v>1741.65</v>
      </c>
      <c r="F40" s="159">
        <v>1735.13</v>
      </c>
      <c r="G40" s="160">
        <v>14270458</v>
      </c>
      <c r="I40" s="161"/>
      <c r="J40" s="161"/>
      <c r="M40" s="159"/>
      <c r="N40" s="159"/>
    </row>
    <row r="41" spans="1:14" x14ac:dyDescent="0.3">
      <c r="A41" s="158">
        <v>44011</v>
      </c>
      <c r="B41" s="159">
        <v>1728.05</v>
      </c>
      <c r="C41" s="159">
        <v>1739.75</v>
      </c>
      <c r="D41" s="159">
        <v>1715.55</v>
      </c>
      <c r="E41" s="159">
        <v>1723.15</v>
      </c>
      <c r="F41" s="159">
        <v>1716.7</v>
      </c>
      <c r="G41" s="160">
        <v>11824524</v>
      </c>
      <c r="I41" s="161"/>
      <c r="J41" s="161"/>
      <c r="M41" s="159"/>
      <c r="N41" s="159"/>
    </row>
    <row r="42" spans="1:14" x14ac:dyDescent="0.3">
      <c r="A42" s="158">
        <v>44012</v>
      </c>
      <c r="B42" s="159">
        <v>1737</v>
      </c>
      <c r="C42" s="159">
        <v>1741</v>
      </c>
      <c r="D42" s="159">
        <v>1695.55</v>
      </c>
      <c r="E42" s="159">
        <v>1704.1</v>
      </c>
      <c r="F42" s="159">
        <v>1697.73</v>
      </c>
      <c r="G42" s="160">
        <v>13972563</v>
      </c>
      <c r="I42" s="161"/>
      <c r="J42" s="161"/>
      <c r="M42" s="159"/>
      <c r="N42" s="159"/>
    </row>
    <row r="43" spans="1:14" x14ac:dyDescent="0.3">
      <c r="A43" s="158">
        <v>44013</v>
      </c>
      <c r="B43" s="159">
        <v>1720</v>
      </c>
      <c r="C43" s="159">
        <v>1749</v>
      </c>
      <c r="D43" s="159">
        <v>1708.05</v>
      </c>
      <c r="E43" s="159">
        <v>1737.6</v>
      </c>
      <c r="F43" s="159">
        <v>1731.1</v>
      </c>
      <c r="G43" s="160">
        <v>13136179</v>
      </c>
      <c r="I43" s="161"/>
      <c r="J43" s="161"/>
      <c r="M43" s="159"/>
      <c r="N43" s="159"/>
    </row>
    <row r="44" spans="1:14" x14ac:dyDescent="0.3">
      <c r="A44" s="158">
        <v>44014</v>
      </c>
      <c r="B44" s="159">
        <v>1743</v>
      </c>
      <c r="C44" s="159">
        <v>1767.6</v>
      </c>
      <c r="D44" s="159">
        <v>1735.05</v>
      </c>
      <c r="E44" s="159">
        <v>1760.35</v>
      </c>
      <c r="F44" s="159">
        <v>1760.35</v>
      </c>
      <c r="G44" s="160">
        <v>13286365</v>
      </c>
      <c r="I44" s="161"/>
      <c r="J44" s="161"/>
      <c r="M44" s="159"/>
      <c r="N44" s="159"/>
    </row>
    <row r="45" spans="1:14" x14ac:dyDescent="0.3">
      <c r="A45" s="158">
        <v>44015</v>
      </c>
      <c r="B45" s="159">
        <v>1779.8</v>
      </c>
      <c r="C45" s="159">
        <v>1793</v>
      </c>
      <c r="D45" s="159">
        <v>1768</v>
      </c>
      <c r="E45" s="159">
        <v>1787.9</v>
      </c>
      <c r="F45" s="159">
        <v>1787.9</v>
      </c>
      <c r="G45" s="160">
        <v>13583909</v>
      </c>
      <c r="I45" s="161"/>
      <c r="J45" s="161"/>
      <c r="M45" s="159"/>
      <c r="N45" s="159"/>
    </row>
    <row r="46" spans="1:14" x14ac:dyDescent="0.3">
      <c r="A46" s="158">
        <v>44018</v>
      </c>
      <c r="B46" s="159">
        <v>1805</v>
      </c>
      <c r="C46" s="159">
        <v>1858</v>
      </c>
      <c r="D46" s="159">
        <v>1792.1</v>
      </c>
      <c r="E46" s="159">
        <v>1851.8</v>
      </c>
      <c r="F46" s="159">
        <v>1851.8</v>
      </c>
      <c r="G46" s="160">
        <v>21697962</v>
      </c>
      <c r="I46" s="161"/>
      <c r="J46" s="161"/>
      <c r="M46" s="159"/>
      <c r="N46" s="159"/>
    </row>
    <row r="47" spans="1:14" x14ac:dyDescent="0.3">
      <c r="A47" s="158">
        <v>44019</v>
      </c>
      <c r="B47" s="159">
        <v>1860</v>
      </c>
      <c r="C47" s="159">
        <v>1864.35</v>
      </c>
      <c r="D47" s="159">
        <v>1806.3</v>
      </c>
      <c r="E47" s="159">
        <v>1823.45</v>
      </c>
      <c r="F47" s="159">
        <v>1823.45</v>
      </c>
      <c r="G47" s="160">
        <v>16239990</v>
      </c>
      <c r="I47" s="161"/>
      <c r="J47" s="161"/>
      <c r="M47" s="159"/>
      <c r="N47" s="159"/>
    </row>
    <row r="48" spans="1:14" x14ac:dyDescent="0.3">
      <c r="A48" s="158">
        <v>44020</v>
      </c>
      <c r="B48" s="159">
        <v>1824.05</v>
      </c>
      <c r="C48" s="159">
        <v>1834.95</v>
      </c>
      <c r="D48" s="159">
        <v>1790</v>
      </c>
      <c r="E48" s="159">
        <v>1798</v>
      </c>
      <c r="F48" s="159">
        <v>1798</v>
      </c>
      <c r="G48" s="160">
        <v>12093186</v>
      </c>
      <c r="I48" s="161"/>
      <c r="J48" s="161"/>
      <c r="M48" s="159"/>
      <c r="N48" s="159"/>
    </row>
    <row r="49" spans="1:14" x14ac:dyDescent="0.3">
      <c r="A49" s="158">
        <v>44021</v>
      </c>
      <c r="B49" s="159">
        <v>1809</v>
      </c>
      <c r="C49" s="159">
        <v>1835</v>
      </c>
      <c r="D49" s="159">
        <v>1786.25</v>
      </c>
      <c r="E49" s="159">
        <v>1824.25</v>
      </c>
      <c r="F49" s="159">
        <v>1824.25</v>
      </c>
      <c r="G49" s="160">
        <v>16807336</v>
      </c>
      <c r="I49" s="161"/>
      <c r="J49" s="161"/>
      <c r="M49" s="159"/>
      <c r="N49" s="159"/>
    </row>
    <row r="50" spans="1:14" x14ac:dyDescent="0.3">
      <c r="A50" s="158">
        <v>44022</v>
      </c>
      <c r="B50" s="159">
        <v>1828.5</v>
      </c>
      <c r="C50" s="159">
        <v>1884.6</v>
      </c>
      <c r="D50" s="159">
        <v>1824.25</v>
      </c>
      <c r="E50" s="159">
        <v>1878.05</v>
      </c>
      <c r="F50" s="159">
        <v>1878.05</v>
      </c>
      <c r="G50" s="160">
        <v>20195218</v>
      </c>
      <c r="I50" s="161"/>
      <c r="J50" s="161"/>
      <c r="M50" s="159"/>
      <c r="N50" s="159"/>
    </row>
    <row r="51" spans="1:14" x14ac:dyDescent="0.3">
      <c r="A51" s="158">
        <v>44025</v>
      </c>
      <c r="B51" s="159">
        <v>1903.35</v>
      </c>
      <c r="C51" s="159">
        <v>1947.7</v>
      </c>
      <c r="D51" s="159">
        <v>1900</v>
      </c>
      <c r="E51" s="159">
        <v>1935</v>
      </c>
      <c r="F51" s="159">
        <v>1935</v>
      </c>
      <c r="G51" s="160">
        <v>32124262</v>
      </c>
      <c r="I51" s="161"/>
      <c r="J51" s="161"/>
      <c r="M51" s="159"/>
      <c r="N51" s="159"/>
    </row>
    <row r="52" spans="1:14" x14ac:dyDescent="0.3">
      <c r="A52" s="158">
        <v>44026</v>
      </c>
      <c r="B52" s="159">
        <v>1934</v>
      </c>
      <c r="C52" s="159">
        <v>1941.7</v>
      </c>
      <c r="D52" s="159">
        <v>1887.3</v>
      </c>
      <c r="E52" s="159">
        <v>1917</v>
      </c>
      <c r="F52" s="159">
        <v>1917</v>
      </c>
      <c r="G52" s="160">
        <v>31073305</v>
      </c>
      <c r="I52" s="161"/>
      <c r="J52" s="161"/>
      <c r="M52" s="159"/>
      <c r="N52" s="159"/>
    </row>
    <row r="53" spans="1:14" x14ac:dyDescent="0.3">
      <c r="A53" s="158">
        <v>44027</v>
      </c>
      <c r="B53" s="159">
        <v>1937.95</v>
      </c>
      <c r="C53" s="159">
        <v>1978.8</v>
      </c>
      <c r="D53" s="159">
        <v>1798</v>
      </c>
      <c r="E53" s="159">
        <v>1844</v>
      </c>
      <c r="F53" s="159">
        <v>1844</v>
      </c>
      <c r="G53" s="160">
        <v>64457578</v>
      </c>
      <c r="I53" s="161"/>
      <c r="J53" s="161"/>
      <c r="M53" s="159"/>
      <c r="N53" s="159"/>
    </row>
    <row r="54" spans="1:14" x14ac:dyDescent="0.3">
      <c r="A54" s="158">
        <v>44028</v>
      </c>
      <c r="B54" s="159">
        <v>1847</v>
      </c>
      <c r="C54" s="159">
        <v>1869</v>
      </c>
      <c r="D54" s="159">
        <v>1812.45</v>
      </c>
      <c r="E54" s="159">
        <v>1843.4</v>
      </c>
      <c r="F54" s="159">
        <v>1843.4</v>
      </c>
      <c r="G54" s="160">
        <v>28133826</v>
      </c>
      <c r="I54" s="161"/>
      <c r="J54" s="161"/>
      <c r="M54" s="159"/>
      <c r="N54" s="159"/>
    </row>
    <row r="55" spans="1:14" x14ac:dyDescent="0.3">
      <c r="A55" s="158">
        <v>44029</v>
      </c>
      <c r="B55" s="159">
        <v>1845</v>
      </c>
      <c r="C55" s="159">
        <v>1920</v>
      </c>
      <c r="D55" s="159">
        <v>1838</v>
      </c>
      <c r="E55" s="159">
        <v>1911.7</v>
      </c>
      <c r="F55" s="159">
        <v>1911.7</v>
      </c>
      <c r="G55" s="160">
        <v>22948894</v>
      </c>
      <c r="I55" s="161"/>
      <c r="J55" s="161"/>
      <c r="M55" s="159"/>
      <c r="N55" s="159"/>
    </row>
    <row r="56" spans="1:14" x14ac:dyDescent="0.3">
      <c r="A56" s="158">
        <v>44032</v>
      </c>
      <c r="B56" s="159">
        <v>1917.8</v>
      </c>
      <c r="C56" s="159">
        <v>1932</v>
      </c>
      <c r="D56" s="159">
        <v>1899.65</v>
      </c>
      <c r="E56" s="159">
        <v>1919.9</v>
      </c>
      <c r="F56" s="159">
        <v>1919.9</v>
      </c>
      <c r="G56" s="160">
        <v>16887635</v>
      </c>
      <c r="I56" s="161"/>
      <c r="J56" s="161"/>
      <c r="M56" s="159"/>
      <c r="N56" s="159"/>
    </row>
    <row r="57" spans="1:14" x14ac:dyDescent="0.3">
      <c r="A57" s="158">
        <v>44033</v>
      </c>
      <c r="B57" s="159">
        <v>1939</v>
      </c>
      <c r="C57" s="159">
        <v>1977</v>
      </c>
      <c r="D57" s="159">
        <v>1936.5</v>
      </c>
      <c r="E57" s="159">
        <v>1971.55</v>
      </c>
      <c r="F57" s="159">
        <v>1971.55</v>
      </c>
      <c r="G57" s="160">
        <v>19463004</v>
      </c>
      <c r="I57" s="161"/>
      <c r="J57" s="161"/>
      <c r="M57" s="159"/>
      <c r="N57" s="159"/>
    </row>
    <row r="58" spans="1:14" x14ac:dyDescent="0.3">
      <c r="A58" s="158">
        <v>44034</v>
      </c>
      <c r="B58" s="159">
        <v>1983</v>
      </c>
      <c r="C58" s="159">
        <v>2010</v>
      </c>
      <c r="D58" s="159">
        <v>1960.7</v>
      </c>
      <c r="E58" s="159">
        <v>2004</v>
      </c>
      <c r="F58" s="159">
        <v>2004</v>
      </c>
      <c r="G58" s="160">
        <v>27584518</v>
      </c>
      <c r="I58" s="161"/>
      <c r="J58" s="161"/>
      <c r="M58" s="159"/>
      <c r="N58" s="159"/>
    </row>
    <row r="59" spans="1:14" x14ac:dyDescent="0.3">
      <c r="A59" s="158">
        <v>44035</v>
      </c>
      <c r="B59" s="159">
        <v>2003.95</v>
      </c>
      <c r="C59" s="159">
        <v>2079.6999999999998</v>
      </c>
      <c r="D59" s="159">
        <v>1991.35</v>
      </c>
      <c r="E59" s="159">
        <v>2057.8000000000002</v>
      </c>
      <c r="F59" s="159">
        <v>2057.8000000000002</v>
      </c>
      <c r="G59" s="160">
        <v>26921017</v>
      </c>
      <c r="I59" s="161"/>
      <c r="J59" s="161"/>
      <c r="M59" s="159"/>
      <c r="N59" s="159"/>
    </row>
    <row r="60" spans="1:14" x14ac:dyDescent="0.3">
      <c r="A60" s="158">
        <v>44036</v>
      </c>
      <c r="B60" s="159">
        <v>2058</v>
      </c>
      <c r="C60" s="159">
        <v>2163</v>
      </c>
      <c r="D60" s="159">
        <v>2057.8000000000002</v>
      </c>
      <c r="E60" s="159">
        <v>2146.15</v>
      </c>
      <c r="F60" s="159">
        <v>2146.15</v>
      </c>
      <c r="G60" s="160">
        <v>55655668</v>
      </c>
      <c r="I60" s="161"/>
      <c r="J60" s="161"/>
      <c r="M60" s="159"/>
      <c r="N60" s="159"/>
    </row>
    <row r="61" spans="1:14" x14ac:dyDescent="0.3">
      <c r="A61" s="158">
        <v>44039</v>
      </c>
      <c r="B61" s="159">
        <v>2178.8000000000002</v>
      </c>
      <c r="C61" s="159">
        <v>2198.8000000000002</v>
      </c>
      <c r="D61" s="159">
        <v>2127.9</v>
      </c>
      <c r="E61" s="159">
        <v>2156.1999999999998</v>
      </c>
      <c r="F61" s="159">
        <v>2156.1999999999998</v>
      </c>
      <c r="G61" s="160">
        <v>37060665</v>
      </c>
      <c r="I61" s="161"/>
      <c r="J61" s="161"/>
      <c r="M61" s="159"/>
      <c r="N61" s="159"/>
    </row>
    <row r="62" spans="1:14" x14ac:dyDescent="0.3">
      <c r="A62" s="158">
        <v>44040</v>
      </c>
      <c r="B62" s="159">
        <v>2156.1999999999998</v>
      </c>
      <c r="C62" s="159">
        <v>2194</v>
      </c>
      <c r="D62" s="159">
        <v>2150.65</v>
      </c>
      <c r="E62" s="159">
        <v>2177.6999999999998</v>
      </c>
      <c r="F62" s="159">
        <v>2177.6999999999998</v>
      </c>
      <c r="G62" s="160">
        <v>25435297</v>
      </c>
      <c r="I62" s="161"/>
      <c r="J62" s="161"/>
      <c r="M62" s="159"/>
      <c r="N62" s="159"/>
    </row>
    <row r="63" spans="1:14" x14ac:dyDescent="0.3">
      <c r="A63" s="158">
        <v>44041</v>
      </c>
      <c r="B63" s="159">
        <v>2177.9</v>
      </c>
      <c r="C63" s="159">
        <v>2182.8000000000002</v>
      </c>
      <c r="D63" s="159">
        <v>2070.4499999999998</v>
      </c>
      <c r="E63" s="159">
        <v>2096.65</v>
      </c>
      <c r="F63" s="159">
        <v>2096.65</v>
      </c>
      <c r="G63" s="160">
        <v>33534147</v>
      </c>
      <c r="I63" s="161"/>
      <c r="J63" s="161"/>
      <c r="M63" s="159"/>
      <c r="N63" s="159"/>
    </row>
    <row r="64" spans="1:14" x14ac:dyDescent="0.3">
      <c r="A64" s="158">
        <v>44042</v>
      </c>
      <c r="B64" s="159">
        <v>2099</v>
      </c>
      <c r="C64" s="159">
        <v>2139.6999999999998</v>
      </c>
      <c r="D64" s="159">
        <v>2072</v>
      </c>
      <c r="E64" s="159">
        <v>2108.85</v>
      </c>
      <c r="F64" s="159">
        <v>2108.85</v>
      </c>
      <c r="G64" s="160">
        <v>33623699</v>
      </c>
      <c r="I64" s="161"/>
      <c r="J64" s="161"/>
      <c r="M64" s="159"/>
      <c r="N64" s="159"/>
    </row>
    <row r="65" spans="1:14" x14ac:dyDescent="0.3">
      <c r="A65" s="158">
        <v>44043</v>
      </c>
      <c r="B65" s="159">
        <v>2114.5</v>
      </c>
      <c r="C65" s="159">
        <v>2129</v>
      </c>
      <c r="D65" s="159">
        <v>2052.8000000000002</v>
      </c>
      <c r="E65" s="159">
        <v>2067.1</v>
      </c>
      <c r="F65" s="159">
        <v>2067.1</v>
      </c>
      <c r="G65" s="160">
        <v>34593133</v>
      </c>
      <c r="I65" s="161"/>
      <c r="J65" s="161"/>
      <c r="M65" s="159"/>
      <c r="N65" s="159"/>
    </row>
    <row r="66" spans="1:14" x14ac:dyDescent="0.3">
      <c r="A66" s="158">
        <v>44046</v>
      </c>
      <c r="B66" s="159">
        <v>2051.3000000000002</v>
      </c>
      <c r="C66" s="159">
        <v>2057</v>
      </c>
      <c r="D66" s="159">
        <v>2003.1</v>
      </c>
      <c r="E66" s="159">
        <v>2009</v>
      </c>
      <c r="F66" s="159">
        <v>2009</v>
      </c>
      <c r="G66" s="160">
        <v>21559142</v>
      </c>
      <c r="I66" s="161"/>
      <c r="J66" s="161"/>
      <c r="M66" s="159"/>
      <c r="N66" s="159"/>
    </row>
    <row r="67" spans="1:14" x14ac:dyDescent="0.3">
      <c r="A67" s="158">
        <v>44047</v>
      </c>
      <c r="B67" s="159">
        <v>2020.6</v>
      </c>
      <c r="C67" s="159">
        <v>2167</v>
      </c>
      <c r="D67" s="159">
        <v>2000.25</v>
      </c>
      <c r="E67" s="159">
        <v>2150.6</v>
      </c>
      <c r="F67" s="159">
        <v>2150.6</v>
      </c>
      <c r="G67" s="160">
        <v>42476932</v>
      </c>
      <c r="I67" s="161"/>
      <c r="J67" s="161"/>
      <c r="M67" s="159"/>
      <c r="N67" s="159"/>
    </row>
    <row r="68" spans="1:14" x14ac:dyDescent="0.3">
      <c r="A68" s="158">
        <v>44048</v>
      </c>
      <c r="B68" s="159">
        <v>2169</v>
      </c>
      <c r="C68" s="159">
        <v>2196</v>
      </c>
      <c r="D68" s="159">
        <v>2118.3000000000002</v>
      </c>
      <c r="E68" s="159">
        <v>2126.4499999999998</v>
      </c>
      <c r="F68" s="159">
        <v>2126.4499999999998</v>
      </c>
      <c r="G68" s="160">
        <v>34404810</v>
      </c>
      <c r="I68" s="161"/>
      <c r="J68" s="161"/>
      <c r="M68" s="159"/>
      <c r="N68" s="159"/>
    </row>
    <row r="69" spans="1:14" x14ac:dyDescent="0.3">
      <c r="A69" s="158">
        <v>44049</v>
      </c>
      <c r="B69" s="159">
        <v>2157</v>
      </c>
      <c r="C69" s="159">
        <v>2167.6999999999998</v>
      </c>
      <c r="D69" s="159">
        <v>2107.8000000000002</v>
      </c>
      <c r="E69" s="159">
        <v>2134.1</v>
      </c>
      <c r="F69" s="159">
        <v>2134.1</v>
      </c>
      <c r="G69" s="160">
        <v>22762545</v>
      </c>
      <c r="I69" s="161"/>
      <c r="J69" s="161"/>
      <c r="M69" s="159"/>
      <c r="N69" s="159"/>
    </row>
    <row r="70" spans="1:14" x14ac:dyDescent="0.3">
      <c r="A70" s="158">
        <v>44050</v>
      </c>
      <c r="B70" s="159">
        <v>2129.8000000000002</v>
      </c>
      <c r="C70" s="159">
        <v>2157.8000000000002</v>
      </c>
      <c r="D70" s="159">
        <v>2120.1999999999998</v>
      </c>
      <c r="E70" s="159">
        <v>2146.4499999999998</v>
      </c>
      <c r="F70" s="159">
        <v>2146.4499999999998</v>
      </c>
      <c r="G70" s="160">
        <v>15222303</v>
      </c>
      <c r="I70" s="161"/>
      <c r="J70" s="161"/>
      <c r="M70" s="159"/>
      <c r="N70" s="159"/>
    </row>
    <row r="71" spans="1:14" x14ac:dyDescent="0.3">
      <c r="A71" s="158">
        <v>44053</v>
      </c>
      <c r="B71" s="159">
        <v>2159.1</v>
      </c>
      <c r="C71" s="159">
        <v>2165</v>
      </c>
      <c r="D71" s="159">
        <v>2108.1</v>
      </c>
      <c r="E71" s="159">
        <v>2119.85</v>
      </c>
      <c r="F71" s="159">
        <v>2119.85</v>
      </c>
      <c r="G71" s="160">
        <v>12441573</v>
      </c>
      <c r="I71" s="161"/>
      <c r="J71" s="161"/>
      <c r="M71" s="159"/>
      <c r="N71" s="159"/>
    </row>
    <row r="72" spans="1:14" x14ac:dyDescent="0.3">
      <c r="A72" s="158">
        <v>44054</v>
      </c>
      <c r="B72" s="159">
        <v>2134.8000000000002</v>
      </c>
      <c r="C72" s="159">
        <v>2160</v>
      </c>
      <c r="D72" s="159">
        <v>2100.35</v>
      </c>
      <c r="E72" s="159">
        <v>2133.8000000000002</v>
      </c>
      <c r="F72" s="159">
        <v>2133.8000000000002</v>
      </c>
      <c r="G72" s="160">
        <v>21611256</v>
      </c>
      <c r="I72" s="161"/>
      <c r="J72" s="161"/>
      <c r="M72" s="159"/>
      <c r="N72" s="159"/>
    </row>
    <row r="73" spans="1:14" x14ac:dyDescent="0.3">
      <c r="A73" s="158">
        <v>44055</v>
      </c>
      <c r="B73" s="159">
        <v>2121</v>
      </c>
      <c r="C73" s="159">
        <v>2145</v>
      </c>
      <c r="D73" s="159">
        <v>2106.8000000000002</v>
      </c>
      <c r="E73" s="159">
        <v>2127.6</v>
      </c>
      <c r="F73" s="159">
        <v>2127.6</v>
      </c>
      <c r="G73" s="160">
        <v>13967116</v>
      </c>
      <c r="I73" s="161"/>
      <c r="J73" s="161"/>
      <c r="M73" s="159"/>
      <c r="N73" s="159"/>
    </row>
    <row r="74" spans="1:14" x14ac:dyDescent="0.3">
      <c r="A74" s="158">
        <v>44056</v>
      </c>
      <c r="B74" s="159">
        <v>2128</v>
      </c>
      <c r="C74" s="159">
        <v>2138.9</v>
      </c>
      <c r="D74" s="159">
        <v>2110</v>
      </c>
      <c r="E74" s="159">
        <v>2122.0500000000002</v>
      </c>
      <c r="F74" s="159">
        <v>2122.0500000000002</v>
      </c>
      <c r="G74" s="160">
        <v>11459190</v>
      </c>
      <c r="I74" s="161"/>
      <c r="J74" s="161"/>
      <c r="M74" s="159"/>
      <c r="N74" s="159"/>
    </row>
    <row r="75" spans="1:14" x14ac:dyDescent="0.3">
      <c r="A75" s="158">
        <v>44057</v>
      </c>
      <c r="B75" s="159">
        <v>2122.5500000000002</v>
      </c>
      <c r="C75" s="159">
        <v>2157</v>
      </c>
      <c r="D75" s="159">
        <v>2089.25</v>
      </c>
      <c r="E75" s="159">
        <v>2113.8000000000002</v>
      </c>
      <c r="F75" s="159">
        <v>2113.8000000000002</v>
      </c>
      <c r="G75" s="160">
        <v>15333164</v>
      </c>
      <c r="I75" s="161"/>
      <c r="J75" s="161"/>
      <c r="M75" s="159"/>
      <c r="N75" s="159"/>
    </row>
    <row r="76" spans="1:14" x14ac:dyDescent="0.3">
      <c r="A76" s="158">
        <v>44060</v>
      </c>
      <c r="B76" s="159">
        <v>2105</v>
      </c>
      <c r="C76" s="159">
        <v>2105</v>
      </c>
      <c r="D76" s="159">
        <v>2070.1</v>
      </c>
      <c r="E76" s="159">
        <v>2091.35</v>
      </c>
      <c r="F76" s="159">
        <v>2091.35</v>
      </c>
      <c r="G76" s="160">
        <v>14296834</v>
      </c>
      <c r="I76" s="161"/>
      <c r="J76" s="161"/>
      <c r="M76" s="159"/>
      <c r="N76" s="159"/>
    </row>
    <row r="77" spans="1:14" x14ac:dyDescent="0.3">
      <c r="A77" s="158">
        <v>44061</v>
      </c>
      <c r="B77" s="159">
        <v>2085</v>
      </c>
      <c r="C77" s="159">
        <v>2134.3000000000002</v>
      </c>
      <c r="D77" s="159">
        <v>2082.35</v>
      </c>
      <c r="E77" s="159">
        <v>2118.5500000000002</v>
      </c>
      <c r="F77" s="159">
        <v>2118.5500000000002</v>
      </c>
      <c r="G77" s="160">
        <v>14097746</v>
      </c>
      <c r="I77" s="161"/>
      <c r="J77" s="161"/>
      <c r="M77" s="159"/>
      <c r="N77" s="159"/>
    </row>
    <row r="78" spans="1:14" x14ac:dyDescent="0.3">
      <c r="A78" s="158">
        <v>44062</v>
      </c>
      <c r="B78" s="159">
        <v>2141</v>
      </c>
      <c r="C78" s="159">
        <v>2154</v>
      </c>
      <c r="D78" s="159">
        <v>2121.35</v>
      </c>
      <c r="E78" s="159">
        <v>2131.5500000000002</v>
      </c>
      <c r="F78" s="159">
        <v>2131.5500000000002</v>
      </c>
      <c r="G78" s="160">
        <v>15731396</v>
      </c>
      <c r="I78" s="161"/>
      <c r="J78" s="161"/>
      <c r="M78" s="159"/>
      <c r="N78" s="159"/>
    </row>
    <row r="79" spans="1:14" x14ac:dyDescent="0.3">
      <c r="A79" s="158">
        <v>44063</v>
      </c>
      <c r="B79" s="159">
        <v>2120</v>
      </c>
      <c r="C79" s="159">
        <v>2123.9</v>
      </c>
      <c r="D79" s="159">
        <v>2088</v>
      </c>
      <c r="E79" s="159">
        <v>2097.0500000000002</v>
      </c>
      <c r="F79" s="159">
        <v>2097.0500000000002</v>
      </c>
      <c r="G79" s="160">
        <v>10401212</v>
      </c>
      <c r="I79" s="161"/>
      <c r="J79" s="161"/>
      <c r="M79" s="159"/>
      <c r="N79" s="159"/>
    </row>
    <row r="80" spans="1:14" x14ac:dyDescent="0.3">
      <c r="A80" s="158">
        <v>44064</v>
      </c>
      <c r="B80" s="159">
        <v>2118</v>
      </c>
      <c r="C80" s="159">
        <v>2122</v>
      </c>
      <c r="D80" s="159">
        <v>2077</v>
      </c>
      <c r="E80" s="159">
        <v>2081.85</v>
      </c>
      <c r="F80" s="159">
        <v>2081.85</v>
      </c>
      <c r="G80" s="160">
        <v>11667129</v>
      </c>
      <c r="I80" s="161"/>
      <c r="J80" s="161"/>
      <c r="M80" s="159"/>
      <c r="N80" s="159"/>
    </row>
    <row r="81" spans="1:14" x14ac:dyDescent="0.3">
      <c r="A81" s="158">
        <v>44067</v>
      </c>
      <c r="B81" s="159">
        <v>2091.4</v>
      </c>
      <c r="C81" s="159">
        <v>2104.5</v>
      </c>
      <c r="D81" s="159">
        <v>2070.5</v>
      </c>
      <c r="E81" s="159">
        <v>2095.75</v>
      </c>
      <c r="F81" s="159">
        <v>2095.75</v>
      </c>
      <c r="G81" s="160">
        <v>15098991</v>
      </c>
      <c r="I81" s="161"/>
      <c r="J81" s="161"/>
      <c r="M81" s="159"/>
      <c r="N81" s="159"/>
    </row>
    <row r="82" spans="1:14" x14ac:dyDescent="0.3">
      <c r="A82" s="158">
        <v>44068</v>
      </c>
      <c r="B82" s="159">
        <v>2106</v>
      </c>
      <c r="C82" s="159">
        <v>2111.3000000000002</v>
      </c>
      <c r="D82" s="159">
        <v>2078</v>
      </c>
      <c r="E82" s="159">
        <v>2082.1</v>
      </c>
      <c r="F82" s="159">
        <v>2082.1</v>
      </c>
      <c r="G82" s="160">
        <v>8947563</v>
      </c>
      <c r="I82" s="161"/>
      <c r="J82" s="161"/>
      <c r="M82" s="159"/>
      <c r="N82" s="159"/>
    </row>
    <row r="83" spans="1:14" x14ac:dyDescent="0.3">
      <c r="A83" s="158">
        <v>44069</v>
      </c>
      <c r="B83" s="159">
        <v>2085</v>
      </c>
      <c r="C83" s="159">
        <v>2147.9499999999998</v>
      </c>
      <c r="D83" s="159">
        <v>2047</v>
      </c>
      <c r="E83" s="159">
        <v>2137.3000000000002</v>
      </c>
      <c r="F83" s="159">
        <v>2137.3000000000002</v>
      </c>
      <c r="G83" s="160">
        <v>27630190</v>
      </c>
      <c r="I83" s="161"/>
      <c r="J83" s="161"/>
      <c r="M83" s="159"/>
      <c r="N83" s="159"/>
    </row>
    <row r="84" spans="1:14" x14ac:dyDescent="0.3">
      <c r="A84" s="158">
        <v>44070</v>
      </c>
      <c r="B84" s="159">
        <v>2148</v>
      </c>
      <c r="C84" s="159">
        <v>2150</v>
      </c>
      <c r="D84" s="159">
        <v>2103.25</v>
      </c>
      <c r="E84" s="159">
        <v>2110.6</v>
      </c>
      <c r="F84" s="159">
        <v>2110.6</v>
      </c>
      <c r="G84" s="160">
        <v>12961252</v>
      </c>
      <c r="I84" s="161"/>
      <c r="J84" s="161"/>
      <c r="M84" s="159"/>
      <c r="N84" s="159"/>
    </row>
    <row r="85" spans="1:14" x14ac:dyDescent="0.3">
      <c r="A85" s="158">
        <v>44071</v>
      </c>
      <c r="B85" s="159">
        <v>2120</v>
      </c>
      <c r="C85" s="159">
        <v>2132.9</v>
      </c>
      <c r="D85" s="159">
        <v>2106.25</v>
      </c>
      <c r="E85" s="159">
        <v>2116.15</v>
      </c>
      <c r="F85" s="159">
        <v>2116.15</v>
      </c>
      <c r="G85" s="160">
        <v>12537520</v>
      </c>
      <c r="I85" s="161"/>
      <c r="J85" s="161"/>
      <c r="M85" s="159"/>
      <c r="N85" s="159"/>
    </row>
    <row r="86" spans="1:14" x14ac:dyDescent="0.3">
      <c r="A86" s="158">
        <v>44074</v>
      </c>
      <c r="B86" s="159">
        <v>2174</v>
      </c>
      <c r="C86" s="159">
        <v>2174</v>
      </c>
      <c r="D86" s="159">
        <v>2060.35</v>
      </c>
      <c r="E86" s="159">
        <v>2080.6999999999998</v>
      </c>
      <c r="F86" s="159">
        <v>2080.6999999999998</v>
      </c>
      <c r="G86" s="160">
        <v>28648125</v>
      </c>
      <c r="I86" s="161"/>
      <c r="J86" s="161"/>
      <c r="M86" s="159"/>
      <c r="N86" s="159"/>
    </row>
    <row r="87" spans="1:14" x14ac:dyDescent="0.3">
      <c r="A87" s="158">
        <v>44075</v>
      </c>
      <c r="B87" s="159">
        <v>2100</v>
      </c>
      <c r="C87" s="159">
        <v>2122.4</v>
      </c>
      <c r="D87" s="159">
        <v>2062.4</v>
      </c>
      <c r="E87" s="159">
        <v>2087.25</v>
      </c>
      <c r="F87" s="159">
        <v>2087.25</v>
      </c>
      <c r="G87" s="160">
        <v>17821397</v>
      </c>
      <c r="I87" s="161"/>
      <c r="J87" s="161"/>
      <c r="M87" s="159"/>
      <c r="N87" s="159"/>
    </row>
    <row r="88" spans="1:14" x14ac:dyDescent="0.3">
      <c r="A88" s="158">
        <v>44076</v>
      </c>
      <c r="B88" s="159">
        <v>2092</v>
      </c>
      <c r="C88" s="159">
        <v>2138</v>
      </c>
      <c r="D88" s="159">
        <v>2085</v>
      </c>
      <c r="E88" s="159">
        <v>2128.1999999999998</v>
      </c>
      <c r="F88" s="159">
        <v>2128.1999999999998</v>
      </c>
      <c r="G88" s="160">
        <v>12437162</v>
      </c>
      <c r="I88" s="161"/>
      <c r="J88" s="161"/>
      <c r="M88" s="159"/>
      <c r="N88" s="159"/>
    </row>
    <row r="89" spans="1:14" x14ac:dyDescent="0.3">
      <c r="A89" s="158">
        <v>44077</v>
      </c>
      <c r="B89" s="159">
        <v>2128</v>
      </c>
      <c r="C89" s="159">
        <v>2138.75</v>
      </c>
      <c r="D89" s="159">
        <v>2103</v>
      </c>
      <c r="E89" s="159">
        <v>2112.1</v>
      </c>
      <c r="F89" s="159">
        <v>2112.1</v>
      </c>
      <c r="G89" s="160">
        <v>8577634</v>
      </c>
      <c r="I89" s="161"/>
      <c r="J89" s="161"/>
      <c r="M89" s="159"/>
      <c r="N89" s="159"/>
    </row>
    <row r="90" spans="1:14" x14ac:dyDescent="0.3">
      <c r="A90" s="158">
        <v>44078</v>
      </c>
      <c r="B90" s="159">
        <v>2083.5500000000002</v>
      </c>
      <c r="C90" s="159">
        <v>2096.9499999999998</v>
      </c>
      <c r="D90" s="159">
        <v>2072.1999999999998</v>
      </c>
      <c r="E90" s="159">
        <v>2077.25</v>
      </c>
      <c r="F90" s="159">
        <v>2077.25</v>
      </c>
      <c r="G90" s="160">
        <v>13141644</v>
      </c>
      <c r="I90" s="161"/>
      <c r="J90" s="161"/>
      <c r="M90" s="159"/>
      <c r="N90" s="159"/>
    </row>
    <row r="91" spans="1:14" x14ac:dyDescent="0.3">
      <c r="A91" s="158">
        <v>44081</v>
      </c>
      <c r="B91" s="159">
        <v>2084</v>
      </c>
      <c r="C91" s="159">
        <v>2105.75</v>
      </c>
      <c r="D91" s="159">
        <v>2044.25</v>
      </c>
      <c r="E91" s="159">
        <v>2082.65</v>
      </c>
      <c r="F91" s="159">
        <v>2082.65</v>
      </c>
      <c r="G91" s="160">
        <v>10119064</v>
      </c>
      <c r="I91" s="161"/>
      <c r="J91" s="161"/>
      <c r="M91" s="159"/>
      <c r="N91" s="159"/>
    </row>
    <row r="92" spans="1:14" x14ac:dyDescent="0.3">
      <c r="A92" s="158">
        <v>44082</v>
      </c>
      <c r="B92" s="159">
        <v>2092</v>
      </c>
      <c r="C92" s="159">
        <v>2121</v>
      </c>
      <c r="D92" s="159">
        <v>2080.5</v>
      </c>
      <c r="E92" s="159">
        <v>2107.1</v>
      </c>
      <c r="F92" s="159">
        <v>2107.1</v>
      </c>
      <c r="G92" s="160">
        <v>12643749</v>
      </c>
      <c r="I92" s="161"/>
      <c r="J92" s="161"/>
      <c r="M92" s="159"/>
      <c r="N92" s="159"/>
    </row>
    <row r="93" spans="1:14" x14ac:dyDescent="0.3">
      <c r="A93" s="158">
        <v>44083</v>
      </c>
      <c r="B93" s="159">
        <v>2085</v>
      </c>
      <c r="C93" s="159">
        <v>2167.8000000000002</v>
      </c>
      <c r="D93" s="159">
        <v>2081.4499999999998</v>
      </c>
      <c r="E93" s="159">
        <v>2161.35</v>
      </c>
      <c r="F93" s="159">
        <v>2161.35</v>
      </c>
      <c r="G93" s="160">
        <v>25525961</v>
      </c>
      <c r="I93" s="161"/>
      <c r="J93" s="161"/>
      <c r="M93" s="159"/>
      <c r="N93" s="159"/>
    </row>
    <row r="94" spans="1:14" x14ac:dyDescent="0.3">
      <c r="A94" s="158">
        <v>44084</v>
      </c>
      <c r="B94" s="159">
        <v>2183.1</v>
      </c>
      <c r="C94" s="159">
        <v>2344.9499999999998</v>
      </c>
      <c r="D94" s="159">
        <v>2175.35</v>
      </c>
      <c r="E94" s="159">
        <v>2314</v>
      </c>
      <c r="F94" s="159">
        <v>2314</v>
      </c>
      <c r="G94" s="160">
        <v>64750460</v>
      </c>
      <c r="I94" s="161"/>
      <c r="J94" s="161"/>
      <c r="M94" s="159"/>
      <c r="N94" s="159"/>
    </row>
    <row r="95" spans="1:14" x14ac:dyDescent="0.3">
      <c r="A95" s="158">
        <v>44085</v>
      </c>
      <c r="B95" s="159">
        <v>2312</v>
      </c>
      <c r="C95" s="159">
        <v>2337.85</v>
      </c>
      <c r="D95" s="159">
        <v>2287.1</v>
      </c>
      <c r="E95" s="159">
        <v>2319.75</v>
      </c>
      <c r="F95" s="159">
        <v>2319.75</v>
      </c>
      <c r="G95" s="160">
        <v>27445768</v>
      </c>
      <c r="I95" s="161"/>
      <c r="J95" s="161"/>
      <c r="M95" s="159"/>
      <c r="N95" s="159"/>
    </row>
    <row r="96" spans="1:14" x14ac:dyDescent="0.3">
      <c r="A96" s="158">
        <v>44088</v>
      </c>
      <c r="B96" s="159">
        <v>2325</v>
      </c>
      <c r="C96" s="159">
        <v>2360</v>
      </c>
      <c r="D96" s="159">
        <v>2282</v>
      </c>
      <c r="E96" s="159">
        <v>2302.5500000000002</v>
      </c>
      <c r="F96" s="159">
        <v>2302.5500000000002</v>
      </c>
      <c r="G96" s="160">
        <v>20335273</v>
      </c>
      <c r="I96" s="161"/>
      <c r="J96" s="161"/>
      <c r="M96" s="159"/>
      <c r="N96" s="159"/>
    </row>
    <row r="97" spans="1:14" x14ac:dyDescent="0.3">
      <c r="A97" s="158">
        <v>44089</v>
      </c>
      <c r="B97" s="159">
        <v>2311.9499999999998</v>
      </c>
      <c r="C97" s="159">
        <v>2325.75</v>
      </c>
      <c r="D97" s="159">
        <v>2288.15</v>
      </c>
      <c r="E97" s="159">
        <v>2318.85</v>
      </c>
      <c r="F97" s="159">
        <v>2318.85</v>
      </c>
      <c r="G97" s="160">
        <v>12542824</v>
      </c>
      <c r="I97" s="161"/>
      <c r="J97" s="161"/>
      <c r="M97" s="159"/>
      <c r="N97" s="159"/>
    </row>
    <row r="98" spans="1:14" x14ac:dyDescent="0.3">
      <c r="A98" s="158">
        <v>44090</v>
      </c>
      <c r="B98" s="159">
        <v>2320</v>
      </c>
      <c r="C98" s="159">
        <v>2369.35</v>
      </c>
      <c r="D98" s="159">
        <v>2310.5500000000002</v>
      </c>
      <c r="E98" s="159">
        <v>2324.5500000000002</v>
      </c>
      <c r="F98" s="159">
        <v>2324.5500000000002</v>
      </c>
      <c r="G98" s="160">
        <v>15668979</v>
      </c>
      <c r="I98" s="161"/>
      <c r="J98" s="161"/>
      <c r="M98" s="159"/>
      <c r="N98" s="159"/>
    </row>
    <row r="99" spans="1:14" x14ac:dyDescent="0.3">
      <c r="A99" s="158">
        <v>44091</v>
      </c>
      <c r="B99" s="159">
        <v>2320</v>
      </c>
      <c r="C99" s="159">
        <v>2333.6999999999998</v>
      </c>
      <c r="D99" s="159">
        <v>2291.85</v>
      </c>
      <c r="E99" s="159">
        <v>2298.75</v>
      </c>
      <c r="F99" s="159">
        <v>2298.75</v>
      </c>
      <c r="G99" s="160">
        <v>11919927</v>
      </c>
      <c r="I99" s="161"/>
      <c r="J99" s="161"/>
      <c r="M99" s="159"/>
      <c r="N99" s="159"/>
    </row>
    <row r="100" spans="1:14" x14ac:dyDescent="0.3">
      <c r="A100" s="158">
        <v>44092</v>
      </c>
      <c r="B100" s="159">
        <v>2314.25</v>
      </c>
      <c r="C100" s="159">
        <v>2319.4499999999998</v>
      </c>
      <c r="D100" s="159">
        <v>2276.5500000000002</v>
      </c>
      <c r="E100" s="159">
        <v>2305.6999999999998</v>
      </c>
      <c r="F100" s="159">
        <v>2305.6999999999998</v>
      </c>
      <c r="G100" s="160">
        <v>15264068</v>
      </c>
      <c r="I100" s="161"/>
      <c r="J100" s="161"/>
      <c r="M100" s="159"/>
      <c r="N100" s="159"/>
    </row>
    <row r="101" spans="1:14" x14ac:dyDescent="0.3">
      <c r="A101" s="158">
        <v>44095</v>
      </c>
      <c r="B101" s="159">
        <v>2300</v>
      </c>
      <c r="C101" s="159">
        <v>2336</v>
      </c>
      <c r="D101" s="159">
        <v>2247.35</v>
      </c>
      <c r="E101" s="159">
        <v>2255.85</v>
      </c>
      <c r="F101" s="159">
        <v>2255.85</v>
      </c>
      <c r="G101" s="160">
        <v>15519031</v>
      </c>
      <c r="I101" s="161"/>
      <c r="J101" s="161"/>
      <c r="M101" s="159"/>
      <c r="N101" s="159"/>
    </row>
    <row r="102" spans="1:14" x14ac:dyDescent="0.3">
      <c r="A102" s="158">
        <v>44096</v>
      </c>
      <c r="B102" s="159">
        <v>2277</v>
      </c>
      <c r="C102" s="159">
        <v>2277</v>
      </c>
      <c r="D102" s="159">
        <v>2201.5500000000002</v>
      </c>
      <c r="E102" s="159">
        <v>2211.15</v>
      </c>
      <c r="F102" s="159">
        <v>2211.15</v>
      </c>
      <c r="G102" s="160">
        <v>16056620</v>
      </c>
      <c r="I102" s="161"/>
      <c r="J102" s="161"/>
      <c r="M102" s="159"/>
      <c r="N102" s="159"/>
    </row>
    <row r="103" spans="1:14" x14ac:dyDescent="0.3">
      <c r="A103" s="158">
        <v>44097</v>
      </c>
      <c r="B103" s="159">
        <v>2260</v>
      </c>
      <c r="C103" s="159">
        <v>2276.75</v>
      </c>
      <c r="D103" s="159">
        <v>2205.3000000000002</v>
      </c>
      <c r="E103" s="159">
        <v>2230.8000000000002</v>
      </c>
      <c r="F103" s="159">
        <v>2230.8000000000002</v>
      </c>
      <c r="G103" s="160">
        <v>19839282</v>
      </c>
      <c r="I103" s="161"/>
      <c r="J103" s="161"/>
      <c r="M103" s="159"/>
      <c r="N103" s="159"/>
    </row>
    <row r="104" spans="1:14" x14ac:dyDescent="0.3">
      <c r="A104" s="158">
        <v>44098</v>
      </c>
      <c r="B104" s="159">
        <v>2207.9</v>
      </c>
      <c r="C104" s="159">
        <v>2226</v>
      </c>
      <c r="D104" s="159">
        <v>2176.0500000000002</v>
      </c>
      <c r="E104" s="159">
        <v>2181.1999999999998</v>
      </c>
      <c r="F104" s="159">
        <v>2181.1999999999998</v>
      </c>
      <c r="G104" s="160">
        <v>13764841</v>
      </c>
      <c r="I104" s="161"/>
      <c r="J104" s="161"/>
      <c r="M104" s="159"/>
      <c r="N104" s="159"/>
    </row>
    <row r="105" spans="1:14" x14ac:dyDescent="0.3">
      <c r="A105" s="158">
        <v>44099</v>
      </c>
      <c r="B105" s="159">
        <v>2189</v>
      </c>
      <c r="C105" s="159">
        <v>2212.8000000000002</v>
      </c>
      <c r="D105" s="159">
        <v>2167.3000000000002</v>
      </c>
      <c r="E105" s="159">
        <v>2201.6999999999998</v>
      </c>
      <c r="F105" s="159">
        <v>2201.6999999999998</v>
      </c>
      <c r="G105" s="160">
        <v>13095028</v>
      </c>
      <c r="I105" s="161"/>
      <c r="J105" s="161"/>
      <c r="M105" s="159"/>
      <c r="N105" s="159"/>
    </row>
    <row r="106" spans="1:14" x14ac:dyDescent="0.3">
      <c r="A106" s="158">
        <v>44102</v>
      </c>
      <c r="B106" s="159">
        <v>2227</v>
      </c>
      <c r="C106" s="159">
        <v>2238</v>
      </c>
      <c r="D106" s="159">
        <v>2207.0500000000002</v>
      </c>
      <c r="E106" s="159">
        <v>2216.25</v>
      </c>
      <c r="F106" s="159">
        <v>2216.25</v>
      </c>
      <c r="G106" s="160">
        <v>9076248</v>
      </c>
      <c r="I106" s="161"/>
      <c r="J106" s="161"/>
      <c r="M106" s="159"/>
      <c r="N106" s="159"/>
    </row>
    <row r="107" spans="1:14" x14ac:dyDescent="0.3">
      <c r="A107" s="158">
        <v>44103</v>
      </c>
      <c r="B107" s="159">
        <v>2225</v>
      </c>
      <c r="C107" s="159">
        <v>2264</v>
      </c>
      <c r="D107" s="159">
        <v>2216.25</v>
      </c>
      <c r="E107" s="159">
        <v>2245.0500000000002</v>
      </c>
      <c r="F107" s="159">
        <v>2245.0500000000002</v>
      </c>
      <c r="G107" s="160">
        <v>11926328</v>
      </c>
      <c r="I107" s="161"/>
      <c r="J107" s="161"/>
      <c r="M107" s="159"/>
      <c r="N107" s="159"/>
    </row>
    <row r="108" spans="1:14" x14ac:dyDescent="0.3">
      <c r="A108" s="158">
        <v>44104</v>
      </c>
      <c r="B108" s="159">
        <v>2260</v>
      </c>
      <c r="C108" s="159">
        <v>2267</v>
      </c>
      <c r="D108" s="159">
        <v>2225</v>
      </c>
      <c r="E108" s="159">
        <v>2234.35</v>
      </c>
      <c r="F108" s="159">
        <v>2234.35</v>
      </c>
      <c r="G108" s="160">
        <v>11290667</v>
      </c>
      <c r="I108" s="161"/>
      <c r="J108" s="161"/>
      <c r="M108" s="159"/>
      <c r="N108" s="159"/>
    </row>
    <row r="109" spans="1:14" x14ac:dyDescent="0.3">
      <c r="A109" s="158">
        <v>44105</v>
      </c>
      <c r="B109" s="159">
        <v>2263.8000000000002</v>
      </c>
      <c r="C109" s="159">
        <v>2263.8000000000002</v>
      </c>
      <c r="D109" s="159">
        <v>2214</v>
      </c>
      <c r="E109" s="159">
        <v>2225.25</v>
      </c>
      <c r="F109" s="159">
        <v>2225.25</v>
      </c>
      <c r="G109" s="160">
        <v>9591456</v>
      </c>
      <c r="I109" s="161"/>
      <c r="J109" s="161"/>
      <c r="M109" s="159"/>
      <c r="N109" s="159"/>
    </row>
    <row r="110" spans="1:14" x14ac:dyDescent="0.3">
      <c r="A110" s="158">
        <v>44109</v>
      </c>
      <c r="B110" s="159">
        <v>2244</v>
      </c>
      <c r="C110" s="159">
        <v>2249.15</v>
      </c>
      <c r="D110" s="159">
        <v>2206</v>
      </c>
      <c r="E110" s="159">
        <v>2212.1999999999998</v>
      </c>
      <c r="F110" s="159">
        <v>2212.1999999999998</v>
      </c>
      <c r="G110" s="160">
        <v>8732869</v>
      </c>
      <c r="I110" s="161"/>
      <c r="J110" s="161"/>
      <c r="M110" s="159"/>
      <c r="N110" s="159"/>
    </row>
    <row r="111" spans="1:14" x14ac:dyDescent="0.3">
      <c r="A111" s="158">
        <v>44110</v>
      </c>
      <c r="B111" s="159">
        <v>2225.25</v>
      </c>
      <c r="C111" s="159">
        <v>2233.9</v>
      </c>
      <c r="D111" s="159">
        <v>2201.65</v>
      </c>
      <c r="E111" s="159">
        <v>2210.35</v>
      </c>
      <c r="F111" s="159">
        <v>2210.35</v>
      </c>
      <c r="G111" s="160">
        <v>8497216</v>
      </c>
      <c r="I111" s="161"/>
      <c r="J111" s="161"/>
      <c r="M111" s="159"/>
      <c r="N111" s="159"/>
    </row>
    <row r="112" spans="1:14" x14ac:dyDescent="0.3">
      <c r="A112" s="158">
        <v>44111</v>
      </c>
      <c r="B112" s="159">
        <v>2235</v>
      </c>
      <c r="C112" s="159">
        <v>2309</v>
      </c>
      <c r="D112" s="159">
        <v>2220</v>
      </c>
      <c r="E112" s="159">
        <v>2257.5</v>
      </c>
      <c r="F112" s="159">
        <v>2257.5</v>
      </c>
      <c r="G112" s="160">
        <v>24538346</v>
      </c>
      <c r="I112" s="161"/>
      <c r="J112" s="161"/>
      <c r="M112" s="159"/>
      <c r="N112" s="159"/>
    </row>
    <row r="113" spans="1:14" x14ac:dyDescent="0.3">
      <c r="A113" s="158">
        <v>44112</v>
      </c>
      <c r="B113" s="159">
        <v>2259</v>
      </c>
      <c r="C113" s="159">
        <v>2268</v>
      </c>
      <c r="D113" s="159">
        <v>2222.1</v>
      </c>
      <c r="E113" s="159">
        <v>2239.25</v>
      </c>
      <c r="F113" s="159">
        <v>2239.25</v>
      </c>
      <c r="G113" s="160">
        <v>9727405</v>
      </c>
      <c r="I113" s="161"/>
      <c r="J113" s="161"/>
      <c r="M113" s="159"/>
      <c r="N113" s="159"/>
    </row>
    <row r="114" spans="1:14" x14ac:dyDescent="0.3">
      <c r="A114" s="158">
        <v>44113</v>
      </c>
      <c r="B114" s="159">
        <v>2235</v>
      </c>
      <c r="C114" s="159">
        <v>2253</v>
      </c>
      <c r="D114" s="159">
        <v>2217.1</v>
      </c>
      <c r="E114" s="159">
        <v>2233.4499999999998</v>
      </c>
      <c r="F114" s="159">
        <v>2233.4499999999998</v>
      </c>
      <c r="G114" s="160">
        <v>8558745</v>
      </c>
      <c r="I114" s="161"/>
      <c r="J114" s="161"/>
      <c r="M114" s="159"/>
      <c r="N114" s="159"/>
    </row>
    <row r="115" spans="1:14" x14ac:dyDescent="0.3">
      <c r="A115" s="158">
        <v>44116</v>
      </c>
      <c r="B115" s="159">
        <v>2235</v>
      </c>
      <c r="C115" s="159">
        <v>2255.75</v>
      </c>
      <c r="D115" s="159">
        <v>2226.25</v>
      </c>
      <c r="E115" s="159">
        <v>2237.0500000000002</v>
      </c>
      <c r="F115" s="159">
        <v>2237.0500000000002</v>
      </c>
      <c r="G115" s="160">
        <v>6565515</v>
      </c>
      <c r="I115" s="161"/>
      <c r="J115" s="161"/>
      <c r="M115" s="159"/>
      <c r="N115" s="159"/>
    </row>
    <row r="116" spans="1:14" x14ac:dyDescent="0.3">
      <c r="A116" s="158">
        <v>44117</v>
      </c>
      <c r="B116" s="159">
        <v>2230.6</v>
      </c>
      <c r="C116" s="159">
        <v>2285.75</v>
      </c>
      <c r="D116" s="159">
        <v>2225.85</v>
      </c>
      <c r="E116" s="159">
        <v>2280.6999999999998</v>
      </c>
      <c r="F116" s="159">
        <v>2280.6999999999998</v>
      </c>
      <c r="G116" s="160">
        <v>10666190</v>
      </c>
      <c r="I116" s="161"/>
      <c r="J116" s="161"/>
      <c r="M116" s="159"/>
      <c r="N116" s="159"/>
    </row>
    <row r="117" spans="1:14" x14ac:dyDescent="0.3">
      <c r="A117" s="158">
        <v>44118</v>
      </c>
      <c r="B117" s="159">
        <v>2278.9</v>
      </c>
      <c r="C117" s="159">
        <v>2304</v>
      </c>
      <c r="D117" s="159">
        <v>2268.5</v>
      </c>
      <c r="E117" s="159">
        <v>2287.5</v>
      </c>
      <c r="F117" s="159">
        <v>2287.5</v>
      </c>
      <c r="G117" s="160">
        <v>12341434</v>
      </c>
      <c r="I117" s="161"/>
      <c r="J117" s="161"/>
      <c r="M117" s="159"/>
      <c r="N117" s="159"/>
    </row>
    <row r="118" spans="1:14" x14ac:dyDescent="0.3">
      <c r="A118" s="158">
        <v>44119</v>
      </c>
      <c r="B118" s="159">
        <v>2290</v>
      </c>
      <c r="C118" s="159">
        <v>2290</v>
      </c>
      <c r="D118" s="159">
        <v>2195</v>
      </c>
      <c r="E118" s="159">
        <v>2206.5</v>
      </c>
      <c r="F118" s="159">
        <v>2206.5</v>
      </c>
      <c r="G118" s="160">
        <v>9246702</v>
      </c>
      <c r="I118" s="161"/>
      <c r="J118" s="161"/>
      <c r="M118" s="159"/>
      <c r="N118" s="159"/>
    </row>
    <row r="119" spans="1:14" x14ac:dyDescent="0.3">
      <c r="A119" s="158">
        <v>44120</v>
      </c>
      <c r="B119" s="159">
        <v>2215</v>
      </c>
      <c r="C119" s="159">
        <v>2232.5</v>
      </c>
      <c r="D119" s="159">
        <v>2172.65</v>
      </c>
      <c r="E119" s="159">
        <v>2175.8000000000002</v>
      </c>
      <c r="F119" s="159">
        <v>2175.8000000000002</v>
      </c>
      <c r="G119" s="160">
        <v>9960828</v>
      </c>
      <c r="I119" s="161"/>
      <c r="J119" s="161"/>
      <c r="M119" s="159"/>
      <c r="N119" s="159"/>
    </row>
    <row r="120" spans="1:14" x14ac:dyDescent="0.3">
      <c r="A120" s="158">
        <v>44123</v>
      </c>
      <c r="B120" s="159">
        <v>2190.0500000000002</v>
      </c>
      <c r="C120" s="159">
        <v>2228.6999999999998</v>
      </c>
      <c r="D120" s="159">
        <v>2155.15</v>
      </c>
      <c r="E120" s="159">
        <v>2176.1999999999998</v>
      </c>
      <c r="F120" s="159">
        <v>2176.1999999999998</v>
      </c>
      <c r="G120" s="160">
        <v>14398973</v>
      </c>
      <c r="I120" s="161"/>
      <c r="J120" s="161"/>
      <c r="M120" s="159"/>
      <c r="N120" s="159"/>
    </row>
    <row r="121" spans="1:14" x14ac:dyDescent="0.3">
      <c r="A121" s="158">
        <v>44124</v>
      </c>
      <c r="B121" s="159">
        <v>2179</v>
      </c>
      <c r="C121" s="159">
        <v>2193</v>
      </c>
      <c r="D121" s="159">
        <v>2152.25</v>
      </c>
      <c r="E121" s="159">
        <v>2155.9</v>
      </c>
      <c r="F121" s="159">
        <v>2155.9</v>
      </c>
      <c r="G121" s="160">
        <v>8529573</v>
      </c>
      <c r="I121" s="161"/>
      <c r="J121" s="161"/>
      <c r="M121" s="159"/>
      <c r="N121" s="159"/>
    </row>
    <row r="122" spans="1:14" x14ac:dyDescent="0.3">
      <c r="A122" s="158">
        <v>44125</v>
      </c>
      <c r="B122" s="159">
        <v>2168</v>
      </c>
      <c r="C122" s="159">
        <v>2192</v>
      </c>
      <c r="D122" s="159">
        <v>2097.75</v>
      </c>
      <c r="E122" s="159">
        <v>2124.6</v>
      </c>
      <c r="F122" s="159">
        <v>2124.6</v>
      </c>
      <c r="G122" s="160">
        <v>15728986</v>
      </c>
      <c r="I122" s="161"/>
      <c r="J122" s="161"/>
      <c r="M122" s="159"/>
      <c r="N122" s="159"/>
    </row>
    <row r="123" spans="1:14" x14ac:dyDescent="0.3">
      <c r="A123" s="158">
        <v>44126</v>
      </c>
      <c r="B123" s="159">
        <v>2127.4</v>
      </c>
      <c r="C123" s="159">
        <v>2132.5</v>
      </c>
      <c r="D123" s="159">
        <v>2091</v>
      </c>
      <c r="E123" s="159">
        <v>2106.9499999999998</v>
      </c>
      <c r="F123" s="159">
        <v>2106.9499999999998</v>
      </c>
      <c r="G123" s="160">
        <v>14215215</v>
      </c>
      <c r="I123" s="161"/>
      <c r="J123" s="161"/>
      <c r="M123" s="159"/>
      <c r="N123" s="159"/>
    </row>
    <row r="124" spans="1:14" x14ac:dyDescent="0.3">
      <c r="A124" s="158">
        <v>44127</v>
      </c>
      <c r="B124" s="159">
        <v>2106</v>
      </c>
      <c r="C124" s="159">
        <v>2135</v>
      </c>
      <c r="D124" s="159">
        <v>2096.4</v>
      </c>
      <c r="E124" s="159">
        <v>2113.0500000000002</v>
      </c>
      <c r="F124" s="159">
        <v>2113.0500000000002</v>
      </c>
      <c r="G124" s="160">
        <v>10809307</v>
      </c>
      <c r="I124" s="161"/>
      <c r="J124" s="161"/>
      <c r="M124" s="159"/>
      <c r="N124" s="159"/>
    </row>
    <row r="125" spans="1:14" x14ac:dyDescent="0.3">
      <c r="A125" s="158">
        <v>44130</v>
      </c>
      <c r="B125" s="159">
        <v>2101.9499999999998</v>
      </c>
      <c r="C125" s="159">
        <v>2101.9499999999998</v>
      </c>
      <c r="D125" s="159">
        <v>2018.5</v>
      </c>
      <c r="E125" s="159">
        <v>2029.1</v>
      </c>
      <c r="F125" s="159">
        <v>2029.1</v>
      </c>
      <c r="G125" s="160">
        <v>17225212</v>
      </c>
      <c r="I125" s="161"/>
      <c r="J125" s="161"/>
      <c r="M125" s="159"/>
      <c r="N125" s="159"/>
    </row>
    <row r="126" spans="1:14" x14ac:dyDescent="0.3">
      <c r="A126" s="158">
        <v>44131</v>
      </c>
      <c r="B126" s="159">
        <v>2034.9</v>
      </c>
      <c r="C126" s="159">
        <v>2059.85</v>
      </c>
      <c r="D126" s="159">
        <v>2005</v>
      </c>
      <c r="E126" s="159">
        <v>2034.5</v>
      </c>
      <c r="F126" s="159">
        <v>2034.5</v>
      </c>
      <c r="G126" s="160">
        <v>16835005</v>
      </c>
      <c r="I126" s="161"/>
      <c r="J126" s="161"/>
      <c r="M126" s="159"/>
      <c r="N126" s="159"/>
    </row>
    <row r="127" spans="1:14" x14ac:dyDescent="0.3">
      <c r="A127" s="158">
        <v>44132</v>
      </c>
      <c r="B127" s="159">
        <v>2041.8</v>
      </c>
      <c r="C127" s="159">
        <v>2057.6999999999998</v>
      </c>
      <c r="D127" s="159">
        <v>2007.4</v>
      </c>
      <c r="E127" s="159">
        <v>2011.45</v>
      </c>
      <c r="F127" s="159">
        <v>2011.45</v>
      </c>
      <c r="G127" s="160">
        <v>13809929</v>
      </c>
      <c r="I127" s="161"/>
      <c r="J127" s="161"/>
      <c r="M127" s="159"/>
      <c r="N127" s="159"/>
    </row>
    <row r="128" spans="1:14" x14ac:dyDescent="0.3">
      <c r="A128" s="158">
        <v>44133</v>
      </c>
      <c r="B128" s="159">
        <v>1997</v>
      </c>
      <c r="C128" s="159">
        <v>2042</v>
      </c>
      <c r="D128" s="159">
        <v>1991</v>
      </c>
      <c r="E128" s="159">
        <v>2026.9</v>
      </c>
      <c r="F128" s="159">
        <v>2026.9</v>
      </c>
      <c r="G128" s="160">
        <v>14147418</v>
      </c>
      <c r="I128" s="161"/>
      <c r="J128" s="161"/>
      <c r="M128" s="159"/>
      <c r="N128" s="159"/>
    </row>
    <row r="129" spans="1:14" x14ac:dyDescent="0.3">
      <c r="A129" s="158">
        <v>44134</v>
      </c>
      <c r="B129" s="159">
        <v>2033.5</v>
      </c>
      <c r="C129" s="159">
        <v>2065.1</v>
      </c>
      <c r="D129" s="159">
        <v>2021.8</v>
      </c>
      <c r="E129" s="159">
        <v>2054.5</v>
      </c>
      <c r="F129" s="159">
        <v>2054.5</v>
      </c>
      <c r="G129" s="160">
        <v>15700946</v>
      </c>
      <c r="I129" s="161"/>
      <c r="J129" s="161"/>
      <c r="M129" s="159"/>
      <c r="N129" s="159"/>
    </row>
    <row r="130" spans="1:14" x14ac:dyDescent="0.3">
      <c r="A130" s="158">
        <v>44137</v>
      </c>
      <c r="B130" s="159">
        <v>2027</v>
      </c>
      <c r="C130" s="159">
        <v>2027</v>
      </c>
      <c r="D130" s="159">
        <v>1859.15</v>
      </c>
      <c r="E130" s="159">
        <v>1877.45</v>
      </c>
      <c r="F130" s="159">
        <v>1877.45</v>
      </c>
      <c r="G130" s="160">
        <v>45857806</v>
      </c>
      <c r="I130" s="161"/>
      <c r="J130" s="161"/>
      <c r="M130" s="159"/>
      <c r="N130" s="159"/>
    </row>
    <row r="131" spans="1:14" x14ac:dyDescent="0.3">
      <c r="A131" s="158">
        <v>44138</v>
      </c>
      <c r="B131" s="159">
        <v>1890</v>
      </c>
      <c r="C131" s="159">
        <v>1909</v>
      </c>
      <c r="D131" s="159">
        <v>1835.1</v>
      </c>
      <c r="E131" s="159">
        <v>1850.4</v>
      </c>
      <c r="F131" s="159">
        <v>1850.4</v>
      </c>
      <c r="G131" s="160">
        <v>40931170</v>
      </c>
      <c r="I131" s="161"/>
      <c r="J131" s="161"/>
      <c r="M131" s="159"/>
      <c r="N131" s="159"/>
    </row>
    <row r="132" spans="1:14" x14ac:dyDescent="0.3">
      <c r="A132" s="158">
        <v>44139</v>
      </c>
      <c r="B132" s="159">
        <v>1837</v>
      </c>
      <c r="C132" s="159">
        <v>1929</v>
      </c>
      <c r="D132" s="159">
        <v>1837</v>
      </c>
      <c r="E132" s="159">
        <v>1913.2</v>
      </c>
      <c r="F132" s="159">
        <v>1913.2</v>
      </c>
      <c r="G132" s="160">
        <v>37003111</v>
      </c>
      <c r="I132" s="161"/>
      <c r="J132" s="161"/>
      <c r="M132" s="159"/>
      <c r="N132" s="159"/>
    </row>
    <row r="133" spans="1:14" x14ac:dyDescent="0.3">
      <c r="A133" s="158">
        <v>44140</v>
      </c>
      <c r="B133" s="159">
        <v>1954.95</v>
      </c>
      <c r="C133" s="159">
        <v>1960.95</v>
      </c>
      <c r="D133" s="159">
        <v>1932</v>
      </c>
      <c r="E133" s="159">
        <v>1955</v>
      </c>
      <c r="F133" s="159">
        <v>1955</v>
      </c>
      <c r="G133" s="160">
        <v>17170274</v>
      </c>
      <c r="I133" s="161"/>
      <c r="J133" s="161"/>
      <c r="M133" s="159"/>
      <c r="N133" s="159"/>
    </row>
    <row r="134" spans="1:14" x14ac:dyDescent="0.3">
      <c r="A134" s="158">
        <v>44141</v>
      </c>
      <c r="B134" s="159">
        <v>1990</v>
      </c>
      <c r="C134" s="159">
        <v>2040</v>
      </c>
      <c r="D134" s="159">
        <v>1978.15</v>
      </c>
      <c r="E134" s="159">
        <v>2029.15</v>
      </c>
      <c r="F134" s="159">
        <v>2029.15</v>
      </c>
      <c r="G134" s="160">
        <v>30770080</v>
      </c>
      <c r="I134" s="161"/>
      <c r="J134" s="161"/>
      <c r="M134" s="159"/>
      <c r="N134" s="159"/>
    </row>
    <row r="135" spans="1:14" x14ac:dyDescent="0.3">
      <c r="A135" s="158">
        <v>44144</v>
      </c>
      <c r="B135" s="159">
        <v>2062.1</v>
      </c>
      <c r="C135" s="159">
        <v>2069</v>
      </c>
      <c r="D135" s="159">
        <v>2036</v>
      </c>
      <c r="E135" s="159">
        <v>2050.6999999999998</v>
      </c>
      <c r="F135" s="159">
        <v>2050.6999999999998</v>
      </c>
      <c r="G135" s="160">
        <v>16539467</v>
      </c>
      <c r="I135" s="161"/>
      <c r="J135" s="161"/>
      <c r="M135" s="159"/>
      <c r="N135" s="159"/>
    </row>
    <row r="136" spans="1:14" x14ac:dyDescent="0.3">
      <c r="A136" s="158">
        <v>44145</v>
      </c>
      <c r="B136" s="159">
        <v>2077</v>
      </c>
      <c r="C136" s="159">
        <v>2090</v>
      </c>
      <c r="D136" s="159">
        <v>2041.2</v>
      </c>
      <c r="E136" s="159">
        <v>2084.5500000000002</v>
      </c>
      <c r="F136" s="159">
        <v>2084.5500000000002</v>
      </c>
      <c r="G136" s="160">
        <v>17045147</v>
      </c>
      <c r="I136" s="161"/>
      <c r="J136" s="161"/>
      <c r="M136" s="159"/>
      <c r="N136" s="159"/>
    </row>
    <row r="137" spans="1:14" x14ac:dyDescent="0.3">
      <c r="A137" s="158">
        <v>44146</v>
      </c>
      <c r="B137" s="159">
        <v>2089</v>
      </c>
      <c r="C137" s="159">
        <v>2095</v>
      </c>
      <c r="D137" s="159">
        <v>1978.1</v>
      </c>
      <c r="E137" s="159">
        <v>1997.2</v>
      </c>
      <c r="F137" s="159">
        <v>1997.2</v>
      </c>
      <c r="G137" s="160">
        <v>26178477</v>
      </c>
      <c r="I137" s="161"/>
      <c r="J137" s="161"/>
      <c r="M137" s="159"/>
      <c r="N137" s="159"/>
    </row>
    <row r="138" spans="1:14" x14ac:dyDescent="0.3">
      <c r="A138" s="158">
        <v>44147</v>
      </c>
      <c r="B138" s="159">
        <v>1981</v>
      </c>
      <c r="C138" s="159">
        <v>2008.45</v>
      </c>
      <c r="D138" s="159">
        <v>1965</v>
      </c>
      <c r="E138" s="159">
        <v>1980</v>
      </c>
      <c r="F138" s="159">
        <v>1980</v>
      </c>
      <c r="G138" s="160">
        <v>18481466</v>
      </c>
      <c r="I138" s="161"/>
      <c r="J138" s="161"/>
      <c r="M138" s="159"/>
      <c r="N138" s="159"/>
    </row>
    <row r="139" spans="1:14" x14ac:dyDescent="0.3">
      <c r="A139" s="158">
        <v>44148</v>
      </c>
      <c r="B139" s="159">
        <v>1982</v>
      </c>
      <c r="C139" s="159">
        <v>2036.65</v>
      </c>
      <c r="D139" s="159">
        <v>1981.75</v>
      </c>
      <c r="E139" s="159">
        <v>1996.4</v>
      </c>
      <c r="F139" s="159">
        <v>1996.4</v>
      </c>
      <c r="G139" s="160">
        <v>20946864</v>
      </c>
      <c r="I139" s="161"/>
      <c r="J139" s="161"/>
      <c r="M139" s="159"/>
      <c r="N139" s="159"/>
    </row>
    <row r="140" spans="1:14" x14ac:dyDescent="0.3">
      <c r="A140" s="158">
        <v>44152</v>
      </c>
      <c r="B140" s="159">
        <v>2085</v>
      </c>
      <c r="C140" s="159">
        <v>2085</v>
      </c>
      <c r="D140" s="159">
        <v>1985</v>
      </c>
      <c r="E140" s="159">
        <v>1993.25</v>
      </c>
      <c r="F140" s="159">
        <v>1993.25</v>
      </c>
      <c r="G140" s="160">
        <v>21479385</v>
      </c>
      <c r="I140" s="161"/>
      <c r="J140" s="161"/>
      <c r="M140" s="159"/>
      <c r="N140" s="159"/>
    </row>
    <row r="141" spans="1:14" x14ac:dyDescent="0.3">
      <c r="A141" s="158">
        <v>44153</v>
      </c>
      <c r="B141" s="159">
        <v>1993.25</v>
      </c>
      <c r="C141" s="159">
        <v>2006.5</v>
      </c>
      <c r="D141" s="159">
        <v>1960.1</v>
      </c>
      <c r="E141" s="159">
        <v>1987.2</v>
      </c>
      <c r="F141" s="159">
        <v>1987.2</v>
      </c>
      <c r="G141" s="160">
        <v>14030652</v>
      </c>
      <c r="I141" s="161"/>
      <c r="J141" s="161"/>
      <c r="M141" s="159"/>
      <c r="N141" s="159"/>
    </row>
    <row r="142" spans="1:14" x14ac:dyDescent="0.3">
      <c r="A142" s="158">
        <v>44154</v>
      </c>
      <c r="B142" s="159">
        <v>1987.2</v>
      </c>
      <c r="C142" s="159">
        <v>2010.45</v>
      </c>
      <c r="D142" s="159">
        <v>1968.2</v>
      </c>
      <c r="E142" s="159">
        <v>1973.15</v>
      </c>
      <c r="F142" s="159">
        <v>1973.15</v>
      </c>
      <c r="G142" s="160">
        <v>12828008</v>
      </c>
      <c r="I142" s="161"/>
      <c r="J142" s="161"/>
      <c r="M142" s="159"/>
      <c r="N142" s="159"/>
    </row>
    <row r="143" spans="1:14" x14ac:dyDescent="0.3">
      <c r="A143" s="158">
        <v>44155</v>
      </c>
      <c r="B143" s="159">
        <v>1975</v>
      </c>
      <c r="C143" s="159">
        <v>1983.8</v>
      </c>
      <c r="D143" s="159">
        <v>1895</v>
      </c>
      <c r="E143" s="159">
        <v>1899.5</v>
      </c>
      <c r="F143" s="159">
        <v>1899.5</v>
      </c>
      <c r="G143" s="160">
        <v>26522972</v>
      </c>
      <c r="I143" s="161"/>
      <c r="J143" s="161"/>
      <c r="M143" s="159"/>
      <c r="N143" s="159"/>
    </row>
    <row r="144" spans="1:14" x14ac:dyDescent="0.3">
      <c r="A144" s="158">
        <v>44158</v>
      </c>
      <c r="B144" s="159">
        <v>1951</v>
      </c>
      <c r="C144" s="159">
        <v>1970</v>
      </c>
      <c r="D144" s="159">
        <v>1926.25</v>
      </c>
      <c r="E144" s="159">
        <v>1950.7</v>
      </c>
      <c r="F144" s="159">
        <v>1950.7</v>
      </c>
      <c r="G144" s="160">
        <v>20918665</v>
      </c>
      <c r="I144" s="161"/>
      <c r="J144" s="161"/>
      <c r="M144" s="159"/>
      <c r="N144" s="159"/>
    </row>
    <row r="145" spans="1:14" x14ac:dyDescent="0.3">
      <c r="A145" s="158">
        <v>44159</v>
      </c>
      <c r="B145" s="159">
        <v>1964</v>
      </c>
      <c r="C145" s="159">
        <v>1974</v>
      </c>
      <c r="D145" s="159">
        <v>1932</v>
      </c>
      <c r="E145" s="159">
        <v>1964.05</v>
      </c>
      <c r="F145" s="159">
        <v>1964.05</v>
      </c>
      <c r="G145" s="160">
        <v>14277083</v>
      </c>
      <c r="I145" s="161"/>
      <c r="J145" s="161"/>
      <c r="M145" s="159"/>
      <c r="N145" s="159"/>
    </row>
    <row r="146" spans="1:14" x14ac:dyDescent="0.3">
      <c r="A146" s="158">
        <v>44160</v>
      </c>
      <c r="B146" s="159">
        <v>1980</v>
      </c>
      <c r="C146" s="159">
        <v>1992.95</v>
      </c>
      <c r="D146" s="159">
        <v>1942.2</v>
      </c>
      <c r="E146" s="159">
        <v>1947.8</v>
      </c>
      <c r="F146" s="159">
        <v>1947.8</v>
      </c>
      <c r="G146" s="160">
        <v>15062376</v>
      </c>
      <c r="I146" s="161"/>
      <c r="J146" s="161"/>
      <c r="M146" s="159"/>
      <c r="N146" s="159"/>
    </row>
    <row r="147" spans="1:14" x14ac:dyDescent="0.3">
      <c r="A147" s="158">
        <v>44161</v>
      </c>
      <c r="B147" s="159">
        <v>1953.05</v>
      </c>
      <c r="C147" s="159">
        <v>1965</v>
      </c>
      <c r="D147" s="159">
        <v>1930.05</v>
      </c>
      <c r="E147" s="159">
        <v>1952.6</v>
      </c>
      <c r="F147" s="159">
        <v>1952.6</v>
      </c>
      <c r="G147" s="160">
        <v>11924527</v>
      </c>
      <c r="I147" s="161"/>
      <c r="J147" s="161"/>
      <c r="M147" s="159"/>
      <c r="N147" s="159"/>
    </row>
    <row r="148" spans="1:14" x14ac:dyDescent="0.3">
      <c r="A148" s="158">
        <v>44162</v>
      </c>
      <c r="B148" s="159">
        <v>1940.5</v>
      </c>
      <c r="C148" s="159">
        <v>1956.1</v>
      </c>
      <c r="D148" s="159">
        <v>1921.4</v>
      </c>
      <c r="E148" s="159">
        <v>1929.8</v>
      </c>
      <c r="F148" s="159">
        <v>1929.8</v>
      </c>
      <c r="G148" s="160">
        <v>21845931</v>
      </c>
      <c r="I148" s="161"/>
      <c r="J148" s="161"/>
      <c r="M148" s="159"/>
      <c r="N148" s="159"/>
    </row>
    <row r="149" spans="1:14" x14ac:dyDescent="0.3">
      <c r="A149" s="158">
        <v>44166</v>
      </c>
      <c r="B149" s="159">
        <v>1940.35</v>
      </c>
      <c r="C149" s="159">
        <v>1966.25</v>
      </c>
      <c r="D149" s="159">
        <v>1930.05</v>
      </c>
      <c r="E149" s="159">
        <v>1954.9</v>
      </c>
      <c r="F149" s="159">
        <v>1954.9</v>
      </c>
      <c r="G149" s="160">
        <v>9114939</v>
      </c>
      <c r="I149" s="161"/>
      <c r="J149" s="161"/>
      <c r="M149" s="159"/>
      <c r="N149" s="159"/>
    </row>
    <row r="150" spans="1:14" x14ac:dyDescent="0.3">
      <c r="A150" s="158">
        <v>44167</v>
      </c>
      <c r="B150" s="159">
        <v>1958.5</v>
      </c>
      <c r="C150" s="159">
        <v>1962</v>
      </c>
      <c r="D150" s="159">
        <v>1935</v>
      </c>
      <c r="E150" s="159">
        <v>1958.15</v>
      </c>
      <c r="F150" s="159">
        <v>1958.15</v>
      </c>
      <c r="G150" s="160">
        <v>10240168</v>
      </c>
      <c r="I150" s="161"/>
      <c r="J150" s="161"/>
      <c r="M150" s="159"/>
      <c r="N150" s="159"/>
    </row>
    <row r="151" spans="1:14" x14ac:dyDescent="0.3">
      <c r="A151" s="158">
        <v>44168</v>
      </c>
      <c r="B151" s="159">
        <v>1972</v>
      </c>
      <c r="C151" s="159">
        <v>1981.1</v>
      </c>
      <c r="D151" s="159">
        <v>1958.65</v>
      </c>
      <c r="E151" s="159">
        <v>1964.05</v>
      </c>
      <c r="F151" s="159">
        <v>1964.05</v>
      </c>
      <c r="G151" s="160">
        <v>12822945</v>
      </c>
      <c r="I151" s="161"/>
      <c r="J151" s="161"/>
      <c r="M151" s="159"/>
      <c r="N151" s="159"/>
    </row>
    <row r="152" spans="1:14" x14ac:dyDescent="0.3">
      <c r="A152" s="158">
        <v>44169</v>
      </c>
      <c r="B152" s="159">
        <v>1969</v>
      </c>
      <c r="C152" s="159">
        <v>1969</v>
      </c>
      <c r="D152" s="159">
        <v>1940</v>
      </c>
      <c r="E152" s="159">
        <v>1946.75</v>
      </c>
      <c r="F152" s="159">
        <v>1946.75</v>
      </c>
      <c r="G152" s="160">
        <v>8521388</v>
      </c>
      <c r="I152" s="161"/>
      <c r="J152" s="161"/>
      <c r="M152" s="159"/>
      <c r="N152" s="159"/>
    </row>
    <row r="153" spans="1:14" x14ac:dyDescent="0.3">
      <c r="A153" s="158">
        <v>44172</v>
      </c>
      <c r="B153" s="159">
        <v>1940.6</v>
      </c>
      <c r="C153" s="159">
        <v>1965</v>
      </c>
      <c r="D153" s="159">
        <v>1940.6</v>
      </c>
      <c r="E153" s="159">
        <v>1958.2</v>
      </c>
      <c r="F153" s="159">
        <v>1958.2</v>
      </c>
      <c r="G153" s="160">
        <v>8418767</v>
      </c>
      <c r="I153" s="161"/>
      <c r="J153" s="161"/>
      <c r="M153" s="159"/>
      <c r="N153" s="159"/>
    </row>
    <row r="154" spans="1:14" x14ac:dyDescent="0.3">
      <c r="A154" s="158">
        <v>44173</v>
      </c>
      <c r="B154" s="159">
        <v>1961.15</v>
      </c>
      <c r="C154" s="159">
        <v>2014.25</v>
      </c>
      <c r="D154" s="159">
        <v>1950</v>
      </c>
      <c r="E154" s="159">
        <v>1993.75</v>
      </c>
      <c r="F154" s="159">
        <v>1993.75</v>
      </c>
      <c r="G154" s="160">
        <v>20030506</v>
      </c>
      <c r="I154" s="161"/>
      <c r="J154" s="161"/>
      <c r="M154" s="159"/>
      <c r="N154" s="159"/>
    </row>
    <row r="155" spans="1:14" x14ac:dyDescent="0.3">
      <c r="A155" s="158">
        <v>44174</v>
      </c>
      <c r="B155" s="159">
        <v>2009.95</v>
      </c>
      <c r="C155" s="159">
        <v>2033.8</v>
      </c>
      <c r="D155" s="159">
        <v>1999.25</v>
      </c>
      <c r="E155" s="159">
        <v>2026.95</v>
      </c>
      <c r="F155" s="159">
        <v>2026.95</v>
      </c>
      <c r="G155" s="160">
        <v>13464375</v>
      </c>
      <c r="I155" s="161"/>
      <c r="J155" s="161"/>
      <c r="M155" s="159"/>
      <c r="N155" s="159"/>
    </row>
    <row r="156" spans="1:14" x14ac:dyDescent="0.3">
      <c r="A156" s="158">
        <v>44175</v>
      </c>
      <c r="B156" s="159">
        <v>2021.6</v>
      </c>
      <c r="C156" s="159">
        <v>2028.5</v>
      </c>
      <c r="D156" s="159">
        <v>2001</v>
      </c>
      <c r="E156" s="159">
        <v>2007</v>
      </c>
      <c r="F156" s="159">
        <v>2007</v>
      </c>
      <c r="G156" s="160">
        <v>7414229</v>
      </c>
      <c r="I156" s="161"/>
      <c r="J156" s="161"/>
      <c r="M156" s="159"/>
      <c r="N156" s="159"/>
    </row>
    <row r="157" spans="1:14" x14ac:dyDescent="0.3">
      <c r="A157" s="158">
        <v>44176</v>
      </c>
      <c r="B157" s="159">
        <v>2013</v>
      </c>
      <c r="C157" s="159">
        <v>2038</v>
      </c>
      <c r="D157" s="159">
        <v>1974.25</v>
      </c>
      <c r="E157" s="159">
        <v>2005.8</v>
      </c>
      <c r="F157" s="159">
        <v>2005.8</v>
      </c>
      <c r="G157" s="160">
        <v>12434745</v>
      </c>
      <c r="I157" s="161"/>
      <c r="J157" s="161"/>
      <c r="M157" s="159"/>
      <c r="N157" s="159"/>
    </row>
    <row r="158" spans="1:14" x14ac:dyDescent="0.3">
      <c r="A158" s="158">
        <v>44179</v>
      </c>
      <c r="B158" s="159">
        <v>2007.95</v>
      </c>
      <c r="C158" s="159">
        <v>2015</v>
      </c>
      <c r="D158" s="159">
        <v>1986.35</v>
      </c>
      <c r="E158" s="159">
        <v>1991.3</v>
      </c>
      <c r="F158" s="159">
        <v>1991.3</v>
      </c>
      <c r="G158" s="160">
        <v>7989830</v>
      </c>
      <c r="I158" s="161"/>
      <c r="J158" s="161"/>
      <c r="M158" s="159"/>
      <c r="N158" s="159"/>
    </row>
    <row r="159" spans="1:14" x14ac:dyDescent="0.3">
      <c r="A159" s="158">
        <v>44180</v>
      </c>
      <c r="B159" s="159">
        <v>1989.7</v>
      </c>
      <c r="C159" s="159">
        <v>1989.7</v>
      </c>
      <c r="D159" s="159">
        <v>1961.1</v>
      </c>
      <c r="E159" s="159">
        <v>1974.35</v>
      </c>
      <c r="F159" s="159">
        <v>1974.35</v>
      </c>
      <c r="G159" s="160">
        <v>8561406</v>
      </c>
      <c r="I159" s="161"/>
      <c r="J159" s="161"/>
      <c r="M159" s="159"/>
      <c r="N159" s="159"/>
    </row>
    <row r="160" spans="1:14" x14ac:dyDescent="0.3">
      <c r="A160" s="158">
        <v>44181</v>
      </c>
      <c r="B160" s="159">
        <v>1988</v>
      </c>
      <c r="C160" s="159">
        <v>1994.95</v>
      </c>
      <c r="D160" s="159">
        <v>1965.7</v>
      </c>
      <c r="E160" s="159">
        <v>1976.55</v>
      </c>
      <c r="F160" s="159">
        <v>1976.55</v>
      </c>
      <c r="G160" s="160">
        <v>8565904</v>
      </c>
      <c r="I160" s="161"/>
      <c r="J160" s="161"/>
      <c r="M160" s="159"/>
      <c r="N160" s="159"/>
    </row>
    <row r="161" spans="1:14" x14ac:dyDescent="0.3">
      <c r="A161" s="158">
        <v>44182</v>
      </c>
      <c r="B161" s="159">
        <v>1984.5</v>
      </c>
      <c r="C161" s="159">
        <v>2005</v>
      </c>
      <c r="D161" s="159">
        <v>1977.15</v>
      </c>
      <c r="E161" s="159">
        <v>1985.6</v>
      </c>
      <c r="F161" s="159">
        <v>1985.6</v>
      </c>
      <c r="G161" s="160">
        <v>9346460</v>
      </c>
      <c r="I161" s="161"/>
      <c r="J161" s="161"/>
      <c r="M161" s="159"/>
      <c r="N161" s="159"/>
    </row>
    <row r="162" spans="1:14" x14ac:dyDescent="0.3">
      <c r="A162" s="158">
        <v>44183</v>
      </c>
      <c r="B162" s="159">
        <v>1980.1</v>
      </c>
      <c r="C162" s="159">
        <v>2004.9</v>
      </c>
      <c r="D162" s="159">
        <v>1965</v>
      </c>
      <c r="E162" s="159">
        <v>1991.55</v>
      </c>
      <c r="F162" s="159">
        <v>1991.55</v>
      </c>
      <c r="G162" s="160">
        <v>8522215</v>
      </c>
      <c r="I162" s="161"/>
      <c r="J162" s="161"/>
      <c r="M162" s="159"/>
      <c r="N162" s="159"/>
    </row>
    <row r="163" spans="1:14" x14ac:dyDescent="0.3">
      <c r="A163" s="158">
        <v>44186</v>
      </c>
      <c r="B163" s="159">
        <v>2010</v>
      </c>
      <c r="C163" s="159">
        <v>2022</v>
      </c>
      <c r="D163" s="159">
        <v>1855.25</v>
      </c>
      <c r="E163" s="159">
        <v>1939.7</v>
      </c>
      <c r="F163" s="159">
        <v>1939.7</v>
      </c>
      <c r="G163" s="160">
        <v>20368545</v>
      </c>
      <c r="I163" s="161"/>
      <c r="J163" s="161"/>
      <c r="M163" s="159"/>
      <c r="N163" s="159"/>
    </row>
    <row r="164" spans="1:14" x14ac:dyDescent="0.3">
      <c r="A164" s="158">
        <v>44187</v>
      </c>
      <c r="B164" s="159">
        <v>1949</v>
      </c>
      <c r="C164" s="159">
        <v>1958.9</v>
      </c>
      <c r="D164" s="159">
        <v>1888.45</v>
      </c>
      <c r="E164" s="159">
        <v>1936.7</v>
      </c>
      <c r="F164" s="159">
        <v>1936.7</v>
      </c>
      <c r="G164" s="160">
        <v>12986606</v>
      </c>
      <c r="I164" s="161"/>
      <c r="J164" s="161"/>
      <c r="M164" s="159"/>
      <c r="N164" s="159"/>
    </row>
    <row r="165" spans="1:14" x14ac:dyDescent="0.3">
      <c r="A165" s="158">
        <v>44188</v>
      </c>
      <c r="B165" s="159">
        <v>1930</v>
      </c>
      <c r="C165" s="159">
        <v>1951.45</v>
      </c>
      <c r="D165" s="159">
        <v>1920.65</v>
      </c>
      <c r="E165" s="159">
        <v>1943.85</v>
      </c>
      <c r="F165" s="159">
        <v>1943.85</v>
      </c>
      <c r="G165" s="160">
        <v>8999898</v>
      </c>
      <c r="I165" s="161"/>
      <c r="J165" s="161"/>
      <c r="M165" s="159"/>
      <c r="N165" s="159"/>
    </row>
    <row r="166" spans="1:14" x14ac:dyDescent="0.3">
      <c r="A166" s="158">
        <v>44189</v>
      </c>
      <c r="B166" s="159">
        <v>1947</v>
      </c>
      <c r="C166" s="159">
        <v>1998.8</v>
      </c>
      <c r="D166" s="159">
        <v>1945.9</v>
      </c>
      <c r="E166" s="159">
        <v>1994.15</v>
      </c>
      <c r="F166" s="159">
        <v>1994.15</v>
      </c>
      <c r="G166" s="160">
        <v>9588577</v>
      </c>
      <c r="I166" s="161"/>
      <c r="J166" s="161"/>
      <c r="M166" s="159"/>
      <c r="N166" s="159"/>
    </row>
    <row r="167" spans="1:14" x14ac:dyDescent="0.3">
      <c r="A167" s="158">
        <v>44193</v>
      </c>
      <c r="B167" s="159">
        <v>2006.7</v>
      </c>
      <c r="C167" s="159">
        <v>2018</v>
      </c>
      <c r="D167" s="159">
        <v>1995.3</v>
      </c>
      <c r="E167" s="159">
        <v>2003.3</v>
      </c>
      <c r="F167" s="159">
        <v>2003.3</v>
      </c>
      <c r="G167" s="160">
        <v>7947719</v>
      </c>
      <c r="I167" s="161"/>
      <c r="J167" s="161"/>
      <c r="M167" s="159"/>
      <c r="N167" s="159"/>
    </row>
    <row r="168" spans="1:14" x14ac:dyDescent="0.3">
      <c r="A168" s="158">
        <v>44194</v>
      </c>
      <c r="B168" s="159">
        <v>2009</v>
      </c>
      <c r="C168" s="159">
        <v>2012.3</v>
      </c>
      <c r="D168" s="159">
        <v>1982.55</v>
      </c>
      <c r="E168" s="159">
        <v>1990.05</v>
      </c>
      <c r="F168" s="159">
        <v>1990.05</v>
      </c>
      <c r="G168" s="160">
        <v>8589407</v>
      </c>
      <c r="I168" s="161"/>
      <c r="J168" s="161"/>
      <c r="M168" s="159"/>
      <c r="N168" s="159"/>
    </row>
    <row r="169" spans="1:14" x14ac:dyDescent="0.3">
      <c r="A169" s="158">
        <v>44195</v>
      </c>
      <c r="B169" s="159">
        <v>1995.25</v>
      </c>
      <c r="C169" s="159">
        <v>2007.2</v>
      </c>
      <c r="D169" s="159">
        <v>1975.55</v>
      </c>
      <c r="E169" s="159">
        <v>1995.5</v>
      </c>
      <c r="F169" s="159">
        <v>1995.5</v>
      </c>
      <c r="G169" s="160">
        <v>10173132</v>
      </c>
      <c r="I169" s="161"/>
      <c r="J169" s="161"/>
      <c r="M169" s="159"/>
      <c r="N169" s="159"/>
    </row>
    <row r="170" spans="1:14" x14ac:dyDescent="0.3">
      <c r="A170" s="158">
        <v>44196</v>
      </c>
      <c r="B170" s="159">
        <v>1993.5</v>
      </c>
      <c r="C170" s="159">
        <v>2011.9</v>
      </c>
      <c r="D170" s="159">
        <v>1978.6</v>
      </c>
      <c r="E170" s="159">
        <v>1985.3</v>
      </c>
      <c r="F170" s="159">
        <v>1985.3</v>
      </c>
      <c r="G170" s="160">
        <v>8667516</v>
      </c>
      <c r="I170" s="161"/>
      <c r="J170" s="161"/>
      <c r="M170" s="159"/>
      <c r="N170" s="159"/>
    </row>
    <row r="171" spans="1:14" x14ac:dyDescent="0.3">
      <c r="A171" s="158">
        <v>44197</v>
      </c>
      <c r="B171" s="159">
        <v>1988</v>
      </c>
      <c r="C171" s="159">
        <v>1997</v>
      </c>
      <c r="D171" s="159">
        <v>1982</v>
      </c>
      <c r="E171" s="159">
        <v>1987.5</v>
      </c>
      <c r="F171" s="159">
        <v>1987.5</v>
      </c>
      <c r="G171" s="160">
        <v>4622002</v>
      </c>
      <c r="I171" s="161"/>
      <c r="J171" s="161"/>
      <c r="M171" s="159"/>
      <c r="N171" s="159"/>
    </row>
    <row r="172" spans="1:14" x14ac:dyDescent="0.3">
      <c r="A172" s="158">
        <v>44200</v>
      </c>
      <c r="B172" s="159">
        <v>1995.1</v>
      </c>
      <c r="C172" s="159">
        <v>1998.9</v>
      </c>
      <c r="D172" s="159">
        <v>1968</v>
      </c>
      <c r="E172" s="159">
        <v>1990.85</v>
      </c>
      <c r="F172" s="159">
        <v>1990.85</v>
      </c>
      <c r="G172" s="160">
        <v>11312992</v>
      </c>
      <c r="I172" s="161"/>
      <c r="J172" s="161"/>
      <c r="M172" s="159"/>
      <c r="N172" s="159"/>
    </row>
    <row r="173" spans="1:14" x14ac:dyDescent="0.3">
      <c r="A173" s="158">
        <v>44201</v>
      </c>
      <c r="B173" s="159">
        <v>1969</v>
      </c>
      <c r="C173" s="159">
        <v>1983.6</v>
      </c>
      <c r="D173" s="159">
        <v>1956</v>
      </c>
      <c r="E173" s="159">
        <v>1966.1</v>
      </c>
      <c r="F173" s="159">
        <v>1966.1</v>
      </c>
      <c r="G173" s="160">
        <v>11132803</v>
      </c>
      <c r="I173" s="161"/>
      <c r="J173" s="161"/>
      <c r="M173" s="159"/>
      <c r="N173" s="159"/>
    </row>
    <row r="174" spans="1:14" x14ac:dyDescent="0.3">
      <c r="A174" s="158">
        <v>44202</v>
      </c>
      <c r="B174" s="159">
        <v>1965.9</v>
      </c>
      <c r="C174" s="159">
        <v>1966</v>
      </c>
      <c r="D174" s="159">
        <v>1905.15</v>
      </c>
      <c r="E174" s="159">
        <v>1914.25</v>
      </c>
      <c r="F174" s="159">
        <v>1914.25</v>
      </c>
      <c r="G174" s="160">
        <v>21414270</v>
      </c>
      <c r="I174" s="161"/>
      <c r="J174" s="161"/>
      <c r="M174" s="159"/>
      <c r="N174" s="159"/>
    </row>
    <row r="175" spans="1:14" x14ac:dyDescent="0.3">
      <c r="A175" s="158">
        <v>44203</v>
      </c>
      <c r="B175" s="159">
        <v>1920.5</v>
      </c>
      <c r="C175" s="159">
        <v>1945</v>
      </c>
      <c r="D175" s="159">
        <v>1905.15</v>
      </c>
      <c r="E175" s="159">
        <v>1911.15</v>
      </c>
      <c r="F175" s="159">
        <v>1911.15</v>
      </c>
      <c r="G175" s="160">
        <v>14918406</v>
      </c>
      <c r="I175" s="161"/>
      <c r="J175" s="161"/>
      <c r="M175" s="159"/>
      <c r="N175" s="159"/>
    </row>
    <row r="176" spans="1:14" x14ac:dyDescent="0.3">
      <c r="A176" s="158">
        <v>44204</v>
      </c>
      <c r="B176" s="159">
        <v>1918</v>
      </c>
      <c r="C176" s="159">
        <v>1938.4</v>
      </c>
      <c r="D176" s="159">
        <v>1912.1</v>
      </c>
      <c r="E176" s="159">
        <v>1933.7</v>
      </c>
      <c r="F176" s="159">
        <v>1933.7</v>
      </c>
      <c r="G176" s="160">
        <v>12709792</v>
      </c>
      <c r="I176" s="161"/>
      <c r="J176" s="161"/>
      <c r="M176" s="159"/>
      <c r="N176" s="159"/>
    </row>
    <row r="177" spans="1:14" x14ac:dyDescent="0.3">
      <c r="A177" s="158">
        <v>44207</v>
      </c>
      <c r="B177" s="159">
        <v>1938.8</v>
      </c>
      <c r="C177" s="159">
        <v>1938.8</v>
      </c>
      <c r="D177" s="159">
        <v>1892.5</v>
      </c>
      <c r="E177" s="159">
        <v>1897.25</v>
      </c>
      <c r="F177" s="159">
        <v>1897.25</v>
      </c>
      <c r="G177" s="160">
        <v>15371556</v>
      </c>
      <c r="I177" s="161"/>
      <c r="J177" s="161"/>
      <c r="M177" s="159"/>
      <c r="N177" s="159"/>
    </row>
    <row r="178" spans="1:14" x14ac:dyDescent="0.3">
      <c r="A178" s="158">
        <v>44208</v>
      </c>
      <c r="B178" s="159">
        <v>1903</v>
      </c>
      <c r="C178" s="159">
        <v>1960</v>
      </c>
      <c r="D178" s="159">
        <v>1899.9</v>
      </c>
      <c r="E178" s="159">
        <v>1957.05</v>
      </c>
      <c r="F178" s="159">
        <v>1957.05</v>
      </c>
      <c r="G178" s="160">
        <v>18996047</v>
      </c>
      <c r="I178" s="161"/>
      <c r="J178" s="161"/>
      <c r="M178" s="159"/>
      <c r="N178" s="159"/>
    </row>
    <row r="179" spans="1:14" x14ac:dyDescent="0.3">
      <c r="A179" s="158">
        <v>44209</v>
      </c>
      <c r="B179" s="159">
        <v>1963.55</v>
      </c>
      <c r="C179" s="159">
        <v>1974.95</v>
      </c>
      <c r="D179" s="159">
        <v>1918.45</v>
      </c>
      <c r="E179" s="159">
        <v>1938.8</v>
      </c>
      <c r="F179" s="159">
        <v>1938.8</v>
      </c>
      <c r="G179" s="160">
        <v>12284876</v>
      </c>
      <c r="I179" s="161"/>
      <c r="J179" s="161"/>
      <c r="M179" s="159"/>
      <c r="N179" s="159"/>
    </row>
    <row r="180" spans="1:14" x14ac:dyDescent="0.3">
      <c r="A180" s="158">
        <v>44210</v>
      </c>
      <c r="B180" s="159">
        <v>1945</v>
      </c>
      <c r="C180" s="159">
        <v>1966.9</v>
      </c>
      <c r="D180" s="159">
        <v>1939.05</v>
      </c>
      <c r="E180" s="159">
        <v>1960.6</v>
      </c>
      <c r="F180" s="159">
        <v>1960.6</v>
      </c>
      <c r="G180" s="160">
        <v>9946818</v>
      </c>
      <c r="I180" s="161"/>
      <c r="J180" s="161"/>
      <c r="M180" s="159"/>
      <c r="N180" s="159"/>
    </row>
    <row r="181" spans="1:14" x14ac:dyDescent="0.3">
      <c r="A181" s="158">
        <v>44211</v>
      </c>
      <c r="B181" s="159">
        <v>1960.6</v>
      </c>
      <c r="C181" s="159">
        <v>1973.8</v>
      </c>
      <c r="D181" s="159">
        <v>1920.05</v>
      </c>
      <c r="E181" s="159">
        <v>1937.45</v>
      </c>
      <c r="F181" s="159">
        <v>1937.45</v>
      </c>
      <c r="G181" s="160">
        <v>9503790</v>
      </c>
      <c r="I181" s="161"/>
      <c r="J181" s="161"/>
      <c r="M181" s="159"/>
      <c r="N181" s="159"/>
    </row>
    <row r="182" spans="1:14" x14ac:dyDescent="0.3">
      <c r="A182" s="158">
        <v>44214</v>
      </c>
      <c r="B182" s="159">
        <v>1949.1</v>
      </c>
      <c r="C182" s="159">
        <v>1997</v>
      </c>
      <c r="D182" s="159">
        <v>1923.35</v>
      </c>
      <c r="E182" s="159">
        <v>1983.95</v>
      </c>
      <c r="F182" s="159">
        <v>1983.95</v>
      </c>
      <c r="G182" s="160">
        <v>16198856</v>
      </c>
      <c r="I182" s="161"/>
      <c r="J182" s="161"/>
      <c r="M182" s="159"/>
      <c r="N182" s="159"/>
    </row>
    <row r="183" spans="1:14" x14ac:dyDescent="0.3">
      <c r="A183" s="158">
        <v>44215</v>
      </c>
      <c r="B183" s="159">
        <v>1994.65</v>
      </c>
      <c r="C183" s="159">
        <v>2031</v>
      </c>
      <c r="D183" s="159">
        <v>1994.65</v>
      </c>
      <c r="E183" s="159">
        <v>2016.4</v>
      </c>
      <c r="F183" s="159">
        <v>2016.4</v>
      </c>
      <c r="G183" s="160">
        <v>14771048</v>
      </c>
      <c r="I183" s="161"/>
      <c r="J183" s="161"/>
      <c r="M183" s="159"/>
      <c r="N183" s="159"/>
    </row>
    <row r="184" spans="1:14" x14ac:dyDescent="0.3">
      <c r="A184" s="158">
        <v>44216</v>
      </c>
      <c r="B184" s="159">
        <v>2021.4</v>
      </c>
      <c r="C184" s="159">
        <v>2058</v>
      </c>
      <c r="D184" s="159">
        <v>2001.4</v>
      </c>
      <c r="E184" s="159">
        <v>2054.6999999999998</v>
      </c>
      <c r="F184" s="159">
        <v>2054.6999999999998</v>
      </c>
      <c r="G184" s="160">
        <v>14271669</v>
      </c>
      <c r="I184" s="161"/>
      <c r="J184" s="161"/>
      <c r="M184" s="159"/>
      <c r="N184" s="159"/>
    </row>
    <row r="185" spans="1:14" x14ac:dyDescent="0.3">
      <c r="A185" s="158">
        <v>44217</v>
      </c>
      <c r="B185" s="159">
        <v>2082</v>
      </c>
      <c r="C185" s="159">
        <v>2120</v>
      </c>
      <c r="D185" s="159">
        <v>2075</v>
      </c>
      <c r="E185" s="159">
        <v>2099.4</v>
      </c>
      <c r="F185" s="159">
        <v>2099.4</v>
      </c>
      <c r="G185" s="160">
        <v>18038987</v>
      </c>
      <c r="I185" s="161"/>
      <c r="J185" s="161"/>
      <c r="M185" s="159"/>
      <c r="N185" s="159"/>
    </row>
    <row r="186" spans="1:14" x14ac:dyDescent="0.3">
      <c r="A186" s="158">
        <v>44218</v>
      </c>
      <c r="B186" s="159">
        <v>2111</v>
      </c>
      <c r="C186" s="159">
        <v>2115.35</v>
      </c>
      <c r="D186" s="159">
        <v>2035.15</v>
      </c>
      <c r="E186" s="159">
        <v>2049.6</v>
      </c>
      <c r="F186" s="159">
        <v>2049.6</v>
      </c>
      <c r="G186" s="160">
        <v>14090818</v>
      </c>
      <c r="I186" s="161"/>
      <c r="J186" s="161"/>
      <c r="M186" s="159"/>
      <c r="N186" s="159"/>
    </row>
    <row r="187" spans="1:14" x14ac:dyDescent="0.3">
      <c r="A187" s="158">
        <v>44221</v>
      </c>
      <c r="B187" s="159">
        <v>2034.95</v>
      </c>
      <c r="C187" s="159">
        <v>2034.95</v>
      </c>
      <c r="D187" s="159">
        <v>1932</v>
      </c>
      <c r="E187" s="159">
        <v>1941</v>
      </c>
      <c r="F187" s="159">
        <v>1941</v>
      </c>
      <c r="G187" s="160">
        <v>25016570</v>
      </c>
      <c r="I187" s="161"/>
      <c r="J187" s="161"/>
      <c r="M187" s="159"/>
      <c r="N187" s="159"/>
    </row>
    <row r="188" spans="1:14" x14ac:dyDescent="0.3">
      <c r="A188" s="158">
        <v>44223</v>
      </c>
      <c r="B188" s="159">
        <v>1925</v>
      </c>
      <c r="C188" s="159">
        <v>1925</v>
      </c>
      <c r="D188" s="159">
        <v>1888</v>
      </c>
      <c r="E188" s="159">
        <v>1895</v>
      </c>
      <c r="F188" s="159">
        <v>1895</v>
      </c>
      <c r="G188" s="160">
        <v>19553809</v>
      </c>
      <c r="I188" s="161"/>
      <c r="J188" s="161"/>
      <c r="M188" s="159"/>
      <c r="N188" s="159"/>
    </row>
    <row r="189" spans="1:14" x14ac:dyDescent="0.3">
      <c r="A189" s="158">
        <v>44224</v>
      </c>
      <c r="B189" s="159">
        <v>1880.15</v>
      </c>
      <c r="C189" s="159">
        <v>1923.3</v>
      </c>
      <c r="D189" s="159">
        <v>1870</v>
      </c>
      <c r="E189" s="159">
        <v>1876.55</v>
      </c>
      <c r="F189" s="159">
        <v>1876.55</v>
      </c>
      <c r="G189" s="160">
        <v>15722291</v>
      </c>
      <c r="I189" s="161"/>
      <c r="J189" s="161"/>
      <c r="M189" s="159"/>
      <c r="N189" s="159"/>
    </row>
    <row r="190" spans="1:14" x14ac:dyDescent="0.3">
      <c r="A190" s="158">
        <v>44225</v>
      </c>
      <c r="B190" s="159">
        <v>1894.3</v>
      </c>
      <c r="C190" s="159">
        <v>1913.1</v>
      </c>
      <c r="D190" s="159">
        <v>1830</v>
      </c>
      <c r="E190" s="159">
        <v>1841.95</v>
      </c>
      <c r="F190" s="159">
        <v>1841.95</v>
      </c>
      <c r="G190" s="160">
        <v>20173258</v>
      </c>
      <c r="I190" s="161"/>
      <c r="J190" s="161"/>
      <c r="M190" s="159"/>
      <c r="N190" s="159"/>
    </row>
    <row r="191" spans="1:14" x14ac:dyDescent="0.3">
      <c r="A191" s="158">
        <v>44228</v>
      </c>
      <c r="B191" s="159">
        <v>1859.4</v>
      </c>
      <c r="C191" s="159">
        <v>1905</v>
      </c>
      <c r="D191" s="159">
        <v>1848</v>
      </c>
      <c r="E191" s="159">
        <v>1895.3</v>
      </c>
      <c r="F191" s="159">
        <v>1895.3</v>
      </c>
      <c r="G191" s="160">
        <v>15774504</v>
      </c>
      <c r="I191" s="161"/>
      <c r="J191" s="161"/>
      <c r="M191" s="159"/>
      <c r="N191" s="159"/>
    </row>
    <row r="192" spans="1:14" x14ac:dyDescent="0.3">
      <c r="A192" s="158">
        <v>44229</v>
      </c>
      <c r="B192" s="159">
        <v>1914.25</v>
      </c>
      <c r="C192" s="159">
        <v>1940</v>
      </c>
      <c r="D192" s="159">
        <v>1854.95</v>
      </c>
      <c r="E192" s="159">
        <v>1925.8</v>
      </c>
      <c r="F192" s="159">
        <v>1925.8</v>
      </c>
      <c r="G192" s="160">
        <v>19138414</v>
      </c>
      <c r="I192" s="161"/>
      <c r="J192" s="161"/>
      <c r="M192" s="159"/>
      <c r="N192" s="159"/>
    </row>
    <row r="193" spans="1:14" x14ac:dyDescent="0.3">
      <c r="A193" s="158">
        <v>44230</v>
      </c>
      <c r="B193" s="159">
        <v>1928.3</v>
      </c>
      <c r="C193" s="159">
        <v>1952</v>
      </c>
      <c r="D193" s="159">
        <v>1900</v>
      </c>
      <c r="E193" s="159">
        <v>1930.65</v>
      </c>
      <c r="F193" s="159">
        <v>1930.65</v>
      </c>
      <c r="G193" s="160">
        <v>13984228</v>
      </c>
      <c r="I193" s="161"/>
      <c r="J193" s="161"/>
      <c r="M193" s="159"/>
      <c r="N193" s="159"/>
    </row>
    <row r="194" spans="1:14" x14ac:dyDescent="0.3">
      <c r="A194" s="158">
        <v>44231</v>
      </c>
      <c r="B194" s="159">
        <v>1924</v>
      </c>
      <c r="C194" s="159">
        <v>1940</v>
      </c>
      <c r="D194" s="159">
        <v>1905</v>
      </c>
      <c r="E194" s="159">
        <v>1924.3</v>
      </c>
      <c r="F194" s="159">
        <v>1924.3</v>
      </c>
      <c r="G194" s="160">
        <v>11826848</v>
      </c>
      <c r="I194" s="161"/>
      <c r="J194" s="161"/>
      <c r="M194" s="159"/>
      <c r="N194" s="159"/>
    </row>
    <row r="195" spans="1:14" x14ac:dyDescent="0.3">
      <c r="A195" s="158">
        <v>44232</v>
      </c>
      <c r="B195" s="159">
        <v>1930.05</v>
      </c>
      <c r="C195" s="159">
        <v>1944.65</v>
      </c>
      <c r="D195" s="159">
        <v>1920</v>
      </c>
      <c r="E195" s="159">
        <v>1923.75</v>
      </c>
      <c r="F195" s="159">
        <v>1923.75</v>
      </c>
      <c r="G195" s="160">
        <v>9344470</v>
      </c>
      <c r="I195" s="161"/>
      <c r="J195" s="161"/>
      <c r="M195" s="159"/>
      <c r="N195" s="159"/>
    </row>
    <row r="196" spans="1:14" x14ac:dyDescent="0.3">
      <c r="A196" s="158">
        <v>44235</v>
      </c>
      <c r="B196" s="159">
        <v>1933.05</v>
      </c>
      <c r="C196" s="159">
        <v>1969</v>
      </c>
      <c r="D196" s="159">
        <v>1929.05</v>
      </c>
      <c r="E196" s="159">
        <v>1951.45</v>
      </c>
      <c r="F196" s="159">
        <v>1951.45</v>
      </c>
      <c r="G196" s="160">
        <v>9776136</v>
      </c>
      <c r="I196" s="161"/>
      <c r="J196" s="161"/>
      <c r="M196" s="159"/>
      <c r="N196" s="159"/>
    </row>
    <row r="197" spans="1:14" x14ac:dyDescent="0.3">
      <c r="A197" s="158">
        <v>44236</v>
      </c>
      <c r="B197" s="159">
        <v>1961.95</v>
      </c>
      <c r="C197" s="159">
        <v>1989.6</v>
      </c>
      <c r="D197" s="159">
        <v>1952.3</v>
      </c>
      <c r="E197" s="159">
        <v>1956.15</v>
      </c>
      <c r="F197" s="159">
        <v>1956.15</v>
      </c>
      <c r="G197" s="160">
        <v>9047308</v>
      </c>
      <c r="I197" s="161"/>
      <c r="J197" s="161"/>
      <c r="M197" s="159"/>
      <c r="N197" s="159"/>
    </row>
    <row r="198" spans="1:14" x14ac:dyDescent="0.3">
      <c r="A198" s="158">
        <v>44237</v>
      </c>
      <c r="B198" s="159">
        <v>1953.75</v>
      </c>
      <c r="C198" s="159">
        <v>1984.75</v>
      </c>
      <c r="D198" s="159">
        <v>1927.3</v>
      </c>
      <c r="E198" s="159">
        <v>1974.3</v>
      </c>
      <c r="F198" s="159">
        <v>1974.3</v>
      </c>
      <c r="G198" s="160">
        <v>9799560</v>
      </c>
      <c r="I198" s="161"/>
      <c r="J198" s="161"/>
      <c r="M198" s="159"/>
      <c r="N198" s="159"/>
    </row>
    <row r="199" spans="1:14" x14ac:dyDescent="0.3">
      <c r="A199" s="158">
        <v>44238</v>
      </c>
      <c r="B199" s="159">
        <v>1980</v>
      </c>
      <c r="C199" s="159">
        <v>2064.1999999999998</v>
      </c>
      <c r="D199" s="159">
        <v>1972.25</v>
      </c>
      <c r="E199" s="159">
        <v>2055.6999999999998</v>
      </c>
      <c r="F199" s="159">
        <v>2055.6999999999998</v>
      </c>
      <c r="G199" s="160">
        <v>19631870</v>
      </c>
      <c r="I199" s="161"/>
      <c r="J199" s="161"/>
      <c r="M199" s="159"/>
      <c r="N199" s="159"/>
    </row>
    <row r="200" spans="1:14" x14ac:dyDescent="0.3">
      <c r="A200" s="158">
        <v>44239</v>
      </c>
      <c r="B200" s="159">
        <v>2055.5</v>
      </c>
      <c r="C200" s="159">
        <v>2078</v>
      </c>
      <c r="D200" s="159">
        <v>2015.4</v>
      </c>
      <c r="E200" s="159">
        <v>2041.6</v>
      </c>
      <c r="F200" s="159">
        <v>2041.6</v>
      </c>
      <c r="G200" s="160">
        <v>14074374</v>
      </c>
      <c r="I200" s="161"/>
      <c r="J200" s="161"/>
      <c r="M200" s="159"/>
      <c r="N200" s="159"/>
    </row>
    <row r="201" spans="1:14" x14ac:dyDescent="0.3">
      <c r="A201" s="158">
        <v>44242</v>
      </c>
      <c r="B201" s="159">
        <v>2048.0500000000002</v>
      </c>
      <c r="C201" s="159">
        <v>2061.3000000000002</v>
      </c>
      <c r="D201" s="159">
        <v>2025</v>
      </c>
      <c r="E201" s="159">
        <v>2032.6</v>
      </c>
      <c r="F201" s="159">
        <v>2032.6</v>
      </c>
      <c r="G201" s="160">
        <v>7287590</v>
      </c>
      <c r="I201" s="161"/>
      <c r="J201" s="161"/>
      <c r="M201" s="159"/>
      <c r="N201" s="159"/>
    </row>
    <row r="202" spans="1:14" x14ac:dyDescent="0.3">
      <c r="A202" s="158">
        <v>44243</v>
      </c>
      <c r="B202" s="159">
        <v>2039.75</v>
      </c>
      <c r="C202" s="159">
        <v>2079.4</v>
      </c>
      <c r="D202" s="159">
        <v>2035</v>
      </c>
      <c r="E202" s="159">
        <v>2059.5</v>
      </c>
      <c r="F202" s="159">
        <v>2059.5</v>
      </c>
      <c r="G202" s="160">
        <v>9886093</v>
      </c>
      <c r="I202" s="161"/>
      <c r="J202" s="161"/>
      <c r="M202" s="159"/>
      <c r="N202" s="159"/>
    </row>
    <row r="203" spans="1:14" x14ac:dyDescent="0.3">
      <c r="A203" s="158">
        <v>44244</v>
      </c>
      <c r="B203" s="159">
        <v>2060</v>
      </c>
      <c r="C203" s="159">
        <v>2095.9499999999998</v>
      </c>
      <c r="D203" s="159">
        <v>2050.6</v>
      </c>
      <c r="E203" s="159">
        <v>2083.25</v>
      </c>
      <c r="F203" s="159">
        <v>2083.25</v>
      </c>
      <c r="G203" s="160">
        <v>10957388</v>
      </c>
      <c r="I203" s="161"/>
      <c r="J203" s="161"/>
      <c r="M203" s="159"/>
      <c r="N203" s="159"/>
    </row>
    <row r="204" spans="1:14" x14ac:dyDescent="0.3">
      <c r="A204" s="158">
        <v>44245</v>
      </c>
      <c r="B204" s="159">
        <v>2085</v>
      </c>
      <c r="C204" s="159">
        <v>2108.4</v>
      </c>
      <c r="D204" s="159">
        <v>2059.1</v>
      </c>
      <c r="E204" s="159">
        <v>2067.6999999999998</v>
      </c>
      <c r="F204" s="159">
        <v>2067.6999999999998</v>
      </c>
      <c r="G204" s="160">
        <v>8605531</v>
      </c>
      <c r="I204" s="161"/>
      <c r="J204" s="161"/>
      <c r="M204" s="159"/>
      <c r="N204" s="159"/>
    </row>
    <row r="205" spans="1:14" x14ac:dyDescent="0.3">
      <c r="A205" s="158">
        <v>44246</v>
      </c>
      <c r="B205" s="159">
        <v>2057</v>
      </c>
      <c r="C205" s="159">
        <v>2104.9499999999998</v>
      </c>
      <c r="D205" s="159">
        <v>2053.3000000000002</v>
      </c>
      <c r="E205" s="159">
        <v>2080.3000000000002</v>
      </c>
      <c r="F205" s="159">
        <v>2080.3000000000002</v>
      </c>
      <c r="G205" s="160">
        <v>10800704</v>
      </c>
      <c r="I205" s="161"/>
      <c r="J205" s="161"/>
      <c r="M205" s="159"/>
      <c r="N205" s="159"/>
    </row>
    <row r="206" spans="1:14" x14ac:dyDescent="0.3">
      <c r="A206" s="158">
        <v>44249</v>
      </c>
      <c r="B206" s="159">
        <v>2080</v>
      </c>
      <c r="C206" s="159">
        <v>2089.9</v>
      </c>
      <c r="D206" s="159">
        <v>1994.95</v>
      </c>
      <c r="E206" s="159">
        <v>2008.1</v>
      </c>
      <c r="F206" s="159">
        <v>2008.1</v>
      </c>
      <c r="G206" s="160">
        <v>10985697</v>
      </c>
      <c r="I206" s="161"/>
      <c r="J206" s="161"/>
      <c r="M206" s="159"/>
      <c r="N206" s="159"/>
    </row>
    <row r="207" spans="1:14" x14ac:dyDescent="0.3">
      <c r="A207" s="158">
        <v>44250</v>
      </c>
      <c r="B207" s="159">
        <v>2048</v>
      </c>
      <c r="C207" s="159">
        <v>2052.9</v>
      </c>
      <c r="D207" s="159">
        <v>2013.6</v>
      </c>
      <c r="E207" s="159">
        <v>2023.45</v>
      </c>
      <c r="F207" s="159">
        <v>2023.45</v>
      </c>
      <c r="G207" s="160">
        <v>11834752</v>
      </c>
      <c r="I207" s="161"/>
      <c r="J207" s="161"/>
      <c r="M207" s="159"/>
      <c r="N207" s="159"/>
    </row>
    <row r="208" spans="1:14" x14ac:dyDescent="0.3">
      <c r="A208" s="158">
        <v>44251</v>
      </c>
      <c r="B208" s="159">
        <v>2030</v>
      </c>
      <c r="C208" s="159">
        <v>2065.25</v>
      </c>
      <c r="D208" s="159">
        <v>2026.15</v>
      </c>
      <c r="E208" s="159">
        <v>2061</v>
      </c>
      <c r="F208" s="159">
        <v>2061</v>
      </c>
      <c r="G208" s="160">
        <v>4987735</v>
      </c>
      <c r="I208" s="161"/>
      <c r="J208" s="161"/>
      <c r="M208" s="159"/>
      <c r="N208" s="159"/>
    </row>
    <row r="209" spans="1:14" x14ac:dyDescent="0.3">
      <c r="A209" s="158">
        <v>44252</v>
      </c>
      <c r="B209" s="159">
        <v>2076</v>
      </c>
      <c r="C209" s="159">
        <v>2152</v>
      </c>
      <c r="D209" s="159">
        <v>2073</v>
      </c>
      <c r="E209" s="159">
        <v>2144.35</v>
      </c>
      <c r="F209" s="159">
        <v>2144.35</v>
      </c>
      <c r="G209" s="160">
        <v>16085897</v>
      </c>
      <c r="I209" s="161"/>
      <c r="J209" s="161"/>
      <c r="M209" s="159"/>
      <c r="N209" s="159"/>
    </row>
    <row r="210" spans="1:14" x14ac:dyDescent="0.3">
      <c r="A210" s="158">
        <v>44253</v>
      </c>
      <c r="B210" s="159">
        <v>2117</v>
      </c>
      <c r="C210" s="159">
        <v>2133.9</v>
      </c>
      <c r="D210" s="159">
        <v>2070.6999999999998</v>
      </c>
      <c r="E210" s="159">
        <v>2085.8000000000002</v>
      </c>
      <c r="F210" s="159">
        <v>2085.8000000000002</v>
      </c>
      <c r="G210" s="160">
        <v>17297575</v>
      </c>
      <c r="I210" s="161"/>
      <c r="J210" s="161"/>
      <c r="M210" s="159"/>
      <c r="N210" s="159"/>
    </row>
    <row r="211" spans="1:14" x14ac:dyDescent="0.3">
      <c r="A211" s="158">
        <v>44256</v>
      </c>
      <c r="B211" s="159">
        <v>2110.1999999999998</v>
      </c>
      <c r="C211" s="159">
        <v>2112</v>
      </c>
      <c r="D211" s="159">
        <v>2062.5</v>
      </c>
      <c r="E211" s="159">
        <v>2101.6999999999998</v>
      </c>
      <c r="F211" s="159">
        <v>2101.6999999999998</v>
      </c>
      <c r="G211" s="160">
        <v>8159670</v>
      </c>
      <c r="I211" s="161"/>
      <c r="J211" s="161"/>
      <c r="M211" s="159"/>
      <c r="N211" s="159"/>
    </row>
    <row r="212" spans="1:14" x14ac:dyDescent="0.3">
      <c r="A212" s="158">
        <v>44257</v>
      </c>
      <c r="B212" s="159">
        <v>2122</v>
      </c>
      <c r="C212" s="159">
        <v>2130</v>
      </c>
      <c r="D212" s="159">
        <v>2089.1</v>
      </c>
      <c r="E212" s="159">
        <v>2106</v>
      </c>
      <c r="F212" s="159">
        <v>2106</v>
      </c>
      <c r="G212" s="160">
        <v>7915073</v>
      </c>
      <c r="I212" s="161"/>
      <c r="J212" s="161"/>
      <c r="M212" s="159"/>
      <c r="N212" s="159"/>
    </row>
    <row r="213" spans="1:14" x14ac:dyDescent="0.3">
      <c r="A213" s="158">
        <v>44258</v>
      </c>
      <c r="B213" s="159">
        <v>2121.0500000000002</v>
      </c>
      <c r="C213" s="159">
        <v>2219.9</v>
      </c>
      <c r="D213" s="159">
        <v>2107.1999999999998</v>
      </c>
      <c r="E213" s="159">
        <v>2202.1</v>
      </c>
      <c r="F213" s="159">
        <v>2202.1</v>
      </c>
      <c r="G213" s="160">
        <v>14733134</v>
      </c>
      <c r="I213" s="161"/>
      <c r="J213" s="161"/>
      <c r="M213" s="159"/>
      <c r="N213" s="159"/>
    </row>
    <row r="214" spans="1:14" x14ac:dyDescent="0.3">
      <c r="A214" s="158">
        <v>44259</v>
      </c>
      <c r="B214" s="159">
        <v>2180</v>
      </c>
      <c r="C214" s="159">
        <v>2189.9499999999998</v>
      </c>
      <c r="D214" s="159">
        <v>2157.6999999999998</v>
      </c>
      <c r="E214" s="159">
        <v>2175.85</v>
      </c>
      <c r="F214" s="159">
        <v>2175.85</v>
      </c>
      <c r="G214" s="160">
        <v>9892597</v>
      </c>
      <c r="I214" s="161"/>
      <c r="J214" s="161"/>
      <c r="M214" s="159"/>
      <c r="N214" s="159"/>
    </row>
    <row r="215" spans="1:14" x14ac:dyDescent="0.3">
      <c r="A215" s="158">
        <v>44260</v>
      </c>
      <c r="B215" s="159">
        <v>2156</v>
      </c>
      <c r="C215" s="159">
        <v>2211.9499999999998</v>
      </c>
      <c r="D215" s="159">
        <v>2153.0500000000002</v>
      </c>
      <c r="E215" s="159">
        <v>2178.6999999999998</v>
      </c>
      <c r="F215" s="159">
        <v>2178.6999999999998</v>
      </c>
      <c r="G215" s="160">
        <v>11773630</v>
      </c>
      <c r="I215" s="161"/>
      <c r="J215" s="161"/>
      <c r="M215" s="159"/>
      <c r="N215" s="159"/>
    </row>
    <row r="216" spans="1:14" x14ac:dyDescent="0.3">
      <c r="A216" s="158">
        <v>44263</v>
      </c>
      <c r="B216" s="159">
        <v>2168.5</v>
      </c>
      <c r="C216" s="159">
        <v>2231.9</v>
      </c>
      <c r="D216" s="159">
        <v>2168</v>
      </c>
      <c r="E216" s="159">
        <v>2191.1</v>
      </c>
      <c r="F216" s="159">
        <v>2191.1</v>
      </c>
      <c r="G216" s="160">
        <v>9002404</v>
      </c>
      <c r="I216" s="161"/>
      <c r="J216" s="161"/>
      <c r="M216" s="159"/>
      <c r="N216" s="159"/>
    </row>
    <row r="217" spans="1:14" x14ac:dyDescent="0.3">
      <c r="A217" s="158">
        <v>44264</v>
      </c>
      <c r="B217" s="159">
        <v>2200</v>
      </c>
      <c r="C217" s="159">
        <v>2213.8000000000002</v>
      </c>
      <c r="D217" s="159">
        <v>2146.6</v>
      </c>
      <c r="E217" s="159">
        <v>2191.0500000000002</v>
      </c>
      <c r="F217" s="159">
        <v>2191.0500000000002</v>
      </c>
      <c r="G217" s="160">
        <v>6993792</v>
      </c>
      <c r="I217" s="161"/>
      <c r="J217" s="161"/>
      <c r="M217" s="159"/>
      <c r="N217" s="159"/>
    </row>
    <row r="218" spans="1:14" x14ac:dyDescent="0.3">
      <c r="A218" s="158">
        <v>44265</v>
      </c>
      <c r="B218" s="159">
        <v>2207</v>
      </c>
      <c r="C218" s="159">
        <v>2215.1</v>
      </c>
      <c r="D218" s="159">
        <v>2170.25</v>
      </c>
      <c r="E218" s="159">
        <v>2181.9499999999998</v>
      </c>
      <c r="F218" s="159">
        <v>2181.9499999999998</v>
      </c>
      <c r="G218" s="160">
        <v>5316182</v>
      </c>
      <c r="I218" s="161"/>
      <c r="J218" s="161"/>
      <c r="M218" s="159"/>
      <c r="N218" s="159"/>
    </row>
    <row r="219" spans="1:14" x14ac:dyDescent="0.3">
      <c r="A219" s="158">
        <v>44267</v>
      </c>
      <c r="B219" s="159">
        <v>2195</v>
      </c>
      <c r="C219" s="159">
        <v>2206.4</v>
      </c>
      <c r="D219" s="159">
        <v>2123.9</v>
      </c>
      <c r="E219" s="159">
        <v>2137.6</v>
      </c>
      <c r="F219" s="159">
        <v>2137.6</v>
      </c>
      <c r="G219" s="160">
        <v>7783173</v>
      </c>
      <c r="I219" s="161"/>
      <c r="J219" s="161"/>
      <c r="M219" s="159"/>
      <c r="N219" s="159"/>
    </row>
    <row r="220" spans="1:14" x14ac:dyDescent="0.3">
      <c r="A220" s="158">
        <v>44270</v>
      </c>
      <c r="B220" s="159">
        <v>2140.0500000000002</v>
      </c>
      <c r="C220" s="159">
        <v>2148.9</v>
      </c>
      <c r="D220" s="159">
        <v>2080.5</v>
      </c>
      <c r="E220" s="159">
        <v>2108.9</v>
      </c>
      <c r="F220" s="159">
        <v>2108.9</v>
      </c>
      <c r="G220" s="160">
        <v>7706170</v>
      </c>
      <c r="I220" s="161"/>
      <c r="J220" s="161"/>
      <c r="M220" s="159"/>
      <c r="N220" s="159"/>
    </row>
    <row r="221" spans="1:14" x14ac:dyDescent="0.3">
      <c r="A221" s="158">
        <v>44271</v>
      </c>
      <c r="B221" s="159">
        <v>2114</v>
      </c>
      <c r="C221" s="159">
        <v>2126</v>
      </c>
      <c r="D221" s="159">
        <v>2095.5</v>
      </c>
      <c r="E221" s="159">
        <v>2100.6</v>
      </c>
      <c r="F221" s="159">
        <v>2100.6</v>
      </c>
      <c r="G221" s="160">
        <v>6402757</v>
      </c>
      <c r="I221" s="161"/>
      <c r="J221" s="161"/>
      <c r="M221" s="159"/>
      <c r="N221" s="159"/>
    </row>
    <row r="222" spans="1:14" x14ac:dyDescent="0.3">
      <c r="A222" s="158">
        <v>44272</v>
      </c>
      <c r="B222" s="159">
        <v>2098.0500000000002</v>
      </c>
      <c r="C222" s="159">
        <v>2103</v>
      </c>
      <c r="D222" s="159">
        <v>2035.1</v>
      </c>
      <c r="E222" s="159">
        <v>2055.35</v>
      </c>
      <c r="F222" s="159">
        <v>2055.35</v>
      </c>
      <c r="G222" s="160">
        <v>8865521</v>
      </c>
      <c r="I222" s="161"/>
      <c r="J222" s="161"/>
      <c r="M222" s="159"/>
      <c r="N222" s="159"/>
    </row>
    <row r="223" spans="1:14" x14ac:dyDescent="0.3">
      <c r="A223" s="158">
        <v>44273</v>
      </c>
      <c r="B223" s="159">
        <v>2072.9</v>
      </c>
      <c r="C223" s="159">
        <v>2084.8000000000002</v>
      </c>
      <c r="D223" s="159">
        <v>2001</v>
      </c>
      <c r="E223" s="159">
        <v>2009.1</v>
      </c>
      <c r="F223" s="159">
        <v>2009.1</v>
      </c>
      <c r="G223" s="160">
        <v>9528809</v>
      </c>
      <c r="I223" s="161"/>
      <c r="J223" s="161"/>
      <c r="M223" s="159"/>
      <c r="N223" s="159"/>
    </row>
    <row r="224" spans="1:14" x14ac:dyDescent="0.3">
      <c r="A224" s="158">
        <v>44274</v>
      </c>
      <c r="B224" s="159">
        <v>1991</v>
      </c>
      <c r="C224" s="159">
        <v>2095.85</v>
      </c>
      <c r="D224" s="159">
        <v>1982.8</v>
      </c>
      <c r="E224" s="159">
        <v>2082</v>
      </c>
      <c r="F224" s="159">
        <v>2082</v>
      </c>
      <c r="G224" s="160">
        <v>19284892</v>
      </c>
      <c r="I224" s="161"/>
      <c r="J224" s="161"/>
      <c r="M224" s="159"/>
      <c r="N224" s="159"/>
    </row>
    <row r="225" spans="1:14" x14ac:dyDescent="0.3">
      <c r="A225" s="158">
        <v>44277</v>
      </c>
      <c r="B225" s="159">
        <v>2071</v>
      </c>
      <c r="C225" s="159">
        <v>2074</v>
      </c>
      <c r="D225" s="159">
        <v>2033.2</v>
      </c>
      <c r="E225" s="159">
        <v>2062.4</v>
      </c>
      <c r="F225" s="159">
        <v>2062.4</v>
      </c>
      <c r="G225" s="160">
        <v>8571196</v>
      </c>
      <c r="I225" s="161"/>
      <c r="J225" s="161"/>
      <c r="M225" s="159"/>
      <c r="N225" s="159"/>
    </row>
    <row r="226" spans="1:14" x14ac:dyDescent="0.3">
      <c r="A226" s="158">
        <v>44278</v>
      </c>
      <c r="B226" s="159">
        <v>2061.9499999999998</v>
      </c>
      <c r="C226" s="159">
        <v>2109.6999999999998</v>
      </c>
      <c r="D226" s="159">
        <v>2056</v>
      </c>
      <c r="E226" s="159">
        <v>2087.5</v>
      </c>
      <c r="F226" s="159">
        <v>2087.5</v>
      </c>
      <c r="G226" s="160">
        <v>8039865</v>
      </c>
      <c r="I226" s="161"/>
      <c r="J226" s="161"/>
      <c r="M226" s="159"/>
      <c r="N226" s="159"/>
    </row>
    <row r="227" spans="1:14" x14ac:dyDescent="0.3">
      <c r="A227" s="158">
        <v>44279</v>
      </c>
      <c r="B227" s="159">
        <v>2079.75</v>
      </c>
      <c r="C227" s="159">
        <v>2079.75</v>
      </c>
      <c r="D227" s="159">
        <v>2040.4</v>
      </c>
      <c r="E227" s="159">
        <v>2047.3</v>
      </c>
      <c r="F227" s="159">
        <v>2047.3</v>
      </c>
      <c r="G227" s="160">
        <v>7763726</v>
      </c>
      <c r="I227" s="161"/>
      <c r="J227" s="161"/>
      <c r="M227" s="159"/>
      <c r="N227" s="159"/>
    </row>
    <row r="228" spans="1:14" x14ac:dyDescent="0.3">
      <c r="A228" s="158">
        <v>44280</v>
      </c>
      <c r="B228" s="159">
        <v>2054</v>
      </c>
      <c r="C228" s="159">
        <v>2054</v>
      </c>
      <c r="D228" s="159">
        <v>1985</v>
      </c>
      <c r="E228" s="159">
        <v>1991.45</v>
      </c>
      <c r="F228" s="159">
        <v>1991.45</v>
      </c>
      <c r="G228" s="160">
        <v>10153757</v>
      </c>
      <c r="I228" s="161"/>
      <c r="J228" s="161"/>
      <c r="M228" s="159"/>
      <c r="N228" s="159"/>
    </row>
    <row r="229" spans="1:14" x14ac:dyDescent="0.3">
      <c r="A229" s="158">
        <v>44281</v>
      </c>
      <c r="B229" s="159">
        <v>2012</v>
      </c>
      <c r="C229" s="159">
        <v>2013.7</v>
      </c>
      <c r="D229" s="159">
        <v>1973.7</v>
      </c>
      <c r="E229" s="159">
        <v>1994.65</v>
      </c>
      <c r="F229" s="159">
        <v>1994.65</v>
      </c>
      <c r="G229" s="160">
        <v>9313160</v>
      </c>
      <c r="I229" s="161"/>
      <c r="J229" s="161"/>
      <c r="M229" s="159"/>
      <c r="N229" s="159"/>
    </row>
    <row r="230" spans="1:14" x14ac:dyDescent="0.3">
      <c r="A230" s="158">
        <v>44285</v>
      </c>
      <c r="B230" s="159">
        <v>2008</v>
      </c>
      <c r="C230" s="159">
        <v>2048.9</v>
      </c>
      <c r="D230" s="159">
        <v>1991.55</v>
      </c>
      <c r="E230" s="159">
        <v>2029.3</v>
      </c>
      <c r="F230" s="159">
        <v>2029.3</v>
      </c>
      <c r="G230" s="160">
        <v>9433842</v>
      </c>
      <c r="I230" s="161"/>
      <c r="J230" s="161"/>
      <c r="M230" s="159"/>
      <c r="N230" s="159"/>
    </row>
    <row r="231" spans="1:14" x14ac:dyDescent="0.3">
      <c r="A231" s="158">
        <v>44286</v>
      </c>
      <c r="B231" s="159">
        <v>2018</v>
      </c>
      <c r="C231" s="159">
        <v>2049.9</v>
      </c>
      <c r="D231" s="159">
        <v>1999</v>
      </c>
      <c r="E231" s="159">
        <v>2003.1</v>
      </c>
      <c r="F231" s="159">
        <v>2003.1</v>
      </c>
      <c r="G231" s="160">
        <v>7499740</v>
      </c>
      <c r="I231" s="161"/>
      <c r="J231" s="161"/>
      <c r="M231" s="159"/>
      <c r="N231" s="159"/>
    </row>
    <row r="232" spans="1:14" x14ac:dyDescent="0.3">
      <c r="A232" s="158">
        <v>44287</v>
      </c>
      <c r="B232" s="159">
        <v>2018</v>
      </c>
      <c r="C232" s="159">
        <v>2030</v>
      </c>
      <c r="D232" s="159">
        <v>2003.15</v>
      </c>
      <c r="E232" s="159">
        <v>2021.85</v>
      </c>
      <c r="F232" s="159">
        <v>2021.85</v>
      </c>
      <c r="G232" s="160">
        <v>5410307</v>
      </c>
      <c r="I232" s="161"/>
      <c r="J232" s="161"/>
      <c r="M232" s="159"/>
      <c r="N232" s="159"/>
    </row>
    <row r="233" spans="1:14" x14ac:dyDescent="0.3">
      <c r="A233" s="158">
        <v>44291</v>
      </c>
      <c r="B233" s="159">
        <v>2024.95</v>
      </c>
      <c r="C233" s="159">
        <v>2025</v>
      </c>
      <c r="D233" s="159">
        <v>1962.1</v>
      </c>
      <c r="E233" s="159">
        <v>1992.6</v>
      </c>
      <c r="F233" s="159">
        <v>1992.6</v>
      </c>
      <c r="G233" s="160">
        <v>6864856</v>
      </c>
      <c r="I233" s="161"/>
      <c r="J233" s="161"/>
      <c r="M233" s="159"/>
      <c r="N233" s="159"/>
    </row>
    <row r="234" spans="1:14" x14ac:dyDescent="0.3">
      <c r="A234" s="158">
        <v>44292</v>
      </c>
      <c r="B234" s="159">
        <v>2004</v>
      </c>
      <c r="C234" s="159">
        <v>2004.95</v>
      </c>
      <c r="D234" s="159">
        <v>1969</v>
      </c>
      <c r="E234" s="159">
        <v>1984.3</v>
      </c>
      <c r="F234" s="159">
        <v>1984.3</v>
      </c>
      <c r="G234" s="160">
        <v>6465241</v>
      </c>
      <c r="I234" s="161"/>
      <c r="J234" s="161"/>
      <c r="M234" s="159"/>
      <c r="N234" s="159"/>
    </row>
    <row r="235" spans="1:14" x14ac:dyDescent="0.3">
      <c r="A235" s="158">
        <v>44293</v>
      </c>
      <c r="B235" s="159">
        <v>2000</v>
      </c>
      <c r="C235" s="159">
        <v>2046.9</v>
      </c>
      <c r="D235" s="159">
        <v>1993.3</v>
      </c>
      <c r="E235" s="159">
        <v>2002.85</v>
      </c>
      <c r="F235" s="159">
        <v>2002.85</v>
      </c>
      <c r="G235" s="160">
        <v>11198918</v>
      </c>
      <c r="I235" s="161"/>
      <c r="J235" s="161"/>
      <c r="M235" s="159"/>
      <c r="N235" s="159"/>
    </row>
    <row r="236" spans="1:14" x14ac:dyDescent="0.3">
      <c r="A236" s="158">
        <v>44294</v>
      </c>
      <c r="B236" s="159">
        <v>2011</v>
      </c>
      <c r="C236" s="159">
        <v>2022</v>
      </c>
      <c r="D236" s="159">
        <v>1993</v>
      </c>
      <c r="E236" s="159">
        <v>2005.35</v>
      </c>
      <c r="F236" s="159">
        <v>2005.35</v>
      </c>
      <c r="G236" s="160">
        <v>7092878</v>
      </c>
      <c r="I236" s="161"/>
      <c r="J236" s="161"/>
      <c r="M236" s="159"/>
      <c r="N236" s="159"/>
    </row>
    <row r="237" spans="1:14" x14ac:dyDescent="0.3">
      <c r="A237" s="158">
        <v>44295</v>
      </c>
      <c r="B237" s="159">
        <v>1998.45</v>
      </c>
      <c r="C237" s="159">
        <v>2006.35</v>
      </c>
      <c r="D237" s="159">
        <v>1980</v>
      </c>
      <c r="E237" s="159">
        <v>1982.05</v>
      </c>
      <c r="F237" s="159">
        <v>1982.05</v>
      </c>
      <c r="G237" s="160">
        <v>6478482</v>
      </c>
      <c r="I237" s="161"/>
      <c r="J237" s="161"/>
      <c r="M237" s="159"/>
      <c r="N237" s="159"/>
    </row>
    <row r="238" spans="1:14" x14ac:dyDescent="0.3">
      <c r="A238" s="158">
        <v>44298</v>
      </c>
      <c r="B238" s="159">
        <v>1959</v>
      </c>
      <c r="C238" s="159">
        <v>1961.4</v>
      </c>
      <c r="D238" s="159">
        <v>1900.25</v>
      </c>
      <c r="E238" s="159">
        <v>1911.15</v>
      </c>
      <c r="F238" s="159">
        <v>1911.15</v>
      </c>
      <c r="G238" s="160">
        <v>9646031</v>
      </c>
      <c r="I238" s="161"/>
      <c r="J238" s="161"/>
      <c r="M238" s="159"/>
      <c r="N238" s="159"/>
    </row>
    <row r="239" spans="1:14" x14ac:dyDescent="0.3">
      <c r="A239" s="158">
        <v>44299</v>
      </c>
      <c r="B239" s="159">
        <v>1924</v>
      </c>
      <c r="C239" s="159">
        <v>1940.6</v>
      </c>
      <c r="D239" s="159">
        <v>1917.85</v>
      </c>
      <c r="E239" s="159">
        <v>1931.8</v>
      </c>
      <c r="F239" s="159">
        <v>1931.8</v>
      </c>
      <c r="G239" s="160">
        <v>8958261</v>
      </c>
      <c r="I239" s="161"/>
      <c r="J239" s="161"/>
      <c r="M239" s="159"/>
      <c r="N239" s="159"/>
    </row>
    <row r="240" spans="1:14" x14ac:dyDescent="0.3">
      <c r="A240" s="158">
        <v>44301</v>
      </c>
      <c r="B240" s="159">
        <v>1926.3</v>
      </c>
      <c r="C240" s="159">
        <v>1961</v>
      </c>
      <c r="D240" s="159">
        <v>1913</v>
      </c>
      <c r="E240" s="159">
        <v>1944.3</v>
      </c>
      <c r="F240" s="159">
        <v>1944.3</v>
      </c>
      <c r="G240" s="160">
        <v>9102492</v>
      </c>
      <c r="I240" s="161"/>
      <c r="J240" s="161"/>
      <c r="M240" s="159"/>
      <c r="N240" s="159"/>
    </row>
    <row r="241" spans="1:14" x14ac:dyDescent="0.3">
      <c r="A241" s="158">
        <v>44302</v>
      </c>
      <c r="B241" s="159">
        <v>1936.6</v>
      </c>
      <c r="C241" s="159">
        <v>1949.9</v>
      </c>
      <c r="D241" s="159">
        <v>1926.45</v>
      </c>
      <c r="E241" s="159">
        <v>1932.1</v>
      </c>
      <c r="F241" s="159">
        <v>1932.1</v>
      </c>
      <c r="G241" s="160">
        <v>7225679</v>
      </c>
      <c r="I241" s="161"/>
      <c r="J241" s="161"/>
      <c r="M241" s="159"/>
      <c r="N241" s="159"/>
    </row>
    <row r="242" spans="1:14" x14ac:dyDescent="0.3">
      <c r="A242" s="158">
        <v>44305</v>
      </c>
      <c r="B242" s="159">
        <v>1904</v>
      </c>
      <c r="C242" s="159">
        <v>1916.4</v>
      </c>
      <c r="D242" s="159">
        <v>1890</v>
      </c>
      <c r="E242" s="159">
        <v>1901.7</v>
      </c>
      <c r="F242" s="159">
        <v>1901.7</v>
      </c>
      <c r="G242" s="160">
        <v>8527967</v>
      </c>
      <c r="I242" s="161"/>
      <c r="J242" s="161"/>
      <c r="M242" s="159"/>
      <c r="N242" s="159"/>
    </row>
    <row r="243" spans="1:14" x14ac:dyDescent="0.3">
      <c r="A243" s="158">
        <v>44306</v>
      </c>
      <c r="B243" s="159">
        <v>1910.5</v>
      </c>
      <c r="C243" s="159">
        <v>1919</v>
      </c>
      <c r="D243" s="159">
        <v>1890.45</v>
      </c>
      <c r="E243" s="159">
        <v>1901.15</v>
      </c>
      <c r="F243" s="159">
        <v>1901.15</v>
      </c>
      <c r="G243" s="160">
        <v>7939490</v>
      </c>
      <c r="I243" s="161"/>
      <c r="J243" s="161"/>
      <c r="M243" s="159"/>
      <c r="N243" s="159"/>
    </row>
    <row r="244" spans="1:14" x14ac:dyDescent="0.3">
      <c r="A244" s="158">
        <v>44308</v>
      </c>
      <c r="B244" s="159">
        <v>1892.25</v>
      </c>
      <c r="C244" s="159">
        <v>1914.45</v>
      </c>
      <c r="D244" s="159">
        <v>1876.7</v>
      </c>
      <c r="E244" s="159">
        <v>1906.4</v>
      </c>
      <c r="F244" s="159">
        <v>1906.4</v>
      </c>
      <c r="G244" s="160">
        <v>6687573</v>
      </c>
      <c r="I244" s="161"/>
      <c r="J244" s="161"/>
      <c r="M244" s="159"/>
      <c r="N244" s="159"/>
    </row>
    <row r="245" spans="1:14" x14ac:dyDescent="0.3">
      <c r="A245" s="158">
        <v>44309</v>
      </c>
      <c r="B245" s="159">
        <v>1906</v>
      </c>
      <c r="C245" s="159">
        <v>1918.9</v>
      </c>
      <c r="D245" s="159">
        <v>1895.35</v>
      </c>
      <c r="E245" s="159">
        <v>1904.35</v>
      </c>
      <c r="F245" s="159">
        <v>1904.35</v>
      </c>
      <c r="G245" s="160">
        <v>5459016</v>
      </c>
      <c r="I245" s="161"/>
      <c r="J245" s="161"/>
      <c r="M245" s="159"/>
      <c r="N245" s="159"/>
    </row>
    <row r="246" spans="1:14" x14ac:dyDescent="0.3">
      <c r="A246" s="158">
        <v>44312</v>
      </c>
      <c r="B246" s="159">
        <v>1920</v>
      </c>
      <c r="C246" s="159">
        <v>1962</v>
      </c>
      <c r="D246" s="159">
        <v>1911.5</v>
      </c>
      <c r="E246" s="159">
        <v>1937.85</v>
      </c>
      <c r="F246" s="159">
        <v>1937.85</v>
      </c>
      <c r="G246" s="160">
        <v>9620785</v>
      </c>
      <c r="I246" s="161"/>
      <c r="J246" s="161"/>
      <c r="M246" s="159"/>
      <c r="N246" s="159"/>
    </row>
    <row r="247" spans="1:14" x14ac:dyDescent="0.3">
      <c r="A247" s="158">
        <v>44313</v>
      </c>
      <c r="B247" s="159">
        <v>1940</v>
      </c>
      <c r="C247" s="159">
        <v>1997.2</v>
      </c>
      <c r="D247" s="159">
        <v>1938.25</v>
      </c>
      <c r="E247" s="159">
        <v>1988.65</v>
      </c>
      <c r="F247" s="159">
        <v>1988.65</v>
      </c>
      <c r="G247" s="160">
        <v>9226547</v>
      </c>
      <c r="I247" s="161"/>
      <c r="J247" s="161"/>
      <c r="M247" s="159"/>
      <c r="N247" s="159"/>
    </row>
    <row r="248" spans="1:14" x14ac:dyDescent="0.3">
      <c r="A248" s="158">
        <v>44314</v>
      </c>
      <c r="B248" s="159">
        <v>1997.85</v>
      </c>
      <c r="C248" s="159">
        <v>2008</v>
      </c>
      <c r="D248" s="159">
        <v>1980.15</v>
      </c>
      <c r="E248" s="159">
        <v>1997.3</v>
      </c>
      <c r="F248" s="159">
        <v>1997.3</v>
      </c>
      <c r="G248" s="160">
        <v>7902002</v>
      </c>
      <c r="I248" s="161"/>
      <c r="J248" s="161"/>
      <c r="M248" s="159"/>
      <c r="N248" s="159"/>
    </row>
    <row r="249" spans="1:14" x14ac:dyDescent="0.3">
      <c r="A249" s="158">
        <v>44315</v>
      </c>
      <c r="B249" s="159">
        <v>2022.9</v>
      </c>
      <c r="C249" s="159">
        <v>2044.5</v>
      </c>
      <c r="D249" s="159">
        <v>2007.3</v>
      </c>
      <c r="E249" s="159">
        <v>2024.05</v>
      </c>
      <c r="F249" s="159">
        <v>2024.05</v>
      </c>
      <c r="G249" s="160">
        <v>8035915</v>
      </c>
      <c r="I249" s="161"/>
      <c r="J249" s="161"/>
      <c r="M249" s="159"/>
      <c r="N249" s="159"/>
    </row>
    <row r="250" spans="1:14" x14ac:dyDescent="0.3">
      <c r="A250" s="158">
        <v>44316</v>
      </c>
      <c r="B250" s="159">
        <v>2008.5</v>
      </c>
      <c r="C250" s="159">
        <v>2036</v>
      </c>
      <c r="D250" s="159">
        <v>1987.55</v>
      </c>
      <c r="E250" s="159">
        <v>1994.5</v>
      </c>
      <c r="F250" s="159">
        <v>1994.5</v>
      </c>
      <c r="G250" s="160">
        <v>9150974</v>
      </c>
      <c r="I250" s="161"/>
      <c r="J250" s="161"/>
      <c r="M250" s="159"/>
      <c r="N250" s="1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5"/>
  <sheetViews>
    <sheetView showGridLines="0" topLeftCell="A15" zoomScaleNormal="100" workbookViewId="0">
      <selection activeCell="AS12" sqref="AS12"/>
    </sheetView>
  </sheetViews>
  <sheetFormatPr defaultColWidth="10.59765625" defaultRowHeight="15.6" x14ac:dyDescent="0.3"/>
  <cols>
    <col min="2" max="2" width="10.59765625" style="17"/>
    <col min="3" max="3" width="13.296875" style="16" bestFit="1" customWidth="1"/>
    <col min="4" max="4" width="10.59765625" style="17"/>
    <col min="5" max="5" width="13.296875" style="16" bestFit="1" customWidth="1"/>
    <col min="6" max="6" width="13.296875" style="16" customWidth="1"/>
    <col min="7" max="7" width="15.19921875" customWidth="1"/>
    <col min="8" max="8" width="14.296875" bestFit="1" customWidth="1"/>
    <col min="10" max="10" width="12" bestFit="1" customWidth="1"/>
  </cols>
  <sheetData>
    <row r="1" spans="1:11" ht="16.2" thickBot="1" x14ac:dyDescent="0.35">
      <c r="A1" t="s">
        <v>7</v>
      </c>
      <c r="B1" s="17" t="s">
        <v>17</v>
      </c>
      <c r="C1" s="16" t="s">
        <v>18</v>
      </c>
      <c r="D1" s="17" t="s">
        <v>19</v>
      </c>
      <c r="E1" s="16" t="s">
        <v>20</v>
      </c>
      <c r="H1" s="51" t="s">
        <v>27</v>
      </c>
      <c r="I1" s="46" t="s">
        <v>21</v>
      </c>
      <c r="K1" s="45" t="s">
        <v>30</v>
      </c>
    </row>
    <row r="2" spans="1:11" x14ac:dyDescent="0.3">
      <c r="A2" s="5">
        <v>43166</v>
      </c>
      <c r="B2" s="17">
        <v>175.02917152858811</v>
      </c>
      <c r="D2" s="17">
        <v>125.70710245128849</v>
      </c>
      <c r="F2" s="164">
        <f>100*(1+C3)</f>
        <v>101.09172114266664</v>
      </c>
      <c r="G2" t="s">
        <v>91</v>
      </c>
      <c r="H2" s="47" t="s">
        <v>26</v>
      </c>
      <c r="I2" s="162">
        <f>AVERAGE(C3:C254)</f>
        <v>1.3569697684205211E-4</v>
      </c>
      <c r="J2" s="15"/>
      <c r="K2" s="163">
        <f>AVERAGE(E3:E254)</f>
        <v>-7.3366382463551323E-5</v>
      </c>
    </row>
    <row r="3" spans="1:11" x14ac:dyDescent="0.3">
      <c r="A3" s="5">
        <v>43167</v>
      </c>
      <c r="B3" s="17">
        <v>176.94000199999999</v>
      </c>
      <c r="C3" s="16">
        <f>B3/B2 - 1</f>
        <v>1.0917211426666462E-2</v>
      </c>
      <c r="D3" s="17">
        <v>125.41999800000001</v>
      </c>
      <c r="E3" s="16">
        <f>D3/D2 - 1</f>
        <v>-2.2839159099998785E-3</v>
      </c>
      <c r="F3" s="164">
        <f>F2*(1+C4)</f>
        <v>102.82857104799999</v>
      </c>
      <c r="G3" t="s">
        <v>92</v>
      </c>
      <c r="H3" s="47" t="s">
        <v>8</v>
      </c>
      <c r="I3" s="165">
        <f>_xlfn.VAR.P(C3:C254)</f>
        <v>3.6579832398735319E-4</v>
      </c>
      <c r="K3" s="166">
        <f>_xlfn.VAR.P(E3:E254)</f>
        <v>3.6405869411415868E-5</v>
      </c>
    </row>
    <row r="4" spans="1:11" ht="16.2" thickBot="1" x14ac:dyDescent="0.35">
      <c r="A4" s="5">
        <v>43168</v>
      </c>
      <c r="B4" s="17">
        <v>179.979996</v>
      </c>
      <c r="C4" s="16">
        <f t="shared" ref="C4:C67" si="0">B4/B3 - 1</f>
        <v>1.7180931194970883E-2</v>
      </c>
      <c r="D4" s="17">
        <v>125.540001</v>
      </c>
      <c r="E4" s="16">
        <f t="shared" ref="E4:E67" si="1">D4/D3 - 1</f>
        <v>9.5680913660989297E-4</v>
      </c>
      <c r="F4" s="164">
        <f t="shared" ref="F4:F67" si="2">F3*(1+C5)</f>
        <v>103.82269390466665</v>
      </c>
      <c r="H4" s="48" t="s">
        <v>10</v>
      </c>
      <c r="I4" s="49">
        <f>SQRT(I3)</f>
        <v>1.9125854856381012E-2</v>
      </c>
      <c r="K4" s="50"/>
    </row>
    <row r="5" spans="1:11" ht="16.2" thickBot="1" x14ac:dyDescent="0.35">
      <c r="A5" s="5">
        <v>43171</v>
      </c>
      <c r="B5" s="17">
        <v>181.720001</v>
      </c>
      <c r="C5" s="16">
        <f t="shared" si="0"/>
        <v>9.6677688558233221E-3</v>
      </c>
      <c r="D5" s="17">
        <v>125.540001</v>
      </c>
      <c r="E5" s="16">
        <f t="shared" si="1"/>
        <v>0</v>
      </c>
      <c r="F5" s="164">
        <f t="shared" si="2"/>
        <v>102.82286057133332</v>
      </c>
      <c r="H5" s="51" t="s">
        <v>9</v>
      </c>
      <c r="I5" s="168">
        <f>COVAR(C3:C254,E3:E254)</f>
        <v>-1.0698686329613325E-5</v>
      </c>
      <c r="J5" s="169"/>
      <c r="K5" s="170"/>
    </row>
    <row r="6" spans="1:11" x14ac:dyDescent="0.3">
      <c r="A6" s="5">
        <v>43172</v>
      </c>
      <c r="B6" s="17">
        <v>179.970001</v>
      </c>
      <c r="C6" s="16">
        <f t="shared" si="0"/>
        <v>-9.6302002551716948E-3</v>
      </c>
      <c r="D6" s="17">
        <v>125.779999</v>
      </c>
      <c r="E6" s="16">
        <f t="shared" si="1"/>
        <v>1.9117253312750382E-3</v>
      </c>
      <c r="F6" s="164">
        <f t="shared" si="2"/>
        <v>101.94872114266666</v>
      </c>
    </row>
    <row r="7" spans="1:11" x14ac:dyDescent="0.3">
      <c r="A7" s="5">
        <v>43173</v>
      </c>
      <c r="B7" s="17">
        <v>178.44000199999999</v>
      </c>
      <c r="C7" s="16">
        <f t="shared" si="0"/>
        <v>-8.5014112990975388E-3</v>
      </c>
      <c r="D7" s="17">
        <v>125.699997</v>
      </c>
      <c r="E7" s="16">
        <f t="shared" si="1"/>
        <v>-6.3604707136311056E-4</v>
      </c>
      <c r="F7" s="164">
        <f t="shared" si="2"/>
        <v>102.06869657199998</v>
      </c>
    </row>
    <row r="8" spans="1:11" x14ac:dyDescent="0.3">
      <c r="A8" s="5">
        <v>43174</v>
      </c>
      <c r="B8" s="17">
        <v>178.64999399999999</v>
      </c>
      <c r="C8" s="16">
        <f t="shared" si="0"/>
        <v>1.1768213273164463E-3</v>
      </c>
      <c r="D8" s="17">
        <v>124.900002</v>
      </c>
      <c r="E8" s="16">
        <f t="shared" si="1"/>
        <v>-6.3643199609622059E-3</v>
      </c>
      <c r="F8" s="164">
        <f t="shared" si="2"/>
        <v>101.70876228533331</v>
      </c>
    </row>
    <row r="9" spans="1:11" x14ac:dyDescent="0.3">
      <c r="A9" s="5">
        <v>43175</v>
      </c>
      <c r="B9" s="17">
        <v>178.020004</v>
      </c>
      <c r="C9" s="16">
        <f t="shared" si="0"/>
        <v>-3.5263925057842371E-3</v>
      </c>
      <c r="D9" s="17">
        <v>124.599998</v>
      </c>
      <c r="E9" s="16">
        <f t="shared" si="1"/>
        <v>-2.4019535243882117E-3</v>
      </c>
      <c r="F9" s="164">
        <f t="shared" si="2"/>
        <v>100.1547350473333</v>
      </c>
    </row>
    <row r="10" spans="1:11" x14ac:dyDescent="0.3">
      <c r="A10" s="5">
        <v>43178</v>
      </c>
      <c r="B10" s="17">
        <v>175.300003</v>
      </c>
      <c r="C10" s="16">
        <f t="shared" si="0"/>
        <v>-1.5279187388401616E-2</v>
      </c>
      <c r="D10" s="17">
        <v>124.870003</v>
      </c>
      <c r="E10" s="16">
        <f t="shared" si="1"/>
        <v>2.1669743525998264E-3</v>
      </c>
      <c r="F10" s="164">
        <f t="shared" si="2"/>
        <v>100.12045618999997</v>
      </c>
    </row>
    <row r="11" spans="1:11" x14ac:dyDescent="0.3">
      <c r="A11" s="5">
        <v>43179</v>
      </c>
      <c r="B11" s="17">
        <v>175.240005</v>
      </c>
      <c r="C11" s="16">
        <f t="shared" si="0"/>
        <v>-3.4225897874062827E-4</v>
      </c>
      <c r="D11" s="17">
        <v>124.30999799999999</v>
      </c>
      <c r="E11" s="16">
        <f t="shared" si="1"/>
        <v>-4.4847039845110626E-3</v>
      </c>
      <c r="F11" s="164">
        <f t="shared" si="2"/>
        <v>97.852262285333296</v>
      </c>
    </row>
    <row r="12" spans="1:11" x14ac:dyDescent="0.3">
      <c r="A12" s="5">
        <v>43180</v>
      </c>
      <c r="B12" s="17">
        <v>171.270004</v>
      </c>
      <c r="C12" s="16">
        <f t="shared" si="0"/>
        <v>-2.2654650118276387E-2</v>
      </c>
      <c r="D12" s="17">
        <v>126.480003</v>
      </c>
      <c r="E12" s="16">
        <f t="shared" si="1"/>
        <v>1.7456399605122686E-2</v>
      </c>
      <c r="F12" s="164">
        <f t="shared" si="2"/>
        <v>96.469636761333291</v>
      </c>
    </row>
    <row r="13" spans="1:11" x14ac:dyDescent="0.3">
      <c r="A13" s="5">
        <v>43181</v>
      </c>
      <c r="B13" s="17">
        <v>168.85000600000001</v>
      </c>
      <c r="C13" s="16">
        <f t="shared" si="0"/>
        <v>-1.4129724665622123E-2</v>
      </c>
      <c r="D13" s="17">
        <v>125.980003</v>
      </c>
      <c r="E13" s="16">
        <f t="shared" si="1"/>
        <v>-3.953194087131684E-3</v>
      </c>
      <c r="F13" s="164">
        <f t="shared" si="2"/>
        <v>94.23572114266662</v>
      </c>
    </row>
    <row r="14" spans="1:11" x14ac:dyDescent="0.3">
      <c r="A14" s="5">
        <v>43182</v>
      </c>
      <c r="B14" s="17">
        <v>164.94000199999999</v>
      </c>
      <c r="C14" s="16">
        <f t="shared" si="0"/>
        <v>-2.3156670779153066E-2</v>
      </c>
      <c r="D14" s="17">
        <v>127.610001</v>
      </c>
      <c r="E14" s="16">
        <f t="shared" si="1"/>
        <v>1.293854549281126E-2</v>
      </c>
      <c r="F14" s="164">
        <f t="shared" si="2"/>
        <v>98.709262285333295</v>
      </c>
    </row>
    <row r="15" spans="1:11" x14ac:dyDescent="0.3">
      <c r="A15" s="5">
        <v>43185</v>
      </c>
      <c r="B15" s="17">
        <v>172.770004</v>
      </c>
      <c r="C15" s="16">
        <f t="shared" si="0"/>
        <v>4.7471819480152666E-2</v>
      </c>
      <c r="D15" s="17">
        <v>128.279999</v>
      </c>
      <c r="E15" s="16">
        <f t="shared" si="1"/>
        <v>5.2503565139851993E-3</v>
      </c>
      <c r="F15" s="164">
        <f t="shared" si="2"/>
        <v>96.178251047999964</v>
      </c>
    </row>
    <row r="16" spans="1:11" x14ac:dyDescent="0.3">
      <c r="A16" s="5">
        <v>43186</v>
      </c>
      <c r="B16" s="17">
        <v>168.33999600000001</v>
      </c>
      <c r="C16" s="16">
        <f t="shared" si="0"/>
        <v>-2.5641071351714451E-2</v>
      </c>
      <c r="D16" s="17">
        <v>127.489998</v>
      </c>
      <c r="E16" s="16">
        <f t="shared" si="1"/>
        <v>-6.1584113358155168E-3</v>
      </c>
      <c r="F16" s="164">
        <f t="shared" si="2"/>
        <v>95.115571047999964</v>
      </c>
    </row>
    <row r="17" spans="1:6" x14ac:dyDescent="0.3">
      <c r="A17" s="5">
        <v>43187</v>
      </c>
      <c r="B17" s="17">
        <v>166.479996</v>
      </c>
      <c r="C17" s="16">
        <f t="shared" si="0"/>
        <v>-1.1049067626210496E-2</v>
      </c>
      <c r="D17" s="17">
        <v>125.730003</v>
      </c>
      <c r="E17" s="16">
        <f t="shared" si="1"/>
        <v>-1.3804965311867035E-2</v>
      </c>
      <c r="F17" s="164">
        <f t="shared" si="2"/>
        <v>95.85830609533329</v>
      </c>
    </row>
    <row r="18" spans="1:6" x14ac:dyDescent="0.3">
      <c r="A18" s="5">
        <v>43188</v>
      </c>
      <c r="B18" s="17">
        <v>167.779999</v>
      </c>
      <c r="C18" s="16">
        <f t="shared" si="0"/>
        <v>7.8087640030937155E-3</v>
      </c>
      <c r="D18" s="17">
        <v>125.790001</v>
      </c>
      <c r="E18" s="16">
        <f t="shared" si="1"/>
        <v>4.7719715714955591E-4</v>
      </c>
      <c r="F18" s="164">
        <f t="shared" si="2"/>
        <v>95.229836000666623</v>
      </c>
    </row>
    <row r="19" spans="1:6" x14ac:dyDescent="0.3">
      <c r="A19" s="5">
        <v>43192</v>
      </c>
      <c r="B19" s="17">
        <v>166.679993</v>
      </c>
      <c r="C19" s="16">
        <f t="shared" si="0"/>
        <v>-6.5562403537742231E-3</v>
      </c>
      <c r="D19" s="17">
        <v>127.260002</v>
      </c>
      <c r="E19" s="16">
        <f t="shared" si="1"/>
        <v>1.1686151429476377E-2</v>
      </c>
      <c r="F19" s="164">
        <f t="shared" si="2"/>
        <v>96.206819428666606</v>
      </c>
    </row>
    <row r="20" spans="1:6" x14ac:dyDescent="0.3">
      <c r="A20" s="5">
        <v>43193</v>
      </c>
      <c r="B20" s="17">
        <v>168.38999899999999</v>
      </c>
      <c r="C20" s="16">
        <f t="shared" si="0"/>
        <v>1.0259215693631418E-2</v>
      </c>
      <c r="D20" s="17">
        <v>126.300003</v>
      </c>
      <c r="E20" s="16">
        <f t="shared" si="1"/>
        <v>-7.5436035275247004E-3</v>
      </c>
      <c r="F20" s="164">
        <f t="shared" si="2"/>
        <v>98.046513904666611</v>
      </c>
    </row>
    <row r="21" spans="1:6" x14ac:dyDescent="0.3">
      <c r="A21" s="5">
        <v>43194</v>
      </c>
      <c r="B21" s="17">
        <v>171.61000100000001</v>
      </c>
      <c r="C21" s="16">
        <f t="shared" si="0"/>
        <v>1.9122287660326087E-2</v>
      </c>
      <c r="D21" s="17">
        <v>126.449997</v>
      </c>
      <c r="E21" s="16">
        <f t="shared" si="1"/>
        <v>1.1876009219096151E-3</v>
      </c>
      <c r="F21" s="164">
        <f t="shared" si="2"/>
        <v>98.726401713999934</v>
      </c>
    </row>
    <row r="22" spans="1:6" x14ac:dyDescent="0.3">
      <c r="A22" s="5">
        <v>43195</v>
      </c>
      <c r="B22" s="17">
        <v>172.800003</v>
      </c>
      <c r="C22" s="16">
        <f t="shared" si="0"/>
        <v>6.9343394502980882E-3</v>
      </c>
      <c r="D22" s="17">
        <v>125.800003</v>
      </c>
      <c r="E22" s="16">
        <f t="shared" si="1"/>
        <v>-5.1403243607825999E-3</v>
      </c>
      <c r="F22" s="164">
        <f t="shared" si="2"/>
        <v>96.201109523333272</v>
      </c>
    </row>
    <row r="23" spans="1:6" x14ac:dyDescent="0.3">
      <c r="A23" s="5">
        <v>43196</v>
      </c>
      <c r="B23" s="17">
        <v>168.38000500000001</v>
      </c>
      <c r="C23" s="16">
        <f t="shared" si="0"/>
        <v>-2.5578691685555044E-2</v>
      </c>
      <c r="D23" s="17">
        <v>126.389999</v>
      </c>
      <c r="E23" s="16">
        <f t="shared" si="1"/>
        <v>4.6899521934034016E-3</v>
      </c>
      <c r="F23" s="164">
        <f t="shared" si="2"/>
        <v>97.155235047333264</v>
      </c>
    </row>
    <row r="24" spans="1:6" x14ac:dyDescent="0.3">
      <c r="A24" s="5">
        <v>43199</v>
      </c>
      <c r="B24" s="17">
        <v>170.050003</v>
      </c>
      <c r="C24" s="16">
        <f t="shared" si="0"/>
        <v>9.9180303504562417E-3</v>
      </c>
      <c r="D24" s="17">
        <v>126.82</v>
      </c>
      <c r="E24" s="16">
        <f t="shared" si="1"/>
        <v>3.4021758319657813E-3</v>
      </c>
      <c r="F24" s="164">
        <f t="shared" si="2"/>
        <v>98.983499999999921</v>
      </c>
    </row>
    <row r="25" spans="1:6" x14ac:dyDescent="0.3">
      <c r="A25" s="5">
        <v>43200</v>
      </c>
      <c r="B25" s="17">
        <v>173.25</v>
      </c>
      <c r="C25" s="16">
        <f t="shared" si="0"/>
        <v>1.881797673358454E-2</v>
      </c>
      <c r="D25" s="17">
        <v>127.120003</v>
      </c>
      <c r="E25" s="16">
        <f t="shared" si="1"/>
        <v>2.3655811386216197E-3</v>
      </c>
      <c r="F25" s="164">
        <f t="shared" si="2"/>
        <v>98.520721142666588</v>
      </c>
    </row>
    <row r="26" spans="1:6" x14ac:dyDescent="0.3">
      <c r="A26" s="5">
        <v>43201</v>
      </c>
      <c r="B26" s="17">
        <v>172.44000199999999</v>
      </c>
      <c r="C26" s="16">
        <f t="shared" si="0"/>
        <v>-4.6753131313131968E-3</v>
      </c>
      <c r="D26" s="17">
        <v>128.11000100000001</v>
      </c>
      <c r="E26" s="16">
        <f t="shared" si="1"/>
        <v>7.7879010119281666E-3</v>
      </c>
      <c r="F26" s="164">
        <f t="shared" si="2"/>
        <v>99.49198609533326</v>
      </c>
    </row>
    <row r="27" spans="1:6" x14ac:dyDescent="0.3">
      <c r="A27" s="5">
        <v>43202</v>
      </c>
      <c r="B27" s="17">
        <v>174.13999899999999</v>
      </c>
      <c r="C27" s="16">
        <f t="shared" si="0"/>
        <v>9.8584839960742521E-3</v>
      </c>
      <c r="D27" s="17">
        <v>126.620003</v>
      </c>
      <c r="E27" s="16">
        <f t="shared" si="1"/>
        <v>-1.1630614225036306E-2</v>
      </c>
      <c r="F27" s="164">
        <f t="shared" si="2"/>
        <v>99.829071047999932</v>
      </c>
    </row>
    <row r="28" spans="1:6" x14ac:dyDescent="0.3">
      <c r="A28" s="5">
        <v>43203</v>
      </c>
      <c r="B28" s="17">
        <v>174.729996</v>
      </c>
      <c r="C28" s="16">
        <f t="shared" si="0"/>
        <v>3.3880613494203793E-3</v>
      </c>
      <c r="D28" s="17">
        <v>127.449997</v>
      </c>
      <c r="E28" s="16">
        <f t="shared" si="1"/>
        <v>6.5549990549280679E-3</v>
      </c>
      <c r="F28" s="164">
        <f t="shared" si="2"/>
        <v>100.45183066599994</v>
      </c>
    </row>
    <row r="29" spans="1:6" x14ac:dyDescent="0.3">
      <c r="A29" s="5">
        <v>43206</v>
      </c>
      <c r="B29" s="17">
        <v>175.820007</v>
      </c>
      <c r="C29" s="16">
        <f t="shared" si="0"/>
        <v>6.2382591710241631E-3</v>
      </c>
      <c r="D29" s="17">
        <v>127.629997</v>
      </c>
      <c r="E29" s="16">
        <f t="shared" si="1"/>
        <v>1.4123185895407175E-3</v>
      </c>
      <c r="F29" s="164">
        <f t="shared" si="2"/>
        <v>101.83445618999994</v>
      </c>
    </row>
    <row r="30" spans="1:6" x14ac:dyDescent="0.3">
      <c r="A30" s="5">
        <v>43207</v>
      </c>
      <c r="B30" s="17">
        <v>178.240005</v>
      </c>
      <c r="C30" s="16">
        <f t="shared" si="0"/>
        <v>1.3764064973561307E-2</v>
      </c>
      <c r="D30" s="17">
        <v>127.75</v>
      </c>
      <c r="E30" s="16">
        <f t="shared" si="1"/>
        <v>9.4024134467374232E-4</v>
      </c>
      <c r="F30" s="164">
        <f t="shared" si="2"/>
        <v>101.60591771466662</v>
      </c>
    </row>
    <row r="31" spans="1:6" x14ac:dyDescent="0.3">
      <c r="A31" s="5">
        <v>43208</v>
      </c>
      <c r="B31" s="17">
        <v>177.83999600000001</v>
      </c>
      <c r="C31" s="16">
        <f t="shared" si="0"/>
        <v>-2.2442156013179337E-3</v>
      </c>
      <c r="D31" s="17">
        <v>127.849998</v>
      </c>
      <c r="E31" s="16">
        <f t="shared" si="1"/>
        <v>7.8276320939330013E-4</v>
      </c>
      <c r="F31" s="164">
        <f t="shared" si="2"/>
        <v>98.726401713999948</v>
      </c>
    </row>
    <row r="32" spans="1:6" x14ac:dyDescent="0.3">
      <c r="A32" s="5">
        <v>43209</v>
      </c>
      <c r="B32" s="17">
        <v>172.800003</v>
      </c>
      <c r="C32" s="16">
        <f t="shared" si="0"/>
        <v>-2.8340042247864239E-2</v>
      </c>
      <c r="D32" s="17">
        <v>127.599998</v>
      </c>
      <c r="E32" s="16">
        <f t="shared" si="1"/>
        <v>-1.9554165343045327E-3</v>
      </c>
      <c r="F32" s="164">
        <f t="shared" si="2"/>
        <v>94.681360571333272</v>
      </c>
    </row>
    <row r="33" spans="1:6" x14ac:dyDescent="0.3">
      <c r="A33" s="5">
        <v>43210</v>
      </c>
      <c r="B33" s="17">
        <v>165.720001</v>
      </c>
      <c r="C33" s="16">
        <f t="shared" si="0"/>
        <v>-4.0972233084972887E-2</v>
      </c>
      <c r="D33" s="17">
        <v>126.629997</v>
      </c>
      <c r="E33" s="16">
        <f t="shared" si="1"/>
        <v>-7.6018888338853507E-3</v>
      </c>
      <c r="F33" s="164">
        <f t="shared" si="2"/>
        <v>94.407122856666604</v>
      </c>
    </row>
    <row r="34" spans="1:6" x14ac:dyDescent="0.3">
      <c r="A34" s="5">
        <v>43213</v>
      </c>
      <c r="B34" s="17">
        <v>165.240005</v>
      </c>
      <c r="C34" s="16">
        <f t="shared" si="0"/>
        <v>-2.8964276919114518E-3</v>
      </c>
      <c r="D34" s="17">
        <v>125.620003</v>
      </c>
      <c r="E34" s="16">
        <f t="shared" si="1"/>
        <v>-7.9759458574416575E-3</v>
      </c>
      <c r="F34" s="164">
        <f t="shared" si="2"/>
        <v>93.093054475999935</v>
      </c>
    </row>
    <row r="35" spans="1:6" x14ac:dyDescent="0.3">
      <c r="A35" s="5">
        <v>43214</v>
      </c>
      <c r="B35" s="17">
        <v>162.94000199999999</v>
      </c>
      <c r="C35" s="16">
        <f t="shared" si="0"/>
        <v>-1.3919165640306042E-2</v>
      </c>
      <c r="D35" s="17">
        <v>126.230003</v>
      </c>
      <c r="E35" s="16">
        <f t="shared" si="1"/>
        <v>4.855914547303497E-3</v>
      </c>
      <c r="F35" s="164">
        <f t="shared" si="2"/>
        <v>93.498696571999943</v>
      </c>
    </row>
    <row r="36" spans="1:6" x14ac:dyDescent="0.3">
      <c r="A36" s="5">
        <v>43215</v>
      </c>
      <c r="B36" s="17">
        <v>163.64999399999999</v>
      </c>
      <c r="C36" s="16">
        <f t="shared" si="0"/>
        <v>4.3573830323140328E-3</v>
      </c>
      <c r="D36" s="17">
        <v>125.410004</v>
      </c>
      <c r="E36" s="16">
        <f t="shared" si="1"/>
        <v>-6.496070510273233E-3</v>
      </c>
      <c r="F36" s="164">
        <f t="shared" si="2"/>
        <v>93.824360571333287</v>
      </c>
    </row>
    <row r="37" spans="1:6" x14ac:dyDescent="0.3">
      <c r="A37" s="5">
        <v>43216</v>
      </c>
      <c r="B37" s="17">
        <v>164.220001</v>
      </c>
      <c r="C37" s="16">
        <f t="shared" si="0"/>
        <v>3.4830859816592508E-3</v>
      </c>
      <c r="D37" s="17">
        <v>124.970001</v>
      </c>
      <c r="E37" s="16">
        <f t="shared" si="1"/>
        <v>-3.5085159553938094E-3</v>
      </c>
      <c r="F37" s="164">
        <f t="shared" si="2"/>
        <v>92.73883066599997</v>
      </c>
    </row>
    <row r="38" spans="1:6" x14ac:dyDescent="0.3">
      <c r="A38" s="5">
        <v>43217</v>
      </c>
      <c r="B38" s="17">
        <v>162.320007</v>
      </c>
      <c r="C38" s="16">
        <f t="shared" si="0"/>
        <v>-1.1569808722629249E-2</v>
      </c>
      <c r="D38" s="17">
        <v>125.5</v>
      </c>
      <c r="E38" s="16">
        <f t="shared" si="1"/>
        <v>4.2410098084260106E-3</v>
      </c>
      <c r="F38" s="164">
        <f t="shared" si="2"/>
        <v>94.418543809999974</v>
      </c>
    </row>
    <row r="39" spans="1:6" x14ac:dyDescent="0.3">
      <c r="A39" s="5">
        <v>43220</v>
      </c>
      <c r="B39" s="17">
        <v>165.259995</v>
      </c>
      <c r="C39" s="16">
        <f t="shared" si="0"/>
        <v>1.8112295916793641E-2</v>
      </c>
      <c r="D39" s="17">
        <v>124.589996</v>
      </c>
      <c r="E39" s="16">
        <f t="shared" si="1"/>
        <v>-7.2510278884462265E-3</v>
      </c>
      <c r="F39" s="164">
        <f t="shared" si="2"/>
        <v>96.612470094666634</v>
      </c>
    </row>
    <row r="40" spans="1:6" x14ac:dyDescent="0.3">
      <c r="A40" s="5">
        <v>43221</v>
      </c>
      <c r="B40" s="17">
        <v>169.10000600000001</v>
      </c>
      <c r="C40" s="16">
        <f t="shared" si="0"/>
        <v>2.3236180056764422E-2</v>
      </c>
      <c r="D40" s="17">
        <v>123.709999</v>
      </c>
      <c r="E40" s="16">
        <f t="shared" si="1"/>
        <v>-7.0631433361632023E-3</v>
      </c>
      <c r="F40" s="164">
        <f t="shared" si="2"/>
        <v>100.88033066599995</v>
      </c>
    </row>
    <row r="41" spans="1:6" x14ac:dyDescent="0.3">
      <c r="A41" s="5">
        <v>43222</v>
      </c>
      <c r="B41" s="17">
        <v>176.570007</v>
      </c>
      <c r="C41" s="16">
        <f t="shared" si="0"/>
        <v>4.417504869869715E-2</v>
      </c>
      <c r="D41" s="17">
        <v>123.650002</v>
      </c>
      <c r="E41" s="16">
        <f t="shared" si="1"/>
        <v>-4.8498100788119114E-4</v>
      </c>
      <c r="F41" s="164">
        <f t="shared" si="2"/>
        <v>101.06315276199994</v>
      </c>
    </row>
    <row r="42" spans="1:6" x14ac:dyDescent="0.3">
      <c r="A42" s="5">
        <v>43223</v>
      </c>
      <c r="B42" s="17">
        <v>176.88999899999999</v>
      </c>
      <c r="C42" s="16">
        <f t="shared" si="0"/>
        <v>1.8122670176934363E-3</v>
      </c>
      <c r="D42" s="17">
        <v>124.279999</v>
      </c>
      <c r="E42" s="16">
        <f t="shared" si="1"/>
        <v>5.0950019394258028E-3</v>
      </c>
      <c r="F42" s="164">
        <f t="shared" si="2"/>
        <v>105.0282078093333</v>
      </c>
    </row>
    <row r="43" spans="1:6" x14ac:dyDescent="0.3">
      <c r="A43" s="5">
        <v>43224</v>
      </c>
      <c r="B43" s="17">
        <v>183.83000200000001</v>
      </c>
      <c r="C43" s="16">
        <f t="shared" si="0"/>
        <v>3.9233439082104526E-2</v>
      </c>
      <c r="D43" s="17">
        <v>124.540001</v>
      </c>
      <c r="E43" s="16">
        <f t="shared" si="1"/>
        <v>2.0920663187324884E-3</v>
      </c>
      <c r="F43" s="164">
        <f t="shared" si="2"/>
        <v>105.78808228533329</v>
      </c>
    </row>
    <row r="44" spans="1:6" x14ac:dyDescent="0.3">
      <c r="A44" s="5">
        <v>43227</v>
      </c>
      <c r="B44" s="17">
        <v>185.16000399999999</v>
      </c>
      <c r="C44" s="16">
        <f t="shared" si="0"/>
        <v>7.2349561308278076E-3</v>
      </c>
      <c r="D44" s="17">
        <v>124.57</v>
      </c>
      <c r="E44" s="16">
        <f t="shared" si="1"/>
        <v>2.4087843069775516E-4</v>
      </c>
      <c r="F44" s="164">
        <f t="shared" si="2"/>
        <v>106.29656838066663</v>
      </c>
    </row>
    <row r="45" spans="1:6" x14ac:dyDescent="0.3">
      <c r="A45" s="5">
        <v>43228</v>
      </c>
      <c r="B45" s="17">
        <v>186.050003</v>
      </c>
      <c r="C45" s="16">
        <f t="shared" si="0"/>
        <v>4.8066482003317201E-3</v>
      </c>
      <c r="D45" s="17">
        <v>124.589996</v>
      </c>
      <c r="E45" s="16">
        <f t="shared" si="1"/>
        <v>1.605201894516739E-4</v>
      </c>
      <c r="F45" s="164">
        <f t="shared" si="2"/>
        <v>107.04501390466663</v>
      </c>
    </row>
    <row r="46" spans="1:6" x14ac:dyDescent="0.3">
      <c r="A46" s="5">
        <v>43229</v>
      </c>
      <c r="B46" s="17">
        <v>187.36000100000001</v>
      </c>
      <c r="C46" s="16">
        <f t="shared" si="0"/>
        <v>7.0411071157037153E-3</v>
      </c>
      <c r="D46" s="17">
        <v>124.33000199999999</v>
      </c>
      <c r="E46" s="16">
        <f t="shared" si="1"/>
        <v>-2.0867967601508886E-3</v>
      </c>
      <c r="F46" s="164">
        <f t="shared" si="2"/>
        <v>108.5761826673333</v>
      </c>
    </row>
    <row r="47" spans="1:6" x14ac:dyDescent="0.3">
      <c r="A47" s="5">
        <v>43230</v>
      </c>
      <c r="B47" s="17">
        <v>190.03999300000001</v>
      </c>
      <c r="C47" s="16">
        <f t="shared" si="0"/>
        <v>1.4303970888642326E-2</v>
      </c>
      <c r="D47" s="17">
        <v>125.18</v>
      </c>
      <c r="E47" s="16">
        <f t="shared" si="1"/>
        <v>6.8366282178617954E-3</v>
      </c>
      <c r="F47" s="164">
        <f t="shared" si="2"/>
        <v>107.74775104799997</v>
      </c>
    </row>
    <row r="48" spans="1:6" x14ac:dyDescent="0.3">
      <c r="A48" s="5">
        <v>43231</v>
      </c>
      <c r="B48" s="17">
        <v>188.58999600000001</v>
      </c>
      <c r="C48" s="16">
        <f t="shared" si="0"/>
        <v>-7.629957132233689E-3</v>
      </c>
      <c r="D48" s="17">
        <v>125</v>
      </c>
      <c r="E48" s="16">
        <f t="shared" si="1"/>
        <v>-1.437929381690406E-3</v>
      </c>
      <c r="F48" s="164">
        <f t="shared" si="2"/>
        <v>107.49636323866663</v>
      </c>
    </row>
    <row r="49" spans="1:6" x14ac:dyDescent="0.3">
      <c r="A49" s="5">
        <v>43234</v>
      </c>
      <c r="B49" s="17">
        <v>188.14999399999999</v>
      </c>
      <c r="C49" s="16">
        <f t="shared" si="0"/>
        <v>-2.3331142124846105E-3</v>
      </c>
      <c r="D49" s="17">
        <v>124.489998</v>
      </c>
      <c r="E49" s="16">
        <f t="shared" si="1"/>
        <v>-4.0800159999999641E-3</v>
      </c>
      <c r="F49" s="164">
        <f t="shared" si="2"/>
        <v>106.5193878093333</v>
      </c>
    </row>
    <row r="50" spans="1:6" x14ac:dyDescent="0.3">
      <c r="A50" s="5">
        <v>43235</v>
      </c>
      <c r="B50" s="17">
        <v>186.44000199999999</v>
      </c>
      <c r="C50" s="16">
        <f t="shared" si="0"/>
        <v>-9.0884509940510894E-3</v>
      </c>
      <c r="D50" s="17">
        <v>122.480003</v>
      </c>
      <c r="E50" s="16">
        <f t="shared" si="1"/>
        <v>-1.6145835266219599E-2</v>
      </c>
      <c r="F50" s="164">
        <f t="shared" si="2"/>
        <v>107.5135026673333</v>
      </c>
    </row>
    <row r="51" spans="1:6" x14ac:dyDescent="0.3">
      <c r="A51" s="5">
        <v>43236</v>
      </c>
      <c r="B51" s="17">
        <v>188.179993</v>
      </c>
      <c r="C51" s="16">
        <f t="shared" si="0"/>
        <v>9.3327128370230827E-3</v>
      </c>
      <c r="D51" s="17">
        <v>122.290001</v>
      </c>
      <c r="E51" s="16">
        <f t="shared" si="1"/>
        <v>-1.5512899685345971E-3</v>
      </c>
      <c r="F51" s="164">
        <f t="shared" si="2"/>
        <v>106.83362285666664</v>
      </c>
    </row>
    <row r="52" spans="1:6" x14ac:dyDescent="0.3">
      <c r="A52" s="5">
        <v>43237</v>
      </c>
      <c r="B52" s="17">
        <v>186.990005</v>
      </c>
      <c r="C52" s="16">
        <f t="shared" si="0"/>
        <v>-6.323669062948678E-3</v>
      </c>
      <c r="D52" s="17">
        <v>122.360001</v>
      </c>
      <c r="E52" s="16">
        <f t="shared" si="1"/>
        <v>5.7240984076845081E-4</v>
      </c>
      <c r="F52" s="164">
        <f t="shared" si="2"/>
        <v>106.44511219066663</v>
      </c>
    </row>
    <row r="53" spans="1:6" x14ac:dyDescent="0.3">
      <c r="A53" s="5">
        <v>43238</v>
      </c>
      <c r="B53" s="17">
        <v>186.30999800000001</v>
      </c>
      <c r="C53" s="16">
        <f t="shared" si="0"/>
        <v>-3.6365954426280656E-3</v>
      </c>
      <c r="D53" s="17">
        <v>122.410004</v>
      </c>
      <c r="E53" s="16">
        <f t="shared" si="1"/>
        <v>4.0865478580709436E-4</v>
      </c>
      <c r="F53" s="164">
        <f t="shared" si="2"/>
        <v>107.19927618999998</v>
      </c>
    </row>
    <row r="54" spans="1:6" x14ac:dyDescent="0.3">
      <c r="A54" s="5">
        <v>43241</v>
      </c>
      <c r="B54" s="17">
        <v>187.63000500000001</v>
      </c>
      <c r="C54" s="16">
        <f t="shared" si="0"/>
        <v>7.0850035648650778E-3</v>
      </c>
      <c r="D54" s="17">
        <v>122.480003</v>
      </c>
      <c r="E54" s="16">
        <f t="shared" si="1"/>
        <v>5.7184051721792528E-4</v>
      </c>
      <c r="F54" s="164">
        <f t="shared" si="2"/>
        <v>106.93074895199997</v>
      </c>
    </row>
    <row r="55" spans="1:6" x14ac:dyDescent="0.3">
      <c r="A55" s="5">
        <v>43242</v>
      </c>
      <c r="B55" s="17">
        <v>187.16000399999999</v>
      </c>
      <c r="C55" s="16">
        <f t="shared" si="0"/>
        <v>-2.5049351781449847E-3</v>
      </c>
      <c r="D55" s="17">
        <v>122.410004</v>
      </c>
      <c r="E55" s="16">
        <f t="shared" si="1"/>
        <v>-5.7151370252661593E-4</v>
      </c>
      <c r="F55" s="164">
        <f t="shared" si="2"/>
        <v>107.616347238</v>
      </c>
    </row>
    <row r="56" spans="1:6" x14ac:dyDescent="0.3">
      <c r="A56" s="5">
        <v>43243</v>
      </c>
      <c r="B56" s="17">
        <v>188.36000100000001</v>
      </c>
      <c r="C56" s="16">
        <f t="shared" si="0"/>
        <v>6.4116102498055216E-3</v>
      </c>
      <c r="D56" s="17">
        <v>122.540001</v>
      </c>
      <c r="E56" s="16">
        <f t="shared" si="1"/>
        <v>1.0619801956710528E-3</v>
      </c>
      <c r="F56" s="164">
        <f t="shared" si="2"/>
        <v>107.49636323866666</v>
      </c>
    </row>
    <row r="57" spans="1:6" x14ac:dyDescent="0.3">
      <c r="A57" s="5">
        <v>43244</v>
      </c>
      <c r="B57" s="17">
        <v>188.14999399999999</v>
      </c>
      <c r="C57" s="16">
        <f t="shared" si="0"/>
        <v>-1.114923544728641E-3</v>
      </c>
      <c r="D57" s="17">
        <v>123.589996</v>
      </c>
      <c r="E57" s="16">
        <f t="shared" si="1"/>
        <v>8.5685897782878939E-3</v>
      </c>
      <c r="F57" s="164">
        <f t="shared" si="2"/>
        <v>107.74204114266668</v>
      </c>
    </row>
    <row r="58" spans="1:6" x14ac:dyDescent="0.3">
      <c r="A58" s="5">
        <v>43245</v>
      </c>
      <c r="B58" s="17">
        <v>188.58000200000001</v>
      </c>
      <c r="C58" s="16">
        <f t="shared" si="0"/>
        <v>2.2854531688161206E-3</v>
      </c>
      <c r="D58" s="17">
        <v>123.209999</v>
      </c>
      <c r="E58" s="16">
        <f t="shared" si="1"/>
        <v>-3.0746582433743841E-3</v>
      </c>
      <c r="F58" s="164">
        <f t="shared" si="2"/>
        <v>107.35352990533333</v>
      </c>
    </row>
    <row r="59" spans="1:6" x14ac:dyDescent="0.3">
      <c r="A59" s="5">
        <v>43249</v>
      </c>
      <c r="B59" s="17">
        <v>187.89999399999999</v>
      </c>
      <c r="C59" s="16">
        <f t="shared" si="0"/>
        <v>-3.6059390857362539E-3</v>
      </c>
      <c r="D59" s="17">
        <v>123.19000200000001</v>
      </c>
      <c r="E59" s="16">
        <f t="shared" si="1"/>
        <v>-1.6230013929297016E-4</v>
      </c>
      <c r="F59" s="164">
        <f t="shared" si="2"/>
        <v>107.125</v>
      </c>
    </row>
    <row r="60" spans="1:6" x14ac:dyDescent="0.3">
      <c r="A60" s="5">
        <v>43250</v>
      </c>
      <c r="B60" s="17">
        <v>187.5</v>
      </c>
      <c r="C60" s="16">
        <f t="shared" si="0"/>
        <v>-2.1287600466873835E-3</v>
      </c>
      <c r="D60" s="17">
        <v>123.370003</v>
      </c>
      <c r="E60" s="16">
        <f t="shared" si="1"/>
        <v>1.4611656553100705E-3</v>
      </c>
      <c r="F60" s="164">
        <f t="shared" si="2"/>
        <v>106.76505714333334</v>
      </c>
    </row>
    <row r="61" spans="1:6" x14ac:dyDescent="0.3">
      <c r="A61" s="5">
        <v>43251</v>
      </c>
      <c r="B61" s="17">
        <v>186.86999499999999</v>
      </c>
      <c r="C61" s="16">
        <f t="shared" si="0"/>
        <v>-3.3600266666666823E-3</v>
      </c>
      <c r="D61" s="17">
        <v>123.099998</v>
      </c>
      <c r="E61" s="16">
        <f t="shared" si="1"/>
        <v>-2.188579017867065E-3</v>
      </c>
      <c r="F61" s="164">
        <f t="shared" si="2"/>
        <v>108.69045619000001</v>
      </c>
    </row>
    <row r="62" spans="1:6" x14ac:dyDescent="0.3">
      <c r="A62" s="5">
        <v>43252</v>
      </c>
      <c r="B62" s="17">
        <v>190.240005</v>
      </c>
      <c r="C62" s="16">
        <f t="shared" si="0"/>
        <v>1.8033981324824255E-2</v>
      </c>
      <c r="D62" s="17">
        <v>122.489998</v>
      </c>
      <c r="E62" s="16">
        <f t="shared" si="1"/>
        <v>-4.9553209578443447E-3</v>
      </c>
      <c r="F62" s="164">
        <f t="shared" si="2"/>
        <v>109.59887447600001</v>
      </c>
    </row>
    <row r="63" spans="1:6" x14ac:dyDescent="0.3">
      <c r="A63" s="5">
        <v>43255</v>
      </c>
      <c r="B63" s="17">
        <v>191.83000200000001</v>
      </c>
      <c r="C63" s="16">
        <f t="shared" si="0"/>
        <v>8.3578477618311275E-3</v>
      </c>
      <c r="D63" s="17">
        <v>122.370003</v>
      </c>
      <c r="E63" s="16">
        <f t="shared" si="1"/>
        <v>-9.7963100628017941E-4</v>
      </c>
      <c r="F63" s="164">
        <f t="shared" si="2"/>
        <v>110.44444552400002</v>
      </c>
    </row>
    <row r="64" spans="1:6" x14ac:dyDescent="0.3">
      <c r="A64" s="5">
        <v>43256</v>
      </c>
      <c r="B64" s="17">
        <v>193.30999800000001</v>
      </c>
      <c r="C64" s="16">
        <f t="shared" si="0"/>
        <v>7.7151435363067566E-3</v>
      </c>
      <c r="D64" s="17">
        <v>122.849998</v>
      </c>
      <c r="E64" s="16">
        <f t="shared" si="1"/>
        <v>3.922489076019664E-3</v>
      </c>
      <c r="F64" s="164">
        <f t="shared" si="2"/>
        <v>110.82723771466668</v>
      </c>
    </row>
    <row r="65" spans="1:6" x14ac:dyDescent="0.3">
      <c r="A65" s="5">
        <v>43257</v>
      </c>
      <c r="B65" s="17">
        <v>193.979996</v>
      </c>
      <c r="C65" s="16">
        <f t="shared" si="0"/>
        <v>3.4659252337274626E-3</v>
      </c>
      <c r="D65" s="17">
        <v>122.91999800000001</v>
      </c>
      <c r="E65" s="16">
        <f t="shared" si="1"/>
        <v>5.6980057907707327E-4</v>
      </c>
      <c r="F65" s="164">
        <f t="shared" si="2"/>
        <v>110.530150666</v>
      </c>
    </row>
    <row r="66" spans="1:6" x14ac:dyDescent="0.3">
      <c r="A66" s="5">
        <v>43258</v>
      </c>
      <c r="B66" s="17">
        <v>193.46000699999999</v>
      </c>
      <c r="C66" s="16">
        <f t="shared" si="0"/>
        <v>-2.6806320791965543E-3</v>
      </c>
      <c r="D66" s="17">
        <v>122.860001</v>
      </c>
      <c r="E66" s="16">
        <f t="shared" si="1"/>
        <v>-4.8809795782789323E-4</v>
      </c>
      <c r="F66" s="164">
        <f t="shared" si="2"/>
        <v>109.524598286</v>
      </c>
    </row>
    <row r="67" spans="1:6" x14ac:dyDescent="0.3">
      <c r="A67" s="5">
        <v>43259</v>
      </c>
      <c r="B67" s="17">
        <v>191.699997</v>
      </c>
      <c r="C67" s="16">
        <f t="shared" si="0"/>
        <v>-9.0975392138800126E-3</v>
      </c>
      <c r="D67" s="17">
        <v>123.010002</v>
      </c>
      <c r="E67" s="16">
        <f t="shared" si="1"/>
        <v>1.2209099689002301E-3</v>
      </c>
      <c r="F67" s="164">
        <f t="shared" si="2"/>
        <v>109.25607104800001</v>
      </c>
    </row>
    <row r="68" spans="1:6" x14ac:dyDescent="0.3">
      <c r="A68" s="5">
        <v>43262</v>
      </c>
      <c r="B68" s="17">
        <v>191.229996</v>
      </c>
      <c r="C68" s="16">
        <f t="shared" ref="C68:C131" si="3">B68/B67 - 1</f>
        <v>-2.4517527770226977E-3</v>
      </c>
      <c r="D68" s="17">
        <v>123.230003</v>
      </c>
      <c r="E68" s="16">
        <f t="shared" ref="E68:E131" si="4">D68/D67 - 1</f>
        <v>1.7884805822536709E-3</v>
      </c>
      <c r="F68" s="164">
        <f t="shared" ref="F68:F131" si="5">F67*(1+C69)</f>
        <v>109.85597276200002</v>
      </c>
    </row>
    <row r="69" spans="1:6" x14ac:dyDescent="0.3">
      <c r="A69" s="5">
        <v>43263</v>
      </c>
      <c r="B69" s="17">
        <v>192.279999</v>
      </c>
      <c r="C69" s="16">
        <f t="shared" si="3"/>
        <v>5.4907860793973473E-3</v>
      </c>
      <c r="D69" s="17">
        <v>122.82</v>
      </c>
      <c r="E69" s="16">
        <f t="shared" si="4"/>
        <v>-3.3271361682917222E-3</v>
      </c>
      <c r="F69" s="164">
        <f t="shared" si="5"/>
        <v>108.95326495266669</v>
      </c>
    </row>
    <row r="70" spans="1:6" x14ac:dyDescent="0.3">
      <c r="A70" s="5">
        <v>43264</v>
      </c>
      <c r="B70" s="17">
        <v>190.699997</v>
      </c>
      <c r="C70" s="16">
        <f t="shared" si="3"/>
        <v>-8.2171937186249489E-3</v>
      </c>
      <c r="D70" s="17">
        <v>123.19000200000001</v>
      </c>
      <c r="E70" s="16">
        <f t="shared" si="4"/>
        <v>3.0125549584758549E-3</v>
      </c>
      <c r="F70" s="164">
        <f t="shared" si="5"/>
        <v>109.01040171400004</v>
      </c>
    </row>
    <row r="71" spans="1:6" x14ac:dyDescent="0.3">
      <c r="A71" s="5">
        <v>43265</v>
      </c>
      <c r="B71" s="17">
        <v>190.800003</v>
      </c>
      <c r="C71" s="16">
        <f t="shared" si="3"/>
        <v>5.2441532025837567E-4</v>
      </c>
      <c r="D71" s="17">
        <v>123.379997</v>
      </c>
      <c r="E71" s="16">
        <f t="shared" si="4"/>
        <v>1.54229236882375E-3</v>
      </c>
      <c r="F71" s="164">
        <f t="shared" si="5"/>
        <v>107.89058438133338</v>
      </c>
    </row>
    <row r="72" spans="1:6" x14ac:dyDescent="0.3">
      <c r="A72" s="5">
        <v>43266</v>
      </c>
      <c r="B72" s="17">
        <v>188.83999600000001</v>
      </c>
      <c r="C72" s="16">
        <f t="shared" si="3"/>
        <v>-1.027257321374353E-2</v>
      </c>
      <c r="D72" s="17">
        <v>121.339996</v>
      </c>
      <c r="E72" s="16">
        <f t="shared" si="4"/>
        <v>-1.6534292831924757E-2</v>
      </c>
      <c r="F72" s="164">
        <f t="shared" si="5"/>
        <v>107.83345619000004</v>
      </c>
    </row>
    <row r="73" spans="1:6" x14ac:dyDescent="0.3">
      <c r="A73" s="5">
        <v>43269</v>
      </c>
      <c r="B73" s="17">
        <v>188.740005</v>
      </c>
      <c r="C73" s="16">
        <f t="shared" si="3"/>
        <v>-5.2950117622341253E-4</v>
      </c>
      <c r="D73" s="17">
        <v>121.110001</v>
      </c>
      <c r="E73" s="16">
        <f t="shared" si="4"/>
        <v>-1.8954591031963286E-3</v>
      </c>
      <c r="F73" s="164">
        <f t="shared" si="5"/>
        <v>106.09088780933337</v>
      </c>
    </row>
    <row r="74" spans="1:6" x14ac:dyDescent="0.3">
      <c r="A74" s="5">
        <v>43270</v>
      </c>
      <c r="B74" s="17">
        <v>185.69000199999999</v>
      </c>
      <c r="C74" s="16">
        <f t="shared" si="3"/>
        <v>-1.6159812012296992E-2</v>
      </c>
      <c r="D74" s="17">
        <v>120.800003</v>
      </c>
      <c r="E74" s="16">
        <f t="shared" si="4"/>
        <v>-2.5596399755623001E-3</v>
      </c>
      <c r="F74" s="164">
        <f t="shared" si="5"/>
        <v>106.5536666666667</v>
      </c>
    </row>
    <row r="75" spans="1:6" x14ac:dyDescent="0.3">
      <c r="A75" s="5">
        <v>43271</v>
      </c>
      <c r="B75" s="17">
        <v>186.5</v>
      </c>
      <c r="C75" s="16">
        <f t="shared" si="3"/>
        <v>4.362098073540821E-3</v>
      </c>
      <c r="D75" s="17">
        <v>120.260002</v>
      </c>
      <c r="E75" s="16">
        <f t="shared" si="4"/>
        <v>-4.4702068426273334E-3</v>
      </c>
      <c r="F75" s="164">
        <f t="shared" si="5"/>
        <v>105.95948399933336</v>
      </c>
    </row>
    <row r="76" spans="1:6" x14ac:dyDescent="0.3">
      <c r="A76" s="5">
        <v>43272</v>
      </c>
      <c r="B76" s="17">
        <v>185.46000699999999</v>
      </c>
      <c r="C76" s="16">
        <f t="shared" si="3"/>
        <v>-5.5763699731904426E-3</v>
      </c>
      <c r="D76" s="17">
        <v>120.050003</v>
      </c>
      <c r="E76" s="16">
        <f t="shared" si="4"/>
        <v>-1.7462081864924039E-3</v>
      </c>
      <c r="F76" s="164">
        <f t="shared" si="5"/>
        <v>105.65095885733336</v>
      </c>
    </row>
    <row r="77" spans="1:6" x14ac:dyDescent="0.3">
      <c r="A77" s="5">
        <v>43273</v>
      </c>
      <c r="B77" s="17">
        <v>184.91999799999999</v>
      </c>
      <c r="C77" s="16">
        <f t="shared" si="3"/>
        <v>-2.9117274863469378E-3</v>
      </c>
      <c r="D77" s="17">
        <v>120.339996</v>
      </c>
      <c r="E77" s="16">
        <f t="shared" si="4"/>
        <v>2.4156017722047896E-3</v>
      </c>
      <c r="F77" s="164">
        <f t="shared" si="5"/>
        <v>104.07979219066669</v>
      </c>
    </row>
    <row r="78" spans="1:6" x14ac:dyDescent="0.3">
      <c r="A78" s="5">
        <v>43276</v>
      </c>
      <c r="B78" s="17">
        <v>182.16999799999999</v>
      </c>
      <c r="C78" s="16">
        <f t="shared" si="3"/>
        <v>-1.4871295856276223E-2</v>
      </c>
      <c r="D78" s="17">
        <v>119.889999</v>
      </c>
      <c r="E78" s="16">
        <f t="shared" si="4"/>
        <v>-3.7393802140395227E-3</v>
      </c>
      <c r="F78" s="164">
        <f t="shared" si="5"/>
        <v>105.37100266733336</v>
      </c>
    </row>
    <row r="79" spans="1:6" x14ac:dyDescent="0.3">
      <c r="A79" s="5">
        <v>43277</v>
      </c>
      <c r="B79" s="17">
        <v>184.429993</v>
      </c>
      <c r="C79" s="16">
        <f t="shared" si="3"/>
        <v>1.2405967090146186E-2</v>
      </c>
      <c r="D79" s="17">
        <v>119.260002</v>
      </c>
      <c r="E79" s="16">
        <f t="shared" si="4"/>
        <v>-5.2547919363983286E-3</v>
      </c>
      <c r="F79" s="164">
        <f t="shared" si="5"/>
        <v>105.21674895200002</v>
      </c>
    </row>
    <row r="80" spans="1:6" x14ac:dyDescent="0.3">
      <c r="A80" s="5">
        <v>43278</v>
      </c>
      <c r="B80" s="17">
        <v>184.16000399999999</v>
      </c>
      <c r="C80" s="16">
        <f t="shared" si="3"/>
        <v>-1.463910482282671E-3</v>
      </c>
      <c r="D80" s="17">
        <v>118.58000199999999</v>
      </c>
      <c r="E80" s="16">
        <f t="shared" si="4"/>
        <v>-5.7018278433368375E-3</v>
      </c>
      <c r="F80" s="164">
        <f t="shared" si="5"/>
        <v>105.98233333333336</v>
      </c>
    </row>
    <row r="81" spans="1:6" x14ac:dyDescent="0.3">
      <c r="A81" s="5">
        <v>43279</v>
      </c>
      <c r="B81" s="17">
        <v>185.5</v>
      </c>
      <c r="C81" s="16">
        <f t="shared" si="3"/>
        <v>7.2762596160673709E-3</v>
      </c>
      <c r="D81" s="17">
        <v>118.220001</v>
      </c>
      <c r="E81" s="16">
        <f t="shared" si="4"/>
        <v>-3.0359334957676953E-3</v>
      </c>
      <c r="F81" s="164">
        <f t="shared" si="5"/>
        <v>105.75951390466669</v>
      </c>
    </row>
    <row r="82" spans="1:6" x14ac:dyDescent="0.3">
      <c r="A82" s="5">
        <v>43280</v>
      </c>
      <c r="B82" s="17">
        <v>185.11000100000001</v>
      </c>
      <c r="C82" s="16">
        <f t="shared" si="3"/>
        <v>-2.1024204851751715E-3</v>
      </c>
      <c r="D82" s="17">
        <v>118.650002</v>
      </c>
      <c r="E82" s="16">
        <f t="shared" si="4"/>
        <v>3.6372948431966368E-3</v>
      </c>
      <c r="F82" s="164">
        <f t="shared" si="5"/>
        <v>106.94216933400001</v>
      </c>
    </row>
    <row r="83" spans="1:6" x14ac:dyDescent="0.3">
      <c r="A83" s="5">
        <v>43283</v>
      </c>
      <c r="B83" s="17">
        <v>187.179993</v>
      </c>
      <c r="C83" s="16">
        <f t="shared" si="3"/>
        <v>1.1182496833328726E-2</v>
      </c>
      <c r="D83" s="17">
        <v>117.459999</v>
      </c>
      <c r="E83" s="16">
        <f t="shared" si="4"/>
        <v>-1.0029523640463167E-2</v>
      </c>
      <c r="F83" s="164">
        <f t="shared" si="5"/>
        <v>105.07962552400002</v>
      </c>
    </row>
    <row r="84" spans="1:6" x14ac:dyDescent="0.3">
      <c r="A84" s="5">
        <v>43284</v>
      </c>
      <c r="B84" s="17">
        <v>183.91999799999999</v>
      </c>
      <c r="C84" s="16">
        <f t="shared" si="3"/>
        <v>-1.7416364579092569E-2</v>
      </c>
      <c r="D84" s="17">
        <v>118.650002</v>
      </c>
      <c r="E84" s="16">
        <f t="shared" si="4"/>
        <v>1.0131134089316651E-2</v>
      </c>
      <c r="F84" s="164">
        <f t="shared" si="5"/>
        <v>105.92519657200002</v>
      </c>
    </row>
    <row r="85" spans="1:6" x14ac:dyDescent="0.3">
      <c r="A85" s="5">
        <v>43286</v>
      </c>
      <c r="B85" s="17">
        <v>185.39999399999999</v>
      </c>
      <c r="C85" s="16">
        <f t="shared" si="3"/>
        <v>8.0469552854169901E-3</v>
      </c>
      <c r="D85" s="17">
        <v>119.050003</v>
      </c>
      <c r="E85" s="16">
        <f t="shared" si="4"/>
        <v>3.3712683797511023E-3</v>
      </c>
      <c r="F85" s="164">
        <f t="shared" si="5"/>
        <v>107.39352723800003</v>
      </c>
    </row>
    <row r="86" spans="1:6" x14ac:dyDescent="0.3">
      <c r="A86" s="5">
        <v>43287</v>
      </c>
      <c r="B86" s="17">
        <v>187.970001</v>
      </c>
      <c r="C86" s="16">
        <f t="shared" si="3"/>
        <v>1.3861958377409778E-2</v>
      </c>
      <c r="D86" s="17">
        <v>118.860001</v>
      </c>
      <c r="E86" s="16">
        <f t="shared" si="4"/>
        <v>-1.5959848400843857E-3</v>
      </c>
      <c r="F86" s="164">
        <f t="shared" si="5"/>
        <v>108.88470780933336</v>
      </c>
    </row>
    <row r="87" spans="1:6" x14ac:dyDescent="0.3">
      <c r="A87" s="5">
        <v>43290</v>
      </c>
      <c r="B87" s="17">
        <v>190.58000200000001</v>
      </c>
      <c r="C87" s="16">
        <f t="shared" si="3"/>
        <v>1.388519969205082E-2</v>
      </c>
      <c r="D87" s="17">
        <v>119.150002</v>
      </c>
      <c r="E87" s="16">
        <f t="shared" si="4"/>
        <v>2.4398535887610873E-3</v>
      </c>
      <c r="F87" s="164">
        <f t="shared" si="5"/>
        <v>108.75330342800002</v>
      </c>
    </row>
    <row r="88" spans="1:6" x14ac:dyDescent="0.3">
      <c r="A88" s="5">
        <v>43291</v>
      </c>
      <c r="B88" s="17">
        <v>190.35000600000001</v>
      </c>
      <c r="C88" s="16">
        <f t="shared" si="3"/>
        <v>-1.2068212697363689E-3</v>
      </c>
      <c r="D88" s="17">
        <v>118.93</v>
      </c>
      <c r="E88" s="16">
        <f t="shared" si="4"/>
        <v>-1.8464288401773832E-3</v>
      </c>
      <c r="F88" s="164">
        <f t="shared" si="5"/>
        <v>107.34210952333336</v>
      </c>
    </row>
    <row r="89" spans="1:6" x14ac:dyDescent="0.3">
      <c r="A89" s="5">
        <v>43292</v>
      </c>
      <c r="B89" s="17">
        <v>187.88000500000001</v>
      </c>
      <c r="C89" s="16">
        <f t="shared" si="3"/>
        <v>-1.2976101508502147E-2</v>
      </c>
      <c r="D89" s="17">
        <v>117.639999</v>
      </c>
      <c r="E89" s="16">
        <f t="shared" si="4"/>
        <v>-1.0846724964264753E-2</v>
      </c>
      <c r="F89" s="164">
        <f t="shared" si="5"/>
        <v>109.14180609533337</v>
      </c>
    </row>
    <row r="90" spans="1:6" x14ac:dyDescent="0.3">
      <c r="A90" s="5">
        <v>43293</v>
      </c>
      <c r="B90" s="17">
        <v>191.029999</v>
      </c>
      <c r="C90" s="16">
        <f t="shared" si="3"/>
        <v>1.6765988482914995E-2</v>
      </c>
      <c r="D90" s="17">
        <v>118.129997</v>
      </c>
      <c r="E90" s="16">
        <f t="shared" si="4"/>
        <v>4.1652329493815365E-3</v>
      </c>
      <c r="F90" s="164">
        <f t="shared" si="5"/>
        <v>109.31320780933336</v>
      </c>
    </row>
    <row r="91" spans="1:6" x14ac:dyDescent="0.3">
      <c r="A91" s="5">
        <v>43294</v>
      </c>
      <c r="B91" s="17">
        <v>191.33000200000001</v>
      </c>
      <c r="C91" s="16">
        <f t="shared" si="3"/>
        <v>1.5704496758124353E-3</v>
      </c>
      <c r="D91" s="17">
        <v>117.610001</v>
      </c>
      <c r="E91" s="16">
        <f t="shared" si="4"/>
        <v>-4.4018963278227297E-3</v>
      </c>
      <c r="F91" s="164">
        <f t="shared" si="5"/>
        <v>109.07324895200001</v>
      </c>
    </row>
    <row r="92" spans="1:6" x14ac:dyDescent="0.3">
      <c r="A92" s="5">
        <v>43297</v>
      </c>
      <c r="B92" s="17">
        <v>190.91000399999999</v>
      </c>
      <c r="C92" s="16">
        <f t="shared" si="3"/>
        <v>-2.1951497183385626E-3</v>
      </c>
      <c r="D92" s="17">
        <v>117.550003</v>
      </c>
      <c r="E92" s="16">
        <f t="shared" si="4"/>
        <v>-5.1014369092639011E-4</v>
      </c>
      <c r="F92" s="164">
        <f t="shared" si="5"/>
        <v>109.38176495266669</v>
      </c>
    </row>
    <row r="93" spans="1:6" x14ac:dyDescent="0.3">
      <c r="A93" s="5">
        <v>43298</v>
      </c>
      <c r="B93" s="17">
        <v>191.449997</v>
      </c>
      <c r="C93" s="16">
        <f t="shared" si="3"/>
        <v>2.8285212334917542E-3</v>
      </c>
      <c r="D93" s="17">
        <v>116.279999</v>
      </c>
      <c r="E93" s="16">
        <f t="shared" si="4"/>
        <v>-1.0803946980758483E-2</v>
      </c>
      <c r="F93" s="164">
        <f t="shared" si="5"/>
        <v>108.78186323866669</v>
      </c>
    </row>
    <row r="94" spans="1:6" x14ac:dyDescent="0.3">
      <c r="A94" s="5">
        <v>43299</v>
      </c>
      <c r="B94" s="17">
        <v>190.39999399999999</v>
      </c>
      <c r="C94" s="16">
        <f t="shared" si="3"/>
        <v>-5.484476450527187E-3</v>
      </c>
      <c r="D94" s="17">
        <v>116.30999799999999</v>
      </c>
      <c r="E94" s="16">
        <f t="shared" si="4"/>
        <v>2.5798933830389892E-4</v>
      </c>
      <c r="F94" s="164">
        <f t="shared" si="5"/>
        <v>109.6274428566667</v>
      </c>
    </row>
    <row r="95" spans="1:6" x14ac:dyDescent="0.3">
      <c r="A95" s="5">
        <v>43300</v>
      </c>
      <c r="B95" s="17">
        <v>191.88000500000001</v>
      </c>
      <c r="C95" s="16">
        <f t="shared" si="3"/>
        <v>7.7731672617595837E-3</v>
      </c>
      <c r="D95" s="17">
        <v>115.80999799999999</v>
      </c>
      <c r="E95" s="16">
        <f t="shared" si="4"/>
        <v>-4.298856578090593E-3</v>
      </c>
      <c r="F95" s="164">
        <f t="shared" si="5"/>
        <v>109.37605447600002</v>
      </c>
    </row>
    <row r="96" spans="1:6" x14ac:dyDescent="0.3">
      <c r="A96" s="5">
        <v>43301</v>
      </c>
      <c r="B96" s="17">
        <v>191.44000199999999</v>
      </c>
      <c r="C96" s="16">
        <f t="shared" si="3"/>
        <v>-2.2931154290933842E-3</v>
      </c>
      <c r="D96" s="17">
        <v>116.55999799999999</v>
      </c>
      <c r="E96" s="16">
        <f t="shared" si="4"/>
        <v>6.4761247988278647E-3</v>
      </c>
      <c r="F96" s="164">
        <f t="shared" si="5"/>
        <v>109.47318057133337</v>
      </c>
    </row>
    <row r="97" spans="1:6" x14ac:dyDescent="0.3">
      <c r="A97" s="5">
        <v>43304</v>
      </c>
      <c r="B97" s="17">
        <v>191.61000100000001</v>
      </c>
      <c r="C97" s="16">
        <f t="shared" si="3"/>
        <v>8.8800145332235125E-4</v>
      </c>
      <c r="D97" s="17">
        <v>116</v>
      </c>
      <c r="E97" s="16">
        <f t="shared" si="4"/>
        <v>-4.8043755113996722E-3</v>
      </c>
      <c r="F97" s="164">
        <f t="shared" si="5"/>
        <v>110.26733333333337</v>
      </c>
    </row>
    <row r="98" spans="1:6" x14ac:dyDescent="0.3">
      <c r="A98" s="5">
        <v>43305</v>
      </c>
      <c r="B98" s="17">
        <v>193</v>
      </c>
      <c r="C98" s="16">
        <f t="shared" si="3"/>
        <v>7.2543134113338681E-3</v>
      </c>
      <c r="D98" s="17">
        <v>116.040001</v>
      </c>
      <c r="E98" s="16">
        <f t="shared" si="4"/>
        <v>3.4483620689651495E-4</v>
      </c>
      <c r="F98" s="164">
        <f t="shared" si="5"/>
        <v>111.30716399933335</v>
      </c>
    </row>
    <row r="99" spans="1:6" x14ac:dyDescent="0.3">
      <c r="A99" s="5">
        <v>43306</v>
      </c>
      <c r="B99" s="17">
        <v>194.820007</v>
      </c>
      <c r="C99" s="16">
        <f t="shared" si="3"/>
        <v>9.4300880829014666E-3</v>
      </c>
      <c r="D99" s="17">
        <v>116.68</v>
      </c>
      <c r="E99" s="16">
        <f t="shared" si="4"/>
        <v>5.5153308728428385E-3</v>
      </c>
      <c r="F99" s="164">
        <f t="shared" si="5"/>
        <v>110.95865066600001</v>
      </c>
    </row>
    <row r="100" spans="1:6" x14ac:dyDescent="0.3">
      <c r="A100" s="5">
        <v>43307</v>
      </c>
      <c r="B100" s="17">
        <v>194.21000699999999</v>
      </c>
      <c r="C100" s="16">
        <f t="shared" si="3"/>
        <v>-3.1310952575831497E-3</v>
      </c>
      <c r="D100" s="17">
        <v>115.769997</v>
      </c>
      <c r="E100" s="16">
        <f t="shared" si="4"/>
        <v>-7.7991343846417482E-3</v>
      </c>
      <c r="F100" s="164">
        <f t="shared" si="5"/>
        <v>109.11323771466668</v>
      </c>
    </row>
    <row r="101" spans="1:6" x14ac:dyDescent="0.3">
      <c r="A101" s="5">
        <v>43308</v>
      </c>
      <c r="B101" s="17">
        <v>190.979996</v>
      </c>
      <c r="C101" s="16">
        <f t="shared" si="3"/>
        <v>-1.6631537426390119E-2</v>
      </c>
      <c r="D101" s="17">
        <v>115.83000199999999</v>
      </c>
      <c r="E101" s="16">
        <f t="shared" si="4"/>
        <v>5.1831218411435565E-4</v>
      </c>
      <c r="F101" s="164">
        <f t="shared" si="5"/>
        <v>108.50191561866667</v>
      </c>
    </row>
    <row r="102" spans="1:6" x14ac:dyDescent="0.3">
      <c r="A102" s="5">
        <v>43311</v>
      </c>
      <c r="B102" s="17">
        <v>189.91000399999999</v>
      </c>
      <c r="C102" s="16">
        <f t="shared" si="3"/>
        <v>-5.602639137137766E-3</v>
      </c>
      <c r="D102" s="17">
        <v>115.650002</v>
      </c>
      <c r="E102" s="16">
        <f t="shared" si="4"/>
        <v>-1.5540015271690022E-3</v>
      </c>
      <c r="F102" s="164">
        <f t="shared" si="5"/>
        <v>108.71901600066668</v>
      </c>
    </row>
    <row r="103" spans="1:6" x14ac:dyDescent="0.3">
      <c r="A103" s="5">
        <v>43312</v>
      </c>
      <c r="B103" s="17">
        <v>190.28999300000001</v>
      </c>
      <c r="C103" s="16">
        <f t="shared" si="3"/>
        <v>2.0008898530696761E-3</v>
      </c>
      <c r="D103" s="17">
        <v>115.989998</v>
      </c>
      <c r="E103" s="16">
        <f t="shared" si="4"/>
        <v>2.9398702474729976E-3</v>
      </c>
      <c r="F103" s="164">
        <f t="shared" si="5"/>
        <v>115.12366666666669</v>
      </c>
    </row>
    <row r="104" spans="1:6" x14ac:dyDescent="0.3">
      <c r="A104" s="5">
        <v>43313</v>
      </c>
      <c r="B104" s="17">
        <v>201.5</v>
      </c>
      <c r="C104" s="16">
        <f t="shared" si="3"/>
        <v>5.8910123560727667E-2</v>
      </c>
      <c r="D104" s="17">
        <v>115.139999</v>
      </c>
      <c r="E104" s="16">
        <f t="shared" si="4"/>
        <v>-7.3282094547496568E-3</v>
      </c>
      <c r="F104" s="164">
        <f t="shared" si="5"/>
        <v>118.4888194286667</v>
      </c>
    </row>
    <row r="105" spans="1:6" x14ac:dyDescent="0.3">
      <c r="A105" s="5">
        <v>43314</v>
      </c>
      <c r="B105" s="17">
        <v>207.38999899999999</v>
      </c>
      <c r="C105" s="16">
        <f t="shared" si="3"/>
        <v>2.9230764267990095E-2</v>
      </c>
      <c r="D105" s="17">
        <v>114.519997</v>
      </c>
      <c r="E105" s="16">
        <f t="shared" si="4"/>
        <v>-5.3847664181411181E-3</v>
      </c>
      <c r="F105" s="164">
        <f t="shared" si="5"/>
        <v>118.8316228566667</v>
      </c>
    </row>
    <row r="106" spans="1:6" x14ac:dyDescent="0.3">
      <c r="A106" s="5">
        <v>43315</v>
      </c>
      <c r="B106" s="17">
        <v>207.990005</v>
      </c>
      <c r="C106" s="16">
        <f t="shared" si="3"/>
        <v>2.8931289015532435E-3</v>
      </c>
      <c r="D106" s="17">
        <v>114.91999800000001</v>
      </c>
      <c r="E106" s="16">
        <f t="shared" si="4"/>
        <v>3.4928485022576172E-3</v>
      </c>
      <c r="F106" s="164">
        <f t="shared" si="5"/>
        <v>119.44866399933336</v>
      </c>
    </row>
    <row r="107" spans="1:6" x14ac:dyDescent="0.3">
      <c r="A107" s="5">
        <v>43318</v>
      </c>
      <c r="B107" s="17">
        <v>209.070007</v>
      </c>
      <c r="C107" s="16">
        <f t="shared" si="3"/>
        <v>5.1925668255068391E-3</v>
      </c>
      <c r="D107" s="17">
        <v>114.33000199999999</v>
      </c>
      <c r="E107" s="16">
        <f t="shared" si="4"/>
        <v>-5.1339715477546344E-3</v>
      </c>
      <c r="F107" s="164">
        <f t="shared" si="5"/>
        <v>118.32884723800002</v>
      </c>
    </row>
    <row r="108" spans="1:6" x14ac:dyDescent="0.3">
      <c r="A108" s="5">
        <v>43319</v>
      </c>
      <c r="B108" s="17">
        <v>207.11000100000001</v>
      </c>
      <c r="C108" s="16">
        <f t="shared" si="3"/>
        <v>-9.3748789131671284E-3</v>
      </c>
      <c r="D108" s="17">
        <v>114.589996</v>
      </c>
      <c r="E108" s="16">
        <f t="shared" si="4"/>
        <v>2.2740662595284178E-3</v>
      </c>
      <c r="F108" s="164">
        <f t="shared" si="5"/>
        <v>118.40883333333336</v>
      </c>
    </row>
    <row r="109" spans="1:6" x14ac:dyDescent="0.3">
      <c r="A109" s="5">
        <v>43320</v>
      </c>
      <c r="B109" s="17">
        <v>207.25</v>
      </c>
      <c r="C109" s="16">
        <f t="shared" si="3"/>
        <v>6.7596446006490396E-4</v>
      </c>
      <c r="D109" s="17">
        <v>114.910004</v>
      </c>
      <c r="E109" s="16">
        <f t="shared" si="4"/>
        <v>2.7926347078326419E-3</v>
      </c>
      <c r="F109" s="164">
        <f t="shared" si="5"/>
        <v>119.34010952333337</v>
      </c>
    </row>
    <row r="110" spans="1:6" x14ac:dyDescent="0.3">
      <c r="A110" s="5">
        <v>43321</v>
      </c>
      <c r="B110" s="17">
        <v>208.88000500000001</v>
      </c>
      <c r="C110" s="16">
        <f t="shared" si="3"/>
        <v>7.8649215922799165E-3</v>
      </c>
      <c r="D110" s="17">
        <v>114.739998</v>
      </c>
      <c r="E110" s="16">
        <f t="shared" si="4"/>
        <v>-1.479470838761765E-3</v>
      </c>
      <c r="F110" s="164">
        <f t="shared" si="5"/>
        <v>118.56880609533337</v>
      </c>
    </row>
    <row r="111" spans="1:6" x14ac:dyDescent="0.3">
      <c r="A111" s="5">
        <v>43322</v>
      </c>
      <c r="B111" s="17">
        <v>207.529999</v>
      </c>
      <c r="C111" s="16">
        <f t="shared" si="3"/>
        <v>-6.4630695503861135E-3</v>
      </c>
      <c r="D111" s="17">
        <v>114.69000200000001</v>
      </c>
      <c r="E111" s="16">
        <f t="shared" si="4"/>
        <v>-4.3573296907317705E-4</v>
      </c>
      <c r="F111" s="164">
        <f t="shared" si="5"/>
        <v>119.3343904766667</v>
      </c>
    </row>
    <row r="112" spans="1:6" x14ac:dyDescent="0.3">
      <c r="A112" s="5">
        <v>43325</v>
      </c>
      <c r="B112" s="17">
        <v>208.86999499999999</v>
      </c>
      <c r="C112" s="16">
        <f t="shared" si="3"/>
        <v>6.4568785546998964E-3</v>
      </c>
      <c r="D112" s="17">
        <v>112.959999</v>
      </c>
      <c r="E112" s="16">
        <f t="shared" si="4"/>
        <v>-1.5084165749687628E-2</v>
      </c>
      <c r="F112" s="164">
        <f t="shared" si="5"/>
        <v>119.8371666666667</v>
      </c>
    </row>
    <row r="113" spans="1:6" x14ac:dyDescent="0.3">
      <c r="A113" s="5">
        <v>43326</v>
      </c>
      <c r="B113" s="17">
        <v>209.75</v>
      </c>
      <c r="C113" s="16">
        <f t="shared" si="3"/>
        <v>4.213170972690472E-3</v>
      </c>
      <c r="D113" s="17">
        <v>113.07</v>
      </c>
      <c r="E113" s="16">
        <f t="shared" si="4"/>
        <v>9.738048953062961E-4</v>
      </c>
      <c r="F113" s="164">
        <f t="shared" si="5"/>
        <v>120.1171228566667</v>
      </c>
    </row>
    <row r="114" spans="1:6" x14ac:dyDescent="0.3">
      <c r="A114" s="5">
        <v>43327</v>
      </c>
      <c r="B114" s="17">
        <v>210.240005</v>
      </c>
      <c r="C114" s="16">
        <f t="shared" si="3"/>
        <v>2.3361382598330316E-3</v>
      </c>
      <c r="D114" s="17">
        <v>111.19000200000001</v>
      </c>
      <c r="E114" s="16">
        <f t="shared" si="4"/>
        <v>-1.6626850623507439E-2</v>
      </c>
      <c r="F114" s="164">
        <f t="shared" si="5"/>
        <v>121.87683066600002</v>
      </c>
    </row>
    <row r="115" spans="1:6" x14ac:dyDescent="0.3">
      <c r="A115" s="5">
        <v>43328</v>
      </c>
      <c r="B115" s="17">
        <v>213.320007</v>
      </c>
      <c r="C115" s="16">
        <f t="shared" si="3"/>
        <v>1.4649933061027021E-2</v>
      </c>
      <c r="D115" s="17">
        <v>111.099998</v>
      </c>
      <c r="E115" s="16">
        <f t="shared" si="4"/>
        <v>-8.0946126792957873E-4</v>
      </c>
      <c r="F115" s="164">
        <f t="shared" si="5"/>
        <v>124.31070780933334</v>
      </c>
    </row>
    <row r="116" spans="1:6" x14ac:dyDescent="0.3">
      <c r="A116" s="5">
        <v>43329</v>
      </c>
      <c r="B116" s="17">
        <v>217.58000200000001</v>
      </c>
      <c r="C116" s="16">
        <f t="shared" si="3"/>
        <v>1.996997403061207E-2</v>
      </c>
      <c r="D116" s="17">
        <v>112.129997</v>
      </c>
      <c r="E116" s="16">
        <f t="shared" si="4"/>
        <v>9.2709182587025207E-3</v>
      </c>
      <c r="F116" s="164">
        <f t="shared" si="5"/>
        <v>123.09948399933333</v>
      </c>
    </row>
    <row r="117" spans="1:6" x14ac:dyDescent="0.3">
      <c r="A117" s="5">
        <v>43332</v>
      </c>
      <c r="B117" s="17">
        <v>215.46000699999999</v>
      </c>
      <c r="C117" s="16">
        <f t="shared" si="3"/>
        <v>-9.743519535402978E-3</v>
      </c>
      <c r="D117" s="17">
        <v>112.69000200000001</v>
      </c>
      <c r="E117" s="16">
        <f t="shared" si="4"/>
        <v>4.9942478817688318E-3</v>
      </c>
      <c r="F117" s="164">
        <f t="shared" si="5"/>
        <v>122.85951600066667</v>
      </c>
    </row>
    <row r="118" spans="1:6" x14ac:dyDescent="0.3">
      <c r="A118" s="5">
        <v>43333</v>
      </c>
      <c r="B118" s="17">
        <v>215.03999300000001</v>
      </c>
      <c r="C118" s="16">
        <f t="shared" si="3"/>
        <v>-1.9493826527164915E-3</v>
      </c>
      <c r="D118" s="17">
        <v>113.019997</v>
      </c>
      <c r="E118" s="16">
        <f t="shared" si="4"/>
        <v>2.9283431905520185E-3</v>
      </c>
      <c r="F118" s="164">
        <f t="shared" si="5"/>
        <v>122.86523504733333</v>
      </c>
    </row>
    <row r="119" spans="1:6" x14ac:dyDescent="0.3">
      <c r="A119" s="5">
        <v>43334</v>
      </c>
      <c r="B119" s="17">
        <v>215.050003</v>
      </c>
      <c r="C119" s="16">
        <f t="shared" si="3"/>
        <v>4.654948068183451E-5</v>
      </c>
      <c r="D119" s="17">
        <v>113.269997</v>
      </c>
      <c r="E119" s="16">
        <f t="shared" si="4"/>
        <v>2.2119979351973296E-3</v>
      </c>
      <c r="F119" s="164">
        <f t="shared" si="5"/>
        <v>123.11662285666667</v>
      </c>
    </row>
    <row r="120" spans="1:6" x14ac:dyDescent="0.3">
      <c r="A120" s="5">
        <v>43335</v>
      </c>
      <c r="B120" s="17">
        <v>215.490005</v>
      </c>
      <c r="C120" s="16">
        <f t="shared" si="3"/>
        <v>2.0460450772465943E-3</v>
      </c>
      <c r="D120" s="17">
        <v>112.199997</v>
      </c>
      <c r="E120" s="16">
        <f t="shared" si="4"/>
        <v>-9.4464556223128326E-3</v>
      </c>
      <c r="F120" s="164">
        <f t="shared" si="5"/>
        <v>123.49941561866667</v>
      </c>
    </row>
    <row r="121" spans="1:6" x14ac:dyDescent="0.3">
      <c r="A121" s="5">
        <v>43336</v>
      </c>
      <c r="B121" s="17">
        <v>216.16000399999999</v>
      </c>
      <c r="C121" s="16">
        <f t="shared" si="3"/>
        <v>3.1091882892666511E-3</v>
      </c>
      <c r="D121" s="17">
        <v>114.160004</v>
      </c>
      <c r="E121" s="16">
        <f t="shared" si="4"/>
        <v>1.7468868559773698E-2</v>
      </c>
      <c r="F121" s="164">
        <f t="shared" si="5"/>
        <v>124.51638780933334</v>
      </c>
    </row>
    <row r="122" spans="1:6" x14ac:dyDescent="0.3">
      <c r="A122" s="5">
        <v>43339</v>
      </c>
      <c r="B122" s="17">
        <v>217.94000199999999</v>
      </c>
      <c r="C122" s="16">
        <f t="shared" si="3"/>
        <v>8.2346316018757637E-3</v>
      </c>
      <c r="D122" s="17">
        <v>114.589996</v>
      </c>
      <c r="E122" s="16">
        <f t="shared" si="4"/>
        <v>3.7665730985783075E-3</v>
      </c>
      <c r="F122" s="164">
        <f t="shared" si="5"/>
        <v>125.52193161933333</v>
      </c>
    </row>
    <row r="123" spans="1:6" x14ac:dyDescent="0.3">
      <c r="A123" s="5">
        <v>43340</v>
      </c>
      <c r="B123" s="17">
        <v>219.699997</v>
      </c>
      <c r="C123" s="16">
        <f t="shared" si="3"/>
        <v>8.0755941261301256E-3</v>
      </c>
      <c r="D123" s="17">
        <v>113.68</v>
      </c>
      <c r="E123" s="16">
        <f t="shared" si="4"/>
        <v>-7.9413215094273903E-3</v>
      </c>
      <c r="F123" s="164">
        <f t="shared" si="5"/>
        <v>127.39590438133334</v>
      </c>
    </row>
    <row r="124" spans="1:6" x14ac:dyDescent="0.3">
      <c r="A124" s="5">
        <v>43341</v>
      </c>
      <c r="B124" s="17">
        <v>222.979996</v>
      </c>
      <c r="C124" s="16">
        <f t="shared" si="3"/>
        <v>1.492944490117587E-2</v>
      </c>
      <c r="D124" s="17">
        <v>114.199997</v>
      </c>
      <c r="E124" s="16">
        <f t="shared" si="4"/>
        <v>4.5742171006333265E-3</v>
      </c>
      <c r="F124" s="164">
        <f t="shared" si="5"/>
        <v>128.56713942866668</v>
      </c>
    </row>
    <row r="125" spans="1:6" x14ac:dyDescent="0.3">
      <c r="A125" s="5">
        <v>43342</v>
      </c>
      <c r="B125" s="17">
        <v>225.029999</v>
      </c>
      <c r="C125" s="16">
        <f t="shared" si="3"/>
        <v>9.1936632737226187E-3</v>
      </c>
      <c r="D125" s="17">
        <v>113.639999</v>
      </c>
      <c r="E125" s="16">
        <f t="shared" si="4"/>
        <v>-4.9036603740014728E-3</v>
      </c>
      <c r="F125" s="164">
        <f t="shared" si="5"/>
        <v>130.05260952333333</v>
      </c>
    </row>
    <row r="126" spans="1:6" x14ac:dyDescent="0.3">
      <c r="A126" s="5">
        <v>43343</v>
      </c>
      <c r="B126" s="17">
        <v>227.63000500000001</v>
      </c>
      <c r="C126" s="16">
        <f t="shared" si="3"/>
        <v>1.1554041734675558E-2</v>
      </c>
      <c r="D126" s="17">
        <v>113.510002</v>
      </c>
      <c r="E126" s="16">
        <f t="shared" si="4"/>
        <v>-1.1439370040825514E-3</v>
      </c>
      <c r="F126" s="164">
        <f t="shared" si="5"/>
        <v>130.46968057133333</v>
      </c>
    </row>
    <row r="127" spans="1:6" x14ac:dyDescent="0.3">
      <c r="A127" s="5">
        <v>43347</v>
      </c>
      <c r="B127" s="17">
        <v>228.36000100000001</v>
      </c>
      <c r="C127" s="16">
        <f t="shared" si="3"/>
        <v>3.2069410181667646E-3</v>
      </c>
      <c r="D127" s="17">
        <v>112.93</v>
      </c>
      <c r="E127" s="16">
        <f t="shared" si="4"/>
        <v>-5.1096994959086706E-3</v>
      </c>
      <c r="F127" s="164">
        <f t="shared" si="5"/>
        <v>129.61839047666666</v>
      </c>
    </row>
    <row r="128" spans="1:6" x14ac:dyDescent="0.3">
      <c r="A128" s="5">
        <v>43348</v>
      </c>
      <c r="B128" s="17">
        <v>226.86999499999999</v>
      </c>
      <c r="C128" s="16">
        <f t="shared" si="3"/>
        <v>-6.5248116722508298E-3</v>
      </c>
      <c r="D128" s="17">
        <v>113.32</v>
      </c>
      <c r="E128" s="16">
        <f t="shared" si="4"/>
        <v>3.4534667493135718E-3</v>
      </c>
      <c r="F128" s="164">
        <f t="shared" si="5"/>
        <v>127.46447009466667</v>
      </c>
    </row>
    <row r="129" spans="1:6" x14ac:dyDescent="0.3">
      <c r="A129" s="5">
        <v>43349</v>
      </c>
      <c r="B129" s="17">
        <v>223.10000600000001</v>
      </c>
      <c r="C129" s="16">
        <f t="shared" si="3"/>
        <v>-1.661739799482953E-2</v>
      </c>
      <c r="D129" s="17">
        <v>113.540001</v>
      </c>
      <c r="E129" s="16">
        <f t="shared" si="4"/>
        <v>1.9414136957289774E-3</v>
      </c>
      <c r="F129" s="164">
        <f t="shared" si="5"/>
        <v>126.43606838066667</v>
      </c>
    </row>
    <row r="130" spans="1:6" x14ac:dyDescent="0.3">
      <c r="A130" s="5">
        <v>43350</v>
      </c>
      <c r="B130" s="17">
        <v>221.300003</v>
      </c>
      <c r="C130" s="16">
        <f t="shared" si="3"/>
        <v>-8.0681441129141218E-3</v>
      </c>
      <c r="D130" s="17">
        <v>113.230003</v>
      </c>
      <c r="E130" s="16">
        <f t="shared" si="4"/>
        <v>-2.7302976683962754E-3</v>
      </c>
      <c r="F130" s="164">
        <f t="shared" si="5"/>
        <v>124.73920780933334</v>
      </c>
    </row>
    <row r="131" spans="1:6" x14ac:dyDescent="0.3">
      <c r="A131" s="5">
        <v>43353</v>
      </c>
      <c r="B131" s="17">
        <v>218.33000200000001</v>
      </c>
      <c r="C131" s="16">
        <f t="shared" si="3"/>
        <v>-1.3420700224753279E-2</v>
      </c>
      <c r="D131" s="17">
        <v>113.150002</v>
      </c>
      <c r="E131" s="16">
        <f t="shared" si="4"/>
        <v>-7.0653535176534721E-4</v>
      </c>
      <c r="F131" s="164">
        <f t="shared" si="5"/>
        <v>127.89297009466667</v>
      </c>
    </row>
    <row r="132" spans="1:6" x14ac:dyDescent="0.3">
      <c r="A132" s="5">
        <v>43354</v>
      </c>
      <c r="B132" s="17">
        <v>223.85000600000001</v>
      </c>
      <c r="C132" s="16">
        <f t="shared" ref="C132:C195" si="6">B132/B131 - 1</f>
        <v>2.5282846834765227E-2</v>
      </c>
      <c r="D132" s="17">
        <v>113.220001</v>
      </c>
      <c r="E132" s="16">
        <f t="shared" ref="E132:E195" si="7">D132/D131 - 1</f>
        <v>6.1863896387737149E-4</v>
      </c>
      <c r="F132" s="164">
        <f t="shared" ref="F132:F195" si="8">F131*(1+C133)</f>
        <v>126.30466399933333</v>
      </c>
    </row>
    <row r="133" spans="1:6" x14ac:dyDescent="0.3">
      <c r="A133" s="5">
        <v>43355</v>
      </c>
      <c r="B133" s="17">
        <v>221.070007</v>
      </c>
      <c r="C133" s="16">
        <f t="shared" si="6"/>
        <v>-1.2419025800696204E-2</v>
      </c>
      <c r="D133" s="17">
        <v>114.16999800000001</v>
      </c>
      <c r="E133" s="16">
        <f t="shared" si="7"/>
        <v>8.3907171136663461E-3</v>
      </c>
      <c r="F133" s="164">
        <f t="shared" si="8"/>
        <v>129.35558228533333</v>
      </c>
    </row>
    <row r="134" spans="1:6" x14ac:dyDescent="0.3">
      <c r="A134" s="5">
        <v>43356</v>
      </c>
      <c r="B134" s="17">
        <v>226.41000399999999</v>
      </c>
      <c r="C134" s="16">
        <f t="shared" si="6"/>
        <v>2.4155230609822054E-2</v>
      </c>
      <c r="D134" s="17">
        <v>113.760002</v>
      </c>
      <c r="E134" s="16">
        <f t="shared" si="7"/>
        <v>-3.5911010526601395E-3</v>
      </c>
      <c r="F134" s="164">
        <f t="shared" si="8"/>
        <v>127.88725104800001</v>
      </c>
    </row>
    <row r="135" spans="1:6" x14ac:dyDescent="0.3">
      <c r="A135" s="5">
        <v>43357</v>
      </c>
      <c r="B135" s="17">
        <v>223.83999600000001</v>
      </c>
      <c r="C135" s="16">
        <f t="shared" si="6"/>
        <v>-1.1351123866417012E-2</v>
      </c>
      <c r="D135" s="17">
        <v>113.019997</v>
      </c>
      <c r="E135" s="16">
        <f t="shared" si="7"/>
        <v>-6.5049664819801789E-3</v>
      </c>
      <c r="F135" s="164">
        <f t="shared" si="8"/>
        <v>124.48210952333335</v>
      </c>
    </row>
    <row r="136" spans="1:6" x14ac:dyDescent="0.3">
      <c r="A136" s="5">
        <v>43360</v>
      </c>
      <c r="B136" s="17">
        <v>217.88000500000001</v>
      </c>
      <c r="C136" s="16">
        <f t="shared" si="6"/>
        <v>-2.6626121812475367E-2</v>
      </c>
      <c r="D136" s="17">
        <v>113.610001</v>
      </c>
      <c r="E136" s="16">
        <f t="shared" si="7"/>
        <v>5.2203505190324684E-3</v>
      </c>
      <c r="F136" s="164">
        <f t="shared" si="8"/>
        <v>124.68778952333334</v>
      </c>
    </row>
    <row r="137" spans="1:6" x14ac:dyDescent="0.3">
      <c r="A137" s="5">
        <v>43361</v>
      </c>
      <c r="B137" s="17">
        <v>218.240005</v>
      </c>
      <c r="C137" s="16">
        <f t="shared" si="6"/>
        <v>1.6522856239147288E-3</v>
      </c>
      <c r="D137" s="17">
        <v>113.44000200000001</v>
      </c>
      <c r="E137" s="16">
        <f t="shared" si="7"/>
        <v>-1.4963383373264305E-3</v>
      </c>
      <c r="F137" s="164">
        <f t="shared" si="8"/>
        <v>124.76205714333334</v>
      </c>
    </row>
    <row r="138" spans="1:6" x14ac:dyDescent="0.3">
      <c r="A138" s="5">
        <v>43362</v>
      </c>
      <c r="B138" s="17">
        <v>218.36999499999999</v>
      </c>
      <c r="C138" s="16">
        <f t="shared" si="6"/>
        <v>5.9562865204298987E-4</v>
      </c>
      <c r="D138" s="17">
        <v>113.879997</v>
      </c>
      <c r="E138" s="16">
        <f t="shared" si="7"/>
        <v>3.8786582531971092E-3</v>
      </c>
      <c r="F138" s="164">
        <f t="shared" si="8"/>
        <v>125.71047276200001</v>
      </c>
    </row>
    <row r="139" spans="1:6" x14ac:dyDescent="0.3">
      <c r="A139" s="5">
        <v>43363</v>
      </c>
      <c r="B139" s="17">
        <v>220.029999</v>
      </c>
      <c r="C139" s="16">
        <f t="shared" si="6"/>
        <v>7.6017952924347654E-3</v>
      </c>
      <c r="D139" s="17">
        <v>114.269997</v>
      </c>
      <c r="E139" s="16">
        <f t="shared" si="7"/>
        <v>3.4246576244640892E-3</v>
      </c>
      <c r="F139" s="164">
        <f t="shared" si="8"/>
        <v>124.35641561866666</v>
      </c>
    </row>
    <row r="140" spans="1:6" x14ac:dyDescent="0.3">
      <c r="A140" s="5">
        <v>43364</v>
      </c>
      <c r="B140" s="17">
        <v>217.66000399999999</v>
      </c>
      <c r="C140" s="16">
        <f t="shared" si="6"/>
        <v>-1.0771235789534428E-2</v>
      </c>
      <c r="D140" s="17">
        <v>113.489998</v>
      </c>
      <c r="E140" s="16">
        <f t="shared" si="7"/>
        <v>-6.8259299945548912E-3</v>
      </c>
      <c r="F140" s="164">
        <f t="shared" si="8"/>
        <v>126.14468266733334</v>
      </c>
    </row>
    <row r="141" spans="1:6" x14ac:dyDescent="0.3">
      <c r="A141" s="5">
        <v>43367</v>
      </c>
      <c r="B141" s="17">
        <v>220.78999300000001</v>
      </c>
      <c r="C141" s="16">
        <f t="shared" si="6"/>
        <v>1.4380175238809745E-2</v>
      </c>
      <c r="D141" s="17">
        <v>113.470001</v>
      </c>
      <c r="E141" s="16">
        <f t="shared" si="7"/>
        <v>-1.7620054940881147E-4</v>
      </c>
      <c r="F141" s="164">
        <f t="shared" si="8"/>
        <v>126.94455447600001</v>
      </c>
    </row>
    <row r="142" spans="1:6" x14ac:dyDescent="0.3">
      <c r="A142" s="5">
        <v>43368</v>
      </c>
      <c r="B142" s="17">
        <v>222.19000199999999</v>
      </c>
      <c r="C142" s="16">
        <f t="shared" si="6"/>
        <v>6.3409078508371852E-3</v>
      </c>
      <c r="D142" s="17">
        <v>113.650002</v>
      </c>
      <c r="E142" s="16">
        <f t="shared" si="7"/>
        <v>1.5863311748802733E-3</v>
      </c>
      <c r="F142" s="164">
        <f t="shared" si="8"/>
        <v>125.93329219066668</v>
      </c>
    </row>
    <row r="143" spans="1:6" x14ac:dyDescent="0.3">
      <c r="A143" s="5">
        <v>43369</v>
      </c>
      <c r="B143" s="17">
        <v>220.41999799999999</v>
      </c>
      <c r="C143" s="16">
        <f t="shared" si="6"/>
        <v>-7.966173023392864E-3</v>
      </c>
      <c r="D143" s="17">
        <v>113.050003</v>
      </c>
      <c r="E143" s="16">
        <f t="shared" si="7"/>
        <v>-5.2793575841731943E-3</v>
      </c>
      <c r="F143" s="164">
        <f t="shared" si="8"/>
        <v>128.52143161933336</v>
      </c>
    </row>
    <row r="144" spans="1:6" x14ac:dyDescent="0.3">
      <c r="A144" s="5">
        <v>43370</v>
      </c>
      <c r="B144" s="17">
        <v>224.949997</v>
      </c>
      <c r="C144" s="16">
        <f t="shared" si="6"/>
        <v>2.0551669726446509E-2</v>
      </c>
      <c r="D144" s="17">
        <v>112.050003</v>
      </c>
      <c r="E144" s="16">
        <f t="shared" si="7"/>
        <v>-8.8456432858299294E-3</v>
      </c>
      <c r="F144" s="164">
        <f t="shared" si="8"/>
        <v>128.97278952333335</v>
      </c>
    </row>
    <row r="145" spans="1:6" x14ac:dyDescent="0.3">
      <c r="A145" s="5">
        <v>43371</v>
      </c>
      <c r="B145" s="17">
        <v>225.740005</v>
      </c>
      <c r="C145" s="16">
        <f t="shared" si="6"/>
        <v>3.5119271417460851E-3</v>
      </c>
      <c r="D145" s="17">
        <v>112.760002</v>
      </c>
      <c r="E145" s="16">
        <f t="shared" si="7"/>
        <v>6.3364478446288341E-3</v>
      </c>
      <c r="F145" s="164">
        <f t="shared" si="8"/>
        <v>129.84121047666667</v>
      </c>
    </row>
    <row r="146" spans="1:6" x14ac:dyDescent="0.3">
      <c r="A146" s="5">
        <v>43374</v>
      </c>
      <c r="B146" s="17">
        <v>227.259995</v>
      </c>
      <c r="C146" s="16">
        <f t="shared" si="6"/>
        <v>6.7333656699439803E-3</v>
      </c>
      <c r="D146" s="17">
        <v>112.57</v>
      </c>
      <c r="E146" s="16">
        <f t="shared" si="7"/>
        <v>-1.6850123858636046E-3</v>
      </c>
      <c r="F146" s="164">
        <f t="shared" si="8"/>
        <v>130.99530609533335</v>
      </c>
    </row>
    <row r="147" spans="1:6" x14ac:dyDescent="0.3">
      <c r="A147" s="5">
        <v>43375</v>
      </c>
      <c r="B147" s="17">
        <v>229.279999</v>
      </c>
      <c r="C147" s="16">
        <f t="shared" si="6"/>
        <v>8.888515552418319E-3</v>
      </c>
      <c r="D147" s="17">
        <v>113.870003</v>
      </c>
      <c r="E147" s="16">
        <f t="shared" si="7"/>
        <v>1.154839655325568E-2</v>
      </c>
      <c r="F147" s="164">
        <f t="shared" si="8"/>
        <v>132.589330666</v>
      </c>
    </row>
    <row r="148" spans="1:6" x14ac:dyDescent="0.3">
      <c r="A148" s="5">
        <v>43376</v>
      </c>
      <c r="B148" s="17">
        <v>232.070007</v>
      </c>
      <c r="C148" s="16">
        <f t="shared" si="6"/>
        <v>1.2168562509458081E-2</v>
      </c>
      <c r="D148" s="17">
        <v>113.41999800000001</v>
      </c>
      <c r="E148" s="16">
        <f t="shared" si="7"/>
        <v>-3.9519187507177644E-3</v>
      </c>
      <c r="F148" s="164">
        <f t="shared" si="8"/>
        <v>130.25828952333333</v>
      </c>
    </row>
    <row r="149" spans="1:6" x14ac:dyDescent="0.3">
      <c r="A149" s="5">
        <v>43377</v>
      </c>
      <c r="B149" s="17">
        <v>227.990005</v>
      </c>
      <c r="C149" s="16">
        <f t="shared" si="6"/>
        <v>-1.7580910401747918E-2</v>
      </c>
      <c r="D149" s="17">
        <v>113.480003</v>
      </c>
      <c r="E149" s="16">
        <f t="shared" si="7"/>
        <v>5.290513230302718E-4</v>
      </c>
      <c r="F149" s="164">
        <f t="shared" si="8"/>
        <v>128.144349334</v>
      </c>
    </row>
    <row r="150" spans="1:6" x14ac:dyDescent="0.3">
      <c r="A150" s="5">
        <v>43378</v>
      </c>
      <c r="B150" s="17">
        <v>224.28999300000001</v>
      </c>
      <c r="C150" s="16">
        <f t="shared" si="6"/>
        <v>-1.6228834242097534E-2</v>
      </c>
      <c r="D150" s="17">
        <v>113.800003</v>
      </c>
      <c r="E150" s="16">
        <f t="shared" si="7"/>
        <v>2.8198800805461222E-3</v>
      </c>
      <c r="F150" s="164">
        <f t="shared" si="8"/>
        <v>127.84726228533333</v>
      </c>
    </row>
    <row r="151" spans="1:6" x14ac:dyDescent="0.3">
      <c r="A151" s="5">
        <v>43381</v>
      </c>
      <c r="B151" s="17">
        <v>223.770004</v>
      </c>
      <c r="C151" s="16">
        <f t="shared" si="6"/>
        <v>-2.3183780651329089E-3</v>
      </c>
      <c r="D151" s="17">
        <v>112.540001</v>
      </c>
      <c r="E151" s="16">
        <f t="shared" si="7"/>
        <v>-1.107207352182582E-2</v>
      </c>
      <c r="F151" s="164">
        <f t="shared" si="8"/>
        <v>129.61839047666666</v>
      </c>
    </row>
    <row r="152" spans="1:6" x14ac:dyDescent="0.3">
      <c r="A152" s="5">
        <v>43382</v>
      </c>
      <c r="B152" s="17">
        <v>226.86999499999999</v>
      </c>
      <c r="C152" s="16">
        <f t="shared" si="6"/>
        <v>1.3853469833248866E-2</v>
      </c>
      <c r="D152" s="17">
        <v>112.599998</v>
      </c>
      <c r="E152" s="16">
        <f t="shared" si="7"/>
        <v>5.331171091778053E-4</v>
      </c>
      <c r="F152" s="164">
        <f t="shared" si="8"/>
        <v>123.61368057133335</v>
      </c>
    </row>
    <row r="153" spans="1:6" x14ac:dyDescent="0.3">
      <c r="A153" s="5">
        <v>43383</v>
      </c>
      <c r="B153" s="17">
        <v>216.36000100000001</v>
      </c>
      <c r="C153" s="16">
        <f t="shared" si="6"/>
        <v>-4.6326064405299516E-2</v>
      </c>
      <c r="D153" s="17">
        <v>112.879997</v>
      </c>
      <c r="E153" s="16">
        <f t="shared" si="7"/>
        <v>2.4866696711665082E-3</v>
      </c>
      <c r="F153" s="164">
        <f t="shared" si="8"/>
        <v>122.52243161933333</v>
      </c>
    </row>
    <row r="154" spans="1:6" x14ac:dyDescent="0.3">
      <c r="A154" s="5">
        <v>43384</v>
      </c>
      <c r="B154" s="17">
        <v>214.449997</v>
      </c>
      <c r="C154" s="16">
        <f t="shared" si="6"/>
        <v>-8.8278979070628427E-3</v>
      </c>
      <c r="D154" s="17">
        <v>115.779999</v>
      </c>
      <c r="E154" s="16">
        <f t="shared" si="7"/>
        <v>2.5691017692000884E-2</v>
      </c>
      <c r="F154" s="164">
        <f t="shared" si="8"/>
        <v>126.898847238</v>
      </c>
    </row>
    <row r="155" spans="1:6" x14ac:dyDescent="0.3">
      <c r="A155" s="5">
        <v>43385</v>
      </c>
      <c r="B155" s="17">
        <v>222.11000100000001</v>
      </c>
      <c r="C155" s="16">
        <f t="shared" si="6"/>
        <v>3.5719301035942674E-2</v>
      </c>
      <c r="D155" s="17">
        <v>115.230003</v>
      </c>
      <c r="E155" s="16">
        <f t="shared" si="7"/>
        <v>-4.7503541609117406E-3</v>
      </c>
      <c r="F155" s="164">
        <f t="shared" si="8"/>
        <v>124.18501390466666</v>
      </c>
    </row>
    <row r="156" spans="1:6" x14ac:dyDescent="0.3">
      <c r="A156" s="5">
        <v>43388</v>
      </c>
      <c r="B156" s="17">
        <v>217.36000100000001</v>
      </c>
      <c r="C156" s="16">
        <f t="shared" si="6"/>
        <v>-2.1385799732628885E-2</v>
      </c>
      <c r="D156" s="17">
        <v>116</v>
      </c>
      <c r="E156" s="16">
        <f t="shared" si="7"/>
        <v>6.6822613898569472E-3</v>
      </c>
      <c r="F156" s="164">
        <f t="shared" si="8"/>
        <v>126.92169657199997</v>
      </c>
    </row>
    <row r="157" spans="1:6" x14ac:dyDescent="0.3">
      <c r="A157" s="5">
        <v>43389</v>
      </c>
      <c r="B157" s="17">
        <v>222.14999399999999</v>
      </c>
      <c r="C157" s="16">
        <f t="shared" si="6"/>
        <v>2.2037141046939768E-2</v>
      </c>
      <c r="D157" s="17">
        <v>115.800003</v>
      </c>
      <c r="E157" s="16">
        <f t="shared" si="7"/>
        <v>-1.7241120689654998E-3</v>
      </c>
      <c r="F157" s="164">
        <f t="shared" si="8"/>
        <v>126.37322114266665</v>
      </c>
    </row>
    <row r="158" spans="1:6" x14ac:dyDescent="0.3">
      <c r="A158" s="5">
        <v>43390</v>
      </c>
      <c r="B158" s="17">
        <v>221.19000199999999</v>
      </c>
      <c r="C158" s="16">
        <f t="shared" si="6"/>
        <v>-4.3213685614593711E-3</v>
      </c>
      <c r="D158" s="17">
        <v>115.790001</v>
      </c>
      <c r="E158" s="16">
        <f t="shared" si="7"/>
        <v>-8.637305475722723E-5</v>
      </c>
      <c r="F158" s="164">
        <f t="shared" si="8"/>
        <v>123.41942895199999</v>
      </c>
    </row>
    <row r="159" spans="1:6" x14ac:dyDescent="0.3">
      <c r="A159" s="5">
        <v>43391</v>
      </c>
      <c r="B159" s="17">
        <v>216.020004</v>
      </c>
      <c r="C159" s="16">
        <f t="shared" si="6"/>
        <v>-2.3373560980391783E-2</v>
      </c>
      <c r="D159" s="17">
        <v>115.91999800000001</v>
      </c>
      <c r="E159" s="16">
        <f t="shared" si="7"/>
        <v>1.1226962507755456E-3</v>
      </c>
      <c r="F159" s="164">
        <f t="shared" si="8"/>
        <v>125.29911219066666</v>
      </c>
    </row>
    <row r="160" spans="1:6" x14ac:dyDescent="0.3">
      <c r="A160" s="5">
        <v>43392</v>
      </c>
      <c r="B160" s="17">
        <v>219.30999800000001</v>
      </c>
      <c r="C160" s="16">
        <f t="shared" si="6"/>
        <v>1.5230043232477675E-2</v>
      </c>
      <c r="D160" s="17">
        <v>116.010002</v>
      </c>
      <c r="E160" s="16">
        <f t="shared" si="7"/>
        <v>7.7643203548016793E-4</v>
      </c>
      <c r="F160" s="164">
        <f t="shared" si="8"/>
        <v>126.06469657199999</v>
      </c>
    </row>
    <row r="161" spans="1:6" x14ac:dyDescent="0.3">
      <c r="A161" s="5">
        <v>43395</v>
      </c>
      <c r="B161" s="17">
        <v>220.64999399999999</v>
      </c>
      <c r="C161" s="16">
        <f t="shared" si="6"/>
        <v>6.110054316812219E-3</v>
      </c>
      <c r="D161" s="17">
        <v>115.709999</v>
      </c>
      <c r="E161" s="16">
        <f t="shared" si="7"/>
        <v>-2.5860097821566175E-3</v>
      </c>
      <c r="F161" s="164">
        <f t="shared" si="8"/>
        <v>127.253071048</v>
      </c>
    </row>
    <row r="162" spans="1:6" x14ac:dyDescent="0.3">
      <c r="A162" s="5">
        <v>43396</v>
      </c>
      <c r="B162" s="17">
        <v>222.729996</v>
      </c>
      <c r="C162" s="16">
        <f t="shared" si="6"/>
        <v>9.4267031795161049E-3</v>
      </c>
      <c r="D162" s="17">
        <v>116.389999</v>
      </c>
      <c r="E162" s="16">
        <f t="shared" si="7"/>
        <v>5.8767609184751102E-3</v>
      </c>
      <c r="F162" s="164">
        <f t="shared" si="8"/>
        <v>122.88808438133333</v>
      </c>
    </row>
    <row r="163" spans="1:6" x14ac:dyDescent="0.3">
      <c r="A163" s="5">
        <v>43397</v>
      </c>
      <c r="B163" s="17">
        <v>215.08999600000001</v>
      </c>
      <c r="C163" s="16">
        <f t="shared" si="6"/>
        <v>-3.4301621412501593E-2</v>
      </c>
      <c r="D163" s="17">
        <v>116.660004</v>
      </c>
      <c r="E163" s="16">
        <f t="shared" si="7"/>
        <v>2.3198299022237912E-3</v>
      </c>
      <c r="F163" s="164">
        <f t="shared" si="8"/>
        <v>125.57906838066666</v>
      </c>
    </row>
    <row r="164" spans="1:6" x14ac:dyDescent="0.3">
      <c r="A164" s="5">
        <v>43398</v>
      </c>
      <c r="B164" s="17">
        <v>219.800003</v>
      </c>
      <c r="C164" s="16">
        <f t="shared" si="6"/>
        <v>2.1897843170725517E-2</v>
      </c>
      <c r="D164" s="17">
        <v>116.400002</v>
      </c>
      <c r="E164" s="16">
        <f t="shared" si="7"/>
        <v>-2.2287158502068971E-3</v>
      </c>
      <c r="F164" s="164">
        <f t="shared" si="8"/>
        <v>123.57940171399999</v>
      </c>
    </row>
    <row r="165" spans="1:6" x14ac:dyDescent="0.3">
      <c r="A165" s="5">
        <v>43399</v>
      </c>
      <c r="B165" s="17">
        <v>216.300003</v>
      </c>
      <c r="C165" s="16">
        <f t="shared" si="6"/>
        <v>-1.592356666164374E-2</v>
      </c>
      <c r="D165" s="17">
        <v>116.769997</v>
      </c>
      <c r="E165" s="16">
        <f t="shared" si="7"/>
        <v>3.1786511481330937E-3</v>
      </c>
      <c r="F165" s="164">
        <f t="shared" si="8"/>
        <v>121.25978952333331</v>
      </c>
    </row>
    <row r="166" spans="1:6" x14ac:dyDescent="0.3">
      <c r="A166" s="5">
        <v>43402</v>
      </c>
      <c r="B166" s="17">
        <v>212.240005</v>
      </c>
      <c r="C166" s="16">
        <f t="shared" si="6"/>
        <v>-1.8770217030463998E-2</v>
      </c>
      <c r="D166" s="17">
        <v>116.30999799999999</v>
      </c>
      <c r="E166" s="16">
        <f t="shared" si="7"/>
        <v>-3.9393595257180003E-3</v>
      </c>
      <c r="F166" s="164">
        <f t="shared" si="8"/>
        <v>121.86540171399999</v>
      </c>
    </row>
    <row r="167" spans="1:6" x14ac:dyDescent="0.3">
      <c r="A167" s="5">
        <v>43403</v>
      </c>
      <c r="B167" s="17">
        <v>213.300003</v>
      </c>
      <c r="C167" s="16">
        <f t="shared" si="6"/>
        <v>4.9943364824176495E-3</v>
      </c>
      <c r="D167" s="17">
        <v>115.800003</v>
      </c>
      <c r="E167" s="16">
        <f t="shared" si="7"/>
        <v>-4.3847907210865511E-3</v>
      </c>
      <c r="F167" s="164">
        <f t="shared" si="8"/>
        <v>125.04201390466665</v>
      </c>
    </row>
    <row r="168" spans="1:6" x14ac:dyDescent="0.3">
      <c r="A168" s="5">
        <v>43404</v>
      </c>
      <c r="B168" s="17">
        <v>218.86000100000001</v>
      </c>
      <c r="C168" s="16">
        <f t="shared" si="6"/>
        <v>2.6066563158932521E-2</v>
      </c>
      <c r="D168" s="17">
        <v>115.150002</v>
      </c>
      <c r="E168" s="16">
        <f t="shared" si="7"/>
        <v>-5.6131345696079915E-3</v>
      </c>
      <c r="F168" s="164">
        <f t="shared" si="8"/>
        <v>126.96169390466663</v>
      </c>
    </row>
    <row r="169" spans="1:6" x14ac:dyDescent="0.3">
      <c r="A169" s="5">
        <v>43405</v>
      </c>
      <c r="B169" s="17">
        <v>222.220001</v>
      </c>
      <c r="C169" s="16">
        <f t="shared" si="6"/>
        <v>1.5352279926198031E-2</v>
      </c>
      <c r="D169" s="17">
        <v>116.629997</v>
      </c>
      <c r="E169" s="16">
        <f t="shared" si="7"/>
        <v>1.2852757049887087E-2</v>
      </c>
      <c r="F169" s="164">
        <f t="shared" si="8"/>
        <v>118.54023771466665</v>
      </c>
    </row>
    <row r="170" spans="1:6" x14ac:dyDescent="0.3">
      <c r="A170" s="5">
        <v>43406</v>
      </c>
      <c r="B170" s="17">
        <v>207.479996</v>
      </c>
      <c r="C170" s="16">
        <f t="shared" si="6"/>
        <v>-6.633068550836696E-2</v>
      </c>
      <c r="D170" s="17">
        <v>116.650002</v>
      </c>
      <c r="E170" s="16">
        <f t="shared" si="7"/>
        <v>1.7152534094644345E-4</v>
      </c>
      <c r="F170" s="164">
        <f t="shared" si="8"/>
        <v>115.17508438133332</v>
      </c>
    </row>
    <row r="171" spans="1:6" x14ac:dyDescent="0.3">
      <c r="A171" s="5">
        <v>43409</v>
      </c>
      <c r="B171" s="17">
        <v>201.58999600000001</v>
      </c>
      <c r="C171" s="16">
        <f t="shared" si="6"/>
        <v>-2.8388278935575051E-2</v>
      </c>
      <c r="D171" s="17">
        <v>116.370003</v>
      </c>
      <c r="E171" s="16">
        <f t="shared" si="7"/>
        <v>-2.4003342923217819E-3</v>
      </c>
      <c r="F171" s="164">
        <f t="shared" si="8"/>
        <v>116.42059561866665</v>
      </c>
    </row>
    <row r="172" spans="1:6" x14ac:dyDescent="0.3">
      <c r="A172" s="5">
        <v>43410</v>
      </c>
      <c r="B172" s="17">
        <v>203.770004</v>
      </c>
      <c r="C172" s="16">
        <f t="shared" si="6"/>
        <v>1.0814068372718255E-2</v>
      </c>
      <c r="D172" s="17">
        <v>116.040001</v>
      </c>
      <c r="E172" s="16">
        <f t="shared" si="7"/>
        <v>-2.835799531602623E-3</v>
      </c>
      <c r="F172" s="164">
        <f t="shared" si="8"/>
        <v>119.95143161933331</v>
      </c>
    </row>
    <row r="173" spans="1:6" x14ac:dyDescent="0.3">
      <c r="A173" s="5">
        <v>43411</v>
      </c>
      <c r="B173" s="17">
        <v>209.949997</v>
      </c>
      <c r="C173" s="16">
        <f t="shared" si="6"/>
        <v>3.032827638360347E-2</v>
      </c>
      <c r="D173" s="17">
        <v>116.029999</v>
      </c>
      <c r="E173" s="16">
        <f t="shared" si="7"/>
        <v>-8.6194414975926392E-5</v>
      </c>
      <c r="F173" s="164">
        <f t="shared" si="8"/>
        <v>119.1172895233333</v>
      </c>
    </row>
    <row r="174" spans="1:6" x14ac:dyDescent="0.3">
      <c r="A174" s="5">
        <v>43412</v>
      </c>
      <c r="B174" s="17">
        <v>208.490005</v>
      </c>
      <c r="C174" s="16">
        <f t="shared" si="6"/>
        <v>-6.9539986704548751E-3</v>
      </c>
      <c r="D174" s="17">
        <v>115.779999</v>
      </c>
      <c r="E174" s="16">
        <f t="shared" si="7"/>
        <v>-2.1546152042972722E-3</v>
      </c>
      <c r="F174" s="164">
        <f t="shared" si="8"/>
        <v>116.82052723799997</v>
      </c>
    </row>
    <row r="175" spans="1:6" x14ac:dyDescent="0.3">
      <c r="A175" s="5">
        <v>43413</v>
      </c>
      <c r="B175" s="17">
        <v>204.470001</v>
      </c>
      <c r="C175" s="16">
        <f t="shared" si="6"/>
        <v>-1.9281519034929251E-2</v>
      </c>
      <c r="D175" s="17">
        <v>114.480003</v>
      </c>
      <c r="E175" s="16">
        <f t="shared" si="7"/>
        <v>-1.1228156946175183E-2</v>
      </c>
      <c r="F175" s="164">
        <f t="shared" si="8"/>
        <v>110.93579219066663</v>
      </c>
    </row>
    <row r="176" spans="1:6" x14ac:dyDescent="0.3">
      <c r="A176" s="5">
        <v>43416</v>
      </c>
      <c r="B176" s="17">
        <v>194.16999799999999</v>
      </c>
      <c r="C176" s="16">
        <f t="shared" si="6"/>
        <v>-5.0374152441071351E-2</v>
      </c>
      <c r="D176" s="17">
        <v>113.660004</v>
      </c>
      <c r="E176" s="16">
        <f t="shared" si="7"/>
        <v>-7.1628142777040438E-3</v>
      </c>
      <c r="F176" s="164">
        <f t="shared" si="8"/>
        <v>109.8274043813333</v>
      </c>
    </row>
    <row r="177" spans="1:6" x14ac:dyDescent="0.3">
      <c r="A177" s="5">
        <v>43417</v>
      </c>
      <c r="B177" s="17">
        <v>192.229996</v>
      </c>
      <c r="C177" s="16">
        <f t="shared" si="6"/>
        <v>-9.9912551886620626E-3</v>
      </c>
      <c r="D177" s="17">
        <v>113.699997</v>
      </c>
      <c r="E177" s="16">
        <f t="shared" si="7"/>
        <v>3.5186519965280105E-4</v>
      </c>
      <c r="F177" s="164">
        <f t="shared" si="8"/>
        <v>106.72506838066663</v>
      </c>
    </row>
    <row r="178" spans="1:6" x14ac:dyDescent="0.3">
      <c r="A178" s="5">
        <v>43418</v>
      </c>
      <c r="B178" s="17">
        <v>186.800003</v>
      </c>
      <c r="C178" s="16">
        <f t="shared" si="6"/>
        <v>-2.8247376127500945E-2</v>
      </c>
      <c r="D178" s="17">
        <v>114.639999</v>
      </c>
      <c r="E178" s="16">
        <f t="shared" si="7"/>
        <v>8.2673880809338574E-3</v>
      </c>
      <c r="F178" s="164">
        <f t="shared" si="8"/>
        <v>109.35891561866661</v>
      </c>
    </row>
    <row r="179" spans="1:6" x14ac:dyDescent="0.3">
      <c r="A179" s="5">
        <v>43419</v>
      </c>
      <c r="B179" s="17">
        <v>191.41000399999999</v>
      </c>
      <c r="C179" s="16">
        <f t="shared" si="6"/>
        <v>2.4678805813509452E-2</v>
      </c>
      <c r="D179" s="17">
        <v>114.769997</v>
      </c>
      <c r="E179" s="16">
        <f t="shared" si="7"/>
        <v>1.1339672115664445E-3</v>
      </c>
      <c r="F179" s="164">
        <f t="shared" si="8"/>
        <v>110.57013942866662</v>
      </c>
    </row>
    <row r="180" spans="1:6" x14ac:dyDescent="0.3">
      <c r="A180" s="5">
        <v>43420</v>
      </c>
      <c r="B180" s="17">
        <v>193.529999</v>
      </c>
      <c r="C180" s="16">
        <f t="shared" si="6"/>
        <v>1.1075675020622233E-2</v>
      </c>
      <c r="D180" s="17">
        <v>115.620003</v>
      </c>
      <c r="E180" s="16">
        <f t="shared" si="7"/>
        <v>7.4061690530495827E-3</v>
      </c>
      <c r="F180" s="164">
        <f t="shared" si="8"/>
        <v>106.18801390466663</v>
      </c>
    </row>
    <row r="181" spans="1:6" x14ac:dyDescent="0.3">
      <c r="A181" s="5">
        <v>43423</v>
      </c>
      <c r="B181" s="17">
        <v>185.86000100000001</v>
      </c>
      <c r="C181" s="16">
        <f t="shared" si="6"/>
        <v>-3.9632088253149789E-2</v>
      </c>
      <c r="D181" s="17">
        <v>115.66999800000001</v>
      </c>
      <c r="E181" s="16">
        <f t="shared" si="7"/>
        <v>4.3240787668907821E-4</v>
      </c>
      <c r="F181" s="164">
        <f t="shared" si="8"/>
        <v>101.11457104799996</v>
      </c>
    </row>
    <row r="182" spans="1:6" x14ac:dyDescent="0.3">
      <c r="A182" s="5">
        <v>43424</v>
      </c>
      <c r="B182" s="17">
        <v>176.979996</v>
      </c>
      <c r="C182" s="16">
        <f t="shared" si="6"/>
        <v>-4.7777923986990656E-2</v>
      </c>
      <c r="D182" s="17">
        <v>115.66999800000001</v>
      </c>
      <c r="E182" s="16">
        <f t="shared" si="7"/>
        <v>0</v>
      </c>
      <c r="F182" s="164">
        <f t="shared" si="8"/>
        <v>101.00030609533329</v>
      </c>
    </row>
    <row r="183" spans="1:6" x14ac:dyDescent="0.3">
      <c r="A183" s="5">
        <v>43425</v>
      </c>
      <c r="B183" s="17">
        <v>176.779999</v>
      </c>
      <c r="C183" s="16">
        <f t="shared" si="6"/>
        <v>-1.1300542689581805E-3</v>
      </c>
      <c r="D183" s="17">
        <v>115.860001</v>
      </c>
      <c r="E183" s="16">
        <f t="shared" si="7"/>
        <v>1.6426299237939368E-3</v>
      </c>
      <c r="F183" s="164">
        <f t="shared" si="8"/>
        <v>98.435016000666621</v>
      </c>
    </row>
    <row r="184" spans="1:6" x14ac:dyDescent="0.3">
      <c r="A184" s="5">
        <v>43427</v>
      </c>
      <c r="B184" s="17">
        <v>172.28999300000001</v>
      </c>
      <c r="C184" s="16">
        <f t="shared" si="6"/>
        <v>-2.5398834853483598E-2</v>
      </c>
      <c r="D184" s="17">
        <v>115.769997</v>
      </c>
      <c r="E184" s="16">
        <f t="shared" si="7"/>
        <v>-7.768341034278814E-4</v>
      </c>
      <c r="F184" s="164">
        <f t="shared" si="8"/>
        <v>99.766223809999943</v>
      </c>
    </row>
    <row r="185" spans="1:6" x14ac:dyDescent="0.3">
      <c r="A185" s="5">
        <v>43430</v>
      </c>
      <c r="B185" s="17">
        <v>174.61999499999999</v>
      </c>
      <c r="C185" s="16">
        <f t="shared" si="6"/>
        <v>1.352372218158937E-2</v>
      </c>
      <c r="D185" s="17">
        <v>115.639999</v>
      </c>
      <c r="E185" s="16">
        <f t="shared" si="7"/>
        <v>-1.1228988802686191E-3</v>
      </c>
      <c r="F185" s="164">
        <f t="shared" si="8"/>
        <v>99.549122856666614</v>
      </c>
    </row>
    <row r="186" spans="1:6" x14ac:dyDescent="0.3">
      <c r="A186" s="5">
        <v>43431</v>
      </c>
      <c r="B186" s="17">
        <v>174.240005</v>
      </c>
      <c r="C186" s="16">
        <f t="shared" si="6"/>
        <v>-2.1760967293579236E-3</v>
      </c>
      <c r="D186" s="17">
        <v>114.949997</v>
      </c>
      <c r="E186" s="16">
        <f t="shared" si="7"/>
        <v>-5.9668108437116452E-3</v>
      </c>
      <c r="F186" s="164">
        <f t="shared" si="8"/>
        <v>103.37705447599994</v>
      </c>
    </row>
    <row r="187" spans="1:6" x14ac:dyDescent="0.3">
      <c r="A187" s="5">
        <v>43432</v>
      </c>
      <c r="B187" s="17">
        <v>180.94000199999999</v>
      </c>
      <c r="C187" s="16">
        <f t="shared" si="6"/>
        <v>3.8452690586183058E-2</v>
      </c>
      <c r="D187" s="17">
        <v>115.379997</v>
      </c>
      <c r="E187" s="16">
        <f t="shared" si="7"/>
        <v>3.7407569484322334E-3</v>
      </c>
      <c r="F187" s="164">
        <f t="shared" si="8"/>
        <v>102.58290171399995</v>
      </c>
    </row>
    <row r="188" spans="1:6" x14ac:dyDescent="0.3">
      <c r="A188" s="5">
        <v>43433</v>
      </c>
      <c r="B188" s="17">
        <v>179.550003</v>
      </c>
      <c r="C188" s="16">
        <f t="shared" si="6"/>
        <v>-7.6820989534419626E-3</v>
      </c>
      <c r="D188" s="17">
        <v>115.739998</v>
      </c>
      <c r="E188" s="16">
        <f t="shared" si="7"/>
        <v>3.1201335531323426E-3</v>
      </c>
      <c r="F188" s="164">
        <f t="shared" si="8"/>
        <v>102.02870780933328</v>
      </c>
    </row>
    <row r="189" spans="1:6" x14ac:dyDescent="0.3">
      <c r="A189" s="5">
        <v>43434</v>
      </c>
      <c r="B189" s="17">
        <v>178.58000200000001</v>
      </c>
      <c r="C189" s="16">
        <f t="shared" si="6"/>
        <v>-5.4024003552926025E-3</v>
      </c>
      <c r="D189" s="17">
        <v>115.540001</v>
      </c>
      <c r="E189" s="16">
        <f t="shared" si="7"/>
        <v>-1.727985168964663E-3</v>
      </c>
      <c r="F189" s="164">
        <f t="shared" si="8"/>
        <v>105.59383066599996</v>
      </c>
    </row>
    <row r="190" spans="1:6" x14ac:dyDescent="0.3">
      <c r="A190" s="5">
        <v>43437</v>
      </c>
      <c r="B190" s="17">
        <v>184.820007</v>
      </c>
      <c r="C190" s="16">
        <f t="shared" si="6"/>
        <v>3.4942350375827713E-2</v>
      </c>
      <c r="D190" s="17">
        <v>116.410004</v>
      </c>
      <c r="E190" s="16">
        <f t="shared" si="7"/>
        <v>7.5298856886802934E-3</v>
      </c>
      <c r="F190" s="164">
        <f t="shared" si="8"/>
        <v>100.94888780933329</v>
      </c>
    </row>
    <row r="191" spans="1:6" x14ac:dyDescent="0.3">
      <c r="A191" s="5">
        <v>43438</v>
      </c>
      <c r="B191" s="17">
        <v>176.69000199999999</v>
      </c>
      <c r="C191" s="16">
        <f t="shared" si="6"/>
        <v>-4.3988771194019116E-2</v>
      </c>
      <c r="D191" s="17">
        <v>117.120003</v>
      </c>
      <c r="E191" s="16">
        <f t="shared" si="7"/>
        <v>6.0991235770424534E-3</v>
      </c>
      <c r="F191" s="164">
        <f t="shared" si="8"/>
        <v>99.823360571333282</v>
      </c>
    </row>
    <row r="192" spans="1:6" x14ac:dyDescent="0.3">
      <c r="A192" s="5">
        <v>43440</v>
      </c>
      <c r="B192" s="17">
        <v>174.720001</v>
      </c>
      <c r="C192" s="16">
        <f t="shared" si="6"/>
        <v>-1.1149476358034094E-2</v>
      </c>
      <c r="D192" s="17">
        <v>117.139999</v>
      </c>
      <c r="E192" s="16">
        <f t="shared" si="7"/>
        <v>1.7073086994368047E-4</v>
      </c>
      <c r="F192" s="164">
        <f t="shared" si="8"/>
        <v>96.263956189999959</v>
      </c>
    </row>
    <row r="193" spans="1:6" x14ac:dyDescent="0.3">
      <c r="A193" s="5">
        <v>43441</v>
      </c>
      <c r="B193" s="17">
        <v>168.490005</v>
      </c>
      <c r="C193" s="16">
        <f t="shared" si="6"/>
        <v>-3.5657028184197359E-2</v>
      </c>
      <c r="D193" s="17">
        <v>118.089996</v>
      </c>
      <c r="E193" s="16">
        <f t="shared" si="7"/>
        <v>8.1099283601666627E-3</v>
      </c>
      <c r="F193" s="164">
        <f t="shared" si="8"/>
        <v>96.898136761333291</v>
      </c>
    </row>
    <row r="194" spans="1:6" x14ac:dyDescent="0.3">
      <c r="A194" s="5">
        <v>43444</v>
      </c>
      <c r="B194" s="17">
        <v>169.60000600000001</v>
      </c>
      <c r="C194" s="16">
        <f t="shared" si="6"/>
        <v>6.5879338065186754E-3</v>
      </c>
      <c r="D194" s="17">
        <v>117.68</v>
      </c>
      <c r="E194" s="16">
        <f t="shared" si="7"/>
        <v>-3.4718944354946712E-3</v>
      </c>
      <c r="F194" s="164">
        <f t="shared" si="8"/>
        <v>96.343942856666615</v>
      </c>
    </row>
    <row r="195" spans="1:6" x14ac:dyDescent="0.3">
      <c r="A195" s="5">
        <v>43445</v>
      </c>
      <c r="B195" s="17">
        <v>168.63000500000001</v>
      </c>
      <c r="C195" s="16">
        <f t="shared" si="6"/>
        <v>-5.7193453165326202E-3</v>
      </c>
      <c r="D195" s="17">
        <v>117.540001</v>
      </c>
      <c r="E195" s="16">
        <f t="shared" si="7"/>
        <v>-1.1896583956492179E-3</v>
      </c>
      <c r="F195" s="164">
        <f t="shared" si="8"/>
        <v>96.61247009466662</v>
      </c>
    </row>
    <row r="196" spans="1:6" x14ac:dyDescent="0.3">
      <c r="A196" s="5">
        <v>43446</v>
      </c>
      <c r="B196" s="17">
        <v>169.10000600000001</v>
      </c>
      <c r="C196" s="16">
        <f t="shared" ref="C196:C254" si="9">B196/B195 - 1</f>
        <v>2.7871730182300603E-3</v>
      </c>
      <c r="D196" s="17">
        <v>117.790001</v>
      </c>
      <c r="E196" s="16">
        <f t="shared" ref="E196:E254" si="10">D196/D195 - 1</f>
        <v>2.1269354932198503E-3</v>
      </c>
      <c r="F196" s="164">
        <f t="shared" ref="F196:F255" si="11">F195*(1+C197)</f>
        <v>97.669431619333267</v>
      </c>
    </row>
    <row r="197" spans="1:6" x14ac:dyDescent="0.3">
      <c r="A197" s="5">
        <v>43447</v>
      </c>
      <c r="B197" s="17">
        <v>170.949997</v>
      </c>
      <c r="C197" s="16">
        <f t="shared" si="9"/>
        <v>1.0940218417260006E-2</v>
      </c>
      <c r="D197" s="17">
        <v>117.529999</v>
      </c>
      <c r="E197" s="16">
        <f t="shared" si="10"/>
        <v>-2.2073350691286242E-3</v>
      </c>
      <c r="F197" s="164">
        <f t="shared" si="11"/>
        <v>94.544237714666608</v>
      </c>
    </row>
    <row r="198" spans="1:6" x14ac:dyDescent="0.3">
      <c r="A198" s="5">
        <v>43448</v>
      </c>
      <c r="B198" s="17">
        <v>165.479996</v>
      </c>
      <c r="C198" s="16">
        <f t="shared" si="9"/>
        <v>-3.1997666545732661E-2</v>
      </c>
      <c r="D198" s="17">
        <v>117.05999799999999</v>
      </c>
      <c r="E198" s="16">
        <f t="shared" si="10"/>
        <v>-3.9989875265804553E-3</v>
      </c>
      <c r="F198" s="164">
        <f t="shared" si="11"/>
        <v>93.664387809333277</v>
      </c>
    </row>
    <row r="199" spans="1:6" x14ac:dyDescent="0.3">
      <c r="A199" s="5">
        <v>43451</v>
      </c>
      <c r="B199" s="17">
        <v>163.94000199999999</v>
      </c>
      <c r="C199" s="16">
        <f t="shared" si="9"/>
        <v>-9.3062245420890699E-3</v>
      </c>
      <c r="D199" s="17">
        <v>117.870003</v>
      </c>
      <c r="E199" s="16">
        <f t="shared" si="10"/>
        <v>6.9195712783114427E-3</v>
      </c>
      <c r="F199" s="164">
        <f t="shared" si="11"/>
        <v>94.881330665999954</v>
      </c>
    </row>
    <row r="200" spans="1:6" x14ac:dyDescent="0.3">
      <c r="A200" s="5">
        <v>43452</v>
      </c>
      <c r="B200" s="17">
        <v>166.070007</v>
      </c>
      <c r="C200" s="16">
        <f t="shared" si="9"/>
        <v>1.2992588593478294E-2</v>
      </c>
      <c r="D200" s="17">
        <v>118.150002</v>
      </c>
      <c r="E200" s="16">
        <f t="shared" si="10"/>
        <v>2.3754898860908202E-3</v>
      </c>
      <c r="F200" s="164">
        <f t="shared" si="11"/>
        <v>91.921819428666609</v>
      </c>
    </row>
    <row r="201" spans="1:6" x14ac:dyDescent="0.3">
      <c r="A201" s="5">
        <v>43453</v>
      </c>
      <c r="B201" s="17">
        <v>160.88999899999999</v>
      </c>
      <c r="C201" s="16">
        <f t="shared" si="9"/>
        <v>-3.1191713022568957E-2</v>
      </c>
      <c r="D201" s="17">
        <v>117.43</v>
      </c>
      <c r="E201" s="16">
        <f t="shared" si="10"/>
        <v>-6.0939651951931184E-3</v>
      </c>
      <c r="F201" s="164">
        <f t="shared" si="11"/>
        <v>89.602207809333294</v>
      </c>
    </row>
    <row r="202" spans="1:6" x14ac:dyDescent="0.3">
      <c r="A202" s="5">
        <v>43454</v>
      </c>
      <c r="B202" s="17">
        <v>156.83000200000001</v>
      </c>
      <c r="C202" s="16">
        <f t="shared" si="9"/>
        <v>-2.5234613868075018E-2</v>
      </c>
      <c r="D202" s="17">
        <v>119.239998</v>
      </c>
      <c r="E202" s="16">
        <f t="shared" si="10"/>
        <v>1.5413420761304586E-2</v>
      </c>
      <c r="F202" s="164">
        <f t="shared" si="11"/>
        <v>86.117071047999957</v>
      </c>
    </row>
    <row r="203" spans="1:6" x14ac:dyDescent="0.3">
      <c r="A203" s="5">
        <v>43455</v>
      </c>
      <c r="B203" s="17">
        <v>150.729996</v>
      </c>
      <c r="C203" s="16">
        <f t="shared" si="9"/>
        <v>-3.8895657222525637E-2</v>
      </c>
      <c r="D203" s="17">
        <v>118.720001</v>
      </c>
      <c r="E203" s="16">
        <f t="shared" si="10"/>
        <v>-4.3609276142390074E-3</v>
      </c>
      <c r="F203" s="164">
        <f t="shared" si="11"/>
        <v>83.88887447599997</v>
      </c>
    </row>
    <row r="204" spans="1:6" x14ac:dyDescent="0.3">
      <c r="A204" s="5">
        <v>43458</v>
      </c>
      <c r="B204" s="17">
        <v>146.83000200000001</v>
      </c>
      <c r="C204" s="16">
        <f t="shared" si="9"/>
        <v>-2.5874040360221229E-2</v>
      </c>
      <c r="D204" s="17">
        <v>120.019997</v>
      </c>
      <c r="E204" s="16">
        <f t="shared" si="10"/>
        <v>1.095010098593252E-2</v>
      </c>
      <c r="F204" s="164">
        <f t="shared" si="11"/>
        <v>89.796458857333292</v>
      </c>
    </row>
    <row r="205" spans="1:6" x14ac:dyDescent="0.3">
      <c r="A205" s="5">
        <v>43460</v>
      </c>
      <c r="B205" s="17">
        <v>157.16999799999999</v>
      </c>
      <c r="C205" s="16">
        <f t="shared" si="9"/>
        <v>7.0421547770597837E-2</v>
      </c>
      <c r="D205" s="17">
        <v>119.660004</v>
      </c>
      <c r="E205" s="16">
        <f t="shared" si="10"/>
        <v>-2.9994418346802609E-3</v>
      </c>
      <c r="F205" s="164">
        <f t="shared" si="11"/>
        <v>89.213696571999961</v>
      </c>
    </row>
    <row r="206" spans="1:6" x14ac:dyDescent="0.3">
      <c r="A206" s="5">
        <v>43461</v>
      </c>
      <c r="B206" s="17">
        <v>156.14999399999999</v>
      </c>
      <c r="C206" s="16">
        <f t="shared" si="9"/>
        <v>-6.4898136602381529E-3</v>
      </c>
      <c r="D206" s="17">
        <v>120.57</v>
      </c>
      <c r="E206" s="16">
        <f t="shared" si="10"/>
        <v>7.6048468124736424E-3</v>
      </c>
      <c r="F206" s="164">
        <f t="shared" si="11"/>
        <v>89.259404381333297</v>
      </c>
    </row>
    <row r="207" spans="1:6" x14ac:dyDescent="0.3">
      <c r="A207" s="5">
        <v>43462</v>
      </c>
      <c r="B207" s="17">
        <v>156.229996</v>
      </c>
      <c r="C207" s="16">
        <f t="shared" si="9"/>
        <v>5.1234071773320622E-4</v>
      </c>
      <c r="D207" s="17">
        <v>121.05999799999999</v>
      </c>
      <c r="E207" s="16">
        <f t="shared" si="10"/>
        <v>4.0640126067843507E-3</v>
      </c>
      <c r="F207" s="164">
        <f t="shared" si="11"/>
        <v>90.122122856666621</v>
      </c>
    </row>
    <row r="208" spans="1:6" x14ac:dyDescent="0.3">
      <c r="A208" s="5">
        <v>43465</v>
      </c>
      <c r="B208" s="17">
        <v>157.740005</v>
      </c>
      <c r="C208" s="16">
        <f t="shared" si="9"/>
        <v>9.6652950051920872E-3</v>
      </c>
      <c r="D208" s="17">
        <v>121.25</v>
      </c>
      <c r="E208" s="16">
        <f t="shared" si="10"/>
        <v>1.5694862311166347E-3</v>
      </c>
      <c r="F208" s="164">
        <f t="shared" si="11"/>
        <v>90.224958857333277</v>
      </c>
    </row>
    <row r="209" spans="1:6" x14ac:dyDescent="0.3">
      <c r="A209" s="5">
        <v>43467</v>
      </c>
      <c r="B209" s="17">
        <v>157.91999799999999</v>
      </c>
      <c r="C209" s="16">
        <f t="shared" si="9"/>
        <v>1.1410738829378264E-3</v>
      </c>
      <c r="D209" s="17">
        <v>121.33000199999999</v>
      </c>
      <c r="E209" s="16">
        <f t="shared" si="10"/>
        <v>6.5981030927830808E-4</v>
      </c>
      <c r="F209" s="164">
        <f t="shared" si="11"/>
        <v>81.237887809333287</v>
      </c>
    </row>
    <row r="210" spans="1:6" x14ac:dyDescent="0.3">
      <c r="A210" s="5">
        <v>43468</v>
      </c>
      <c r="B210" s="17">
        <v>142.19000199999999</v>
      </c>
      <c r="C210" s="16">
        <f t="shared" si="9"/>
        <v>-9.9607372082160195E-2</v>
      </c>
      <c r="D210" s="17">
        <v>122.43</v>
      </c>
      <c r="E210" s="16">
        <f t="shared" si="10"/>
        <v>9.0661665034836858E-3</v>
      </c>
      <c r="F210" s="164">
        <f t="shared" si="11"/>
        <v>84.705877143333296</v>
      </c>
    </row>
    <row r="211" spans="1:6" x14ac:dyDescent="0.3">
      <c r="A211" s="5">
        <v>43469</v>
      </c>
      <c r="B211" s="17">
        <v>148.259995</v>
      </c>
      <c r="C211" s="16">
        <f t="shared" si="9"/>
        <v>4.2689309477610182E-2</v>
      </c>
      <c r="D211" s="17">
        <v>121.44000200000001</v>
      </c>
      <c r="E211" s="16">
        <f t="shared" si="10"/>
        <v>-8.086237033406829E-3</v>
      </c>
      <c r="F211" s="164">
        <f t="shared" si="11"/>
        <v>84.517336000666631</v>
      </c>
    </row>
    <row r="212" spans="1:6" x14ac:dyDescent="0.3">
      <c r="A212" s="5">
        <v>43472</v>
      </c>
      <c r="B212" s="17">
        <v>147.929993</v>
      </c>
      <c r="C212" s="16">
        <f t="shared" si="9"/>
        <v>-2.2258330711532048E-3</v>
      </c>
      <c r="D212" s="17">
        <v>121.860001</v>
      </c>
      <c r="E212" s="16">
        <f t="shared" si="10"/>
        <v>3.458489732238279E-3</v>
      </c>
      <c r="F212" s="164">
        <f t="shared" si="11"/>
        <v>86.128499999999974</v>
      </c>
    </row>
    <row r="213" spans="1:6" x14ac:dyDescent="0.3">
      <c r="A213" s="5">
        <v>43473</v>
      </c>
      <c r="B213" s="17">
        <v>150.75</v>
      </c>
      <c r="C213" s="16">
        <f t="shared" si="9"/>
        <v>1.9063118592860473E-2</v>
      </c>
      <c r="D213" s="17">
        <v>121.529999</v>
      </c>
      <c r="E213" s="16">
        <f t="shared" si="10"/>
        <v>-2.7080419932049571E-3</v>
      </c>
      <c r="F213" s="164">
        <f t="shared" si="11"/>
        <v>87.591112190666649</v>
      </c>
    </row>
    <row r="214" spans="1:6" x14ac:dyDescent="0.3">
      <c r="A214" s="5">
        <v>43474</v>
      </c>
      <c r="B214" s="17">
        <v>153.30999800000001</v>
      </c>
      <c r="C214" s="16">
        <f t="shared" si="9"/>
        <v>1.6981744610282012E-2</v>
      </c>
      <c r="D214" s="17">
        <v>122.30999799999999</v>
      </c>
      <c r="E214" s="16">
        <f t="shared" si="10"/>
        <v>6.4181601778832142E-3</v>
      </c>
      <c r="F214" s="164">
        <f t="shared" si="11"/>
        <v>87.871068380666642</v>
      </c>
    </row>
    <row r="215" spans="1:6" x14ac:dyDescent="0.3">
      <c r="A215" s="5">
        <v>43475</v>
      </c>
      <c r="B215" s="17">
        <v>153.800003</v>
      </c>
      <c r="C215" s="16">
        <f t="shared" si="9"/>
        <v>3.1961711981758345E-3</v>
      </c>
      <c r="D215" s="17">
        <v>121.589996</v>
      </c>
      <c r="E215" s="16">
        <f t="shared" si="10"/>
        <v>-5.8866978315214036E-3</v>
      </c>
      <c r="F215" s="164">
        <f t="shared" si="11"/>
        <v>87.008349333999988</v>
      </c>
    </row>
    <row r="216" spans="1:6" x14ac:dyDescent="0.3">
      <c r="A216" s="5">
        <v>43476</v>
      </c>
      <c r="B216" s="17">
        <v>152.28999300000001</v>
      </c>
      <c r="C216" s="16">
        <f t="shared" si="9"/>
        <v>-9.8180102116122159E-3</v>
      </c>
      <c r="D216" s="17">
        <v>121.800003</v>
      </c>
      <c r="E216" s="16">
        <f t="shared" si="10"/>
        <v>1.7271733440964443E-3</v>
      </c>
      <c r="F216" s="164">
        <f t="shared" si="11"/>
        <v>85.699999999999989</v>
      </c>
    </row>
    <row r="217" spans="1:6" x14ac:dyDescent="0.3">
      <c r="A217" s="5">
        <v>43479</v>
      </c>
      <c r="B217" s="17">
        <v>150</v>
      </c>
      <c r="C217" s="16">
        <f t="shared" si="9"/>
        <v>-1.5037054995465149E-2</v>
      </c>
      <c r="D217" s="17">
        <v>122.089996</v>
      </c>
      <c r="E217" s="16">
        <f t="shared" si="10"/>
        <v>2.3808948510453121E-3</v>
      </c>
      <c r="F217" s="164">
        <f t="shared" si="11"/>
        <v>87.45399733266666</v>
      </c>
    </row>
    <row r="218" spans="1:6" x14ac:dyDescent="0.3">
      <c r="A218" s="5">
        <v>43480</v>
      </c>
      <c r="B218" s="17">
        <v>153.070007</v>
      </c>
      <c r="C218" s="16">
        <f t="shared" si="9"/>
        <v>2.0466713333333386E-2</v>
      </c>
      <c r="D218" s="17">
        <v>121.879997</v>
      </c>
      <c r="E218" s="16">
        <f t="shared" si="10"/>
        <v>-1.720034457204811E-3</v>
      </c>
      <c r="F218" s="164">
        <f t="shared" si="11"/>
        <v>88.522387809333324</v>
      </c>
    </row>
    <row r="219" spans="1:6" x14ac:dyDescent="0.3">
      <c r="A219" s="5">
        <v>43481</v>
      </c>
      <c r="B219" s="17">
        <v>154.94000199999999</v>
      </c>
      <c r="C219" s="16">
        <f t="shared" si="9"/>
        <v>1.2216599689578667E-2</v>
      </c>
      <c r="D219" s="17">
        <v>122.269997</v>
      </c>
      <c r="E219" s="16">
        <f t="shared" si="10"/>
        <v>3.1998688020971056E-3</v>
      </c>
      <c r="F219" s="164">
        <f t="shared" si="11"/>
        <v>89.048013904666675</v>
      </c>
    </row>
    <row r="220" spans="1:6" x14ac:dyDescent="0.3">
      <c r="A220" s="5">
        <v>43482</v>
      </c>
      <c r="B220" s="17">
        <v>155.86000100000001</v>
      </c>
      <c r="C220" s="16">
        <f t="shared" si="9"/>
        <v>5.9377758366108147E-3</v>
      </c>
      <c r="D220" s="17">
        <v>122.110001</v>
      </c>
      <c r="E220" s="16">
        <f t="shared" si="10"/>
        <v>-1.308546691139667E-3</v>
      </c>
      <c r="F220" s="164">
        <f t="shared" si="11"/>
        <v>89.596497332666672</v>
      </c>
    </row>
    <row r="221" spans="1:6" x14ac:dyDescent="0.3">
      <c r="A221" s="5">
        <v>43483</v>
      </c>
      <c r="B221" s="17">
        <v>156.820007</v>
      </c>
      <c r="C221" s="16">
        <f t="shared" si="9"/>
        <v>6.1594122535646445E-3</v>
      </c>
      <c r="D221" s="17">
        <v>121.019997</v>
      </c>
      <c r="E221" s="16">
        <f t="shared" si="10"/>
        <v>-8.9264105402799832E-3</v>
      </c>
      <c r="F221" s="164">
        <f t="shared" si="11"/>
        <v>87.585401714000014</v>
      </c>
    </row>
    <row r="222" spans="1:6" x14ac:dyDescent="0.3">
      <c r="A222" s="5">
        <v>43487</v>
      </c>
      <c r="B222" s="17">
        <v>153.300003</v>
      </c>
      <c r="C222" s="16">
        <f t="shared" si="9"/>
        <v>-2.2446141071782999E-2</v>
      </c>
      <c r="D222" s="17">
        <v>121.449997</v>
      </c>
      <c r="E222" s="16">
        <f t="shared" si="10"/>
        <v>3.5531318018457991E-3</v>
      </c>
      <c r="F222" s="164">
        <f t="shared" si="11"/>
        <v>87.939625524000007</v>
      </c>
    </row>
    <row r="223" spans="1:6" x14ac:dyDescent="0.3">
      <c r="A223" s="5">
        <v>43488</v>
      </c>
      <c r="B223" s="17">
        <v>153.91999799999999</v>
      </c>
      <c r="C223" s="16">
        <f t="shared" si="9"/>
        <v>4.0443247740835631E-3</v>
      </c>
      <c r="D223" s="17">
        <v>121.279999</v>
      </c>
      <c r="E223" s="16">
        <f t="shared" si="10"/>
        <v>-1.3997365516608129E-3</v>
      </c>
      <c r="F223" s="164">
        <f t="shared" si="11"/>
        <v>87.242598286000003</v>
      </c>
    </row>
    <row r="224" spans="1:6" x14ac:dyDescent="0.3">
      <c r="A224" s="5">
        <v>43489</v>
      </c>
      <c r="B224" s="17">
        <v>152.699997</v>
      </c>
      <c r="C224" s="16">
        <f t="shared" si="9"/>
        <v>-7.9262020260680854E-3</v>
      </c>
      <c r="D224" s="17">
        <v>121.089996</v>
      </c>
      <c r="E224" s="16">
        <f t="shared" si="10"/>
        <v>-1.566647440358282E-3</v>
      </c>
      <c r="F224" s="164">
        <f t="shared" si="11"/>
        <v>90.133543810000006</v>
      </c>
    </row>
    <row r="225" spans="1:6" x14ac:dyDescent="0.3">
      <c r="A225" s="5">
        <v>43490</v>
      </c>
      <c r="B225" s="17">
        <v>157.759995</v>
      </c>
      <c r="C225" s="16">
        <f t="shared" si="9"/>
        <v>3.313685723255122E-2</v>
      </c>
      <c r="D225" s="17">
        <v>122.860001</v>
      </c>
      <c r="E225" s="16">
        <f t="shared" si="10"/>
        <v>1.4617268630515046E-2</v>
      </c>
      <c r="F225" s="164">
        <f t="shared" si="11"/>
        <v>89.299401713999998</v>
      </c>
    </row>
    <row r="226" spans="1:6" x14ac:dyDescent="0.3">
      <c r="A226" s="5">
        <v>43493</v>
      </c>
      <c r="B226" s="17">
        <v>156.300003</v>
      </c>
      <c r="C226" s="16">
        <f t="shared" si="9"/>
        <v>-9.2545134778940774E-3</v>
      </c>
      <c r="D226" s="17">
        <v>123.290001</v>
      </c>
      <c r="E226" s="16">
        <f t="shared" si="10"/>
        <v>3.4999185780570929E-3</v>
      </c>
      <c r="F226" s="164">
        <f t="shared" si="11"/>
        <v>88.373836000666657</v>
      </c>
    </row>
    <row r="227" spans="1:6" x14ac:dyDescent="0.3">
      <c r="A227" s="5">
        <v>43494</v>
      </c>
      <c r="B227" s="17">
        <v>154.679993</v>
      </c>
      <c r="C227" s="16">
        <f t="shared" si="9"/>
        <v>-1.0364747081930692E-2</v>
      </c>
      <c r="D227" s="17">
        <v>123.980003</v>
      </c>
      <c r="E227" s="16">
        <f t="shared" si="10"/>
        <v>5.5965771303707612E-3</v>
      </c>
      <c r="F227" s="164">
        <f t="shared" si="11"/>
        <v>94.412833333333339</v>
      </c>
    </row>
    <row r="228" spans="1:6" x14ac:dyDescent="0.3">
      <c r="A228" s="5">
        <v>43495</v>
      </c>
      <c r="B228" s="17">
        <v>165.25</v>
      </c>
      <c r="C228" s="16">
        <f t="shared" si="9"/>
        <v>6.8334674672502871E-2</v>
      </c>
      <c r="D228" s="17">
        <v>124.69000200000001</v>
      </c>
      <c r="E228" s="16">
        <f t="shared" si="10"/>
        <v>5.7267219133718683E-3</v>
      </c>
      <c r="F228" s="164">
        <f t="shared" si="11"/>
        <v>95.092721142666676</v>
      </c>
    </row>
    <row r="229" spans="1:6" x14ac:dyDescent="0.3">
      <c r="A229" s="5">
        <v>43496</v>
      </c>
      <c r="B229" s="17">
        <v>166.44000199999999</v>
      </c>
      <c r="C229" s="16">
        <f t="shared" si="9"/>
        <v>7.2012223903177297E-3</v>
      </c>
      <c r="D229" s="17">
        <v>124.75</v>
      </c>
      <c r="E229" s="16">
        <f t="shared" si="10"/>
        <v>4.8117731203500824E-4</v>
      </c>
      <c r="F229" s="164">
        <f t="shared" si="11"/>
        <v>95.138428952000012</v>
      </c>
    </row>
    <row r="230" spans="1:6" x14ac:dyDescent="0.3">
      <c r="A230" s="5">
        <v>43497</v>
      </c>
      <c r="B230" s="17">
        <v>166.520004</v>
      </c>
      <c r="C230" s="16">
        <f t="shared" si="9"/>
        <v>4.8066569958349348E-4</v>
      </c>
      <c r="D230" s="17">
        <v>124.5</v>
      </c>
      <c r="E230" s="16">
        <f t="shared" si="10"/>
        <v>-2.0040080160320661E-3</v>
      </c>
      <c r="F230" s="164">
        <f t="shared" si="11"/>
        <v>97.840833333333336</v>
      </c>
    </row>
    <row r="231" spans="1:6" x14ac:dyDescent="0.3">
      <c r="A231" s="5">
        <v>43500</v>
      </c>
      <c r="B231" s="17">
        <v>171.25</v>
      </c>
      <c r="C231" s="16">
        <f t="shared" si="9"/>
        <v>2.8404971693370751E-2</v>
      </c>
      <c r="D231" s="17">
        <v>123.959999</v>
      </c>
      <c r="E231" s="16">
        <f t="shared" si="10"/>
        <v>-4.3373574297188577E-3</v>
      </c>
      <c r="F231" s="164">
        <f t="shared" si="11"/>
        <v>99.514836000666676</v>
      </c>
    </row>
    <row r="232" spans="1:6" x14ac:dyDescent="0.3">
      <c r="A232" s="5">
        <v>43501</v>
      </c>
      <c r="B232" s="17">
        <v>174.179993</v>
      </c>
      <c r="C232" s="16">
        <f t="shared" si="9"/>
        <v>1.7109448175182562E-2</v>
      </c>
      <c r="D232" s="17">
        <v>124.279999</v>
      </c>
      <c r="E232" s="16">
        <f t="shared" si="10"/>
        <v>2.5814779169206492E-3</v>
      </c>
      <c r="F232" s="164">
        <f t="shared" si="11"/>
        <v>99.549122856666671</v>
      </c>
    </row>
    <row r="233" spans="1:6" x14ac:dyDescent="0.3">
      <c r="A233" s="5">
        <v>43502</v>
      </c>
      <c r="B233" s="17">
        <v>174.240005</v>
      </c>
      <c r="C233" s="16">
        <f t="shared" si="9"/>
        <v>3.4454014474549766E-4</v>
      </c>
      <c r="D233" s="17">
        <v>123.44000200000001</v>
      </c>
      <c r="E233" s="16">
        <f t="shared" si="10"/>
        <v>-6.7589073604675809E-3</v>
      </c>
      <c r="F233" s="164">
        <f t="shared" si="11"/>
        <v>97.66372114266666</v>
      </c>
    </row>
    <row r="234" spans="1:6" x14ac:dyDescent="0.3">
      <c r="A234" s="5">
        <v>43503</v>
      </c>
      <c r="B234" s="17">
        <v>170.94000199999999</v>
      </c>
      <c r="C234" s="16">
        <f t="shared" si="9"/>
        <v>-1.8939410613538543E-2</v>
      </c>
      <c r="D234" s="17">
        <v>123.739998</v>
      </c>
      <c r="E234" s="16">
        <f t="shared" si="10"/>
        <v>2.4302980811681252E-3</v>
      </c>
      <c r="F234" s="164">
        <f t="shared" si="11"/>
        <v>97.360915618666652</v>
      </c>
    </row>
    <row r="235" spans="1:6" x14ac:dyDescent="0.3">
      <c r="A235" s="5">
        <v>43504</v>
      </c>
      <c r="B235" s="17">
        <v>170.41000399999999</v>
      </c>
      <c r="C235" s="16">
        <f t="shared" si="9"/>
        <v>-3.1004913642156406E-3</v>
      </c>
      <c r="D235" s="17">
        <v>124.209999</v>
      </c>
      <c r="E235" s="16">
        <f t="shared" si="10"/>
        <v>3.7982948730934663E-3</v>
      </c>
      <c r="F235" s="164">
        <f t="shared" si="11"/>
        <v>96.801002667333321</v>
      </c>
    </row>
    <row r="236" spans="1:6" x14ac:dyDescent="0.3">
      <c r="A236" s="5">
        <v>43507</v>
      </c>
      <c r="B236" s="17">
        <v>169.429993</v>
      </c>
      <c r="C236" s="16">
        <f t="shared" si="9"/>
        <v>-5.7509006337443935E-3</v>
      </c>
      <c r="D236" s="17">
        <v>123.599998</v>
      </c>
      <c r="E236" s="16">
        <f t="shared" si="10"/>
        <v>-4.9110458490543296E-3</v>
      </c>
      <c r="F236" s="164">
        <f t="shared" si="11"/>
        <v>97.635152761999976</v>
      </c>
    </row>
    <row r="237" spans="1:6" x14ac:dyDescent="0.3">
      <c r="A237" s="5">
        <v>43508</v>
      </c>
      <c r="B237" s="17">
        <v>170.88999899999999</v>
      </c>
      <c r="C237" s="16">
        <f t="shared" si="9"/>
        <v>8.6171637863432515E-3</v>
      </c>
      <c r="D237" s="17">
        <v>123.860001</v>
      </c>
      <c r="E237" s="16">
        <f t="shared" si="10"/>
        <v>2.1035841764334151E-3</v>
      </c>
      <c r="F237" s="164">
        <f t="shared" si="11"/>
        <v>97.229502667333321</v>
      </c>
    </row>
    <row r="238" spans="1:6" x14ac:dyDescent="0.3">
      <c r="A238" s="5">
        <v>43509</v>
      </c>
      <c r="B238" s="17">
        <v>170.179993</v>
      </c>
      <c r="C238" s="16">
        <f t="shared" si="9"/>
        <v>-4.1547545447641054E-3</v>
      </c>
      <c r="D238" s="17">
        <v>123.370003</v>
      </c>
      <c r="E238" s="16">
        <f t="shared" si="10"/>
        <v>-3.9560632653312666E-3</v>
      </c>
      <c r="F238" s="164">
        <f t="shared" si="11"/>
        <v>97.583735047333334</v>
      </c>
    </row>
    <row r="239" spans="1:6" x14ac:dyDescent="0.3">
      <c r="A239" s="5">
        <v>43510</v>
      </c>
      <c r="B239" s="17">
        <v>170.800003</v>
      </c>
      <c r="C239" s="16">
        <f t="shared" si="9"/>
        <v>3.6432602274230064E-3</v>
      </c>
      <c r="D239" s="17">
        <v>124.05999799999999</v>
      </c>
      <c r="E239" s="16">
        <f t="shared" si="10"/>
        <v>5.5928911665827918E-3</v>
      </c>
      <c r="F239" s="164">
        <f t="shared" si="11"/>
        <v>97.366625524</v>
      </c>
    </row>
    <row r="240" spans="1:6" x14ac:dyDescent="0.3">
      <c r="A240" s="5">
        <v>43511</v>
      </c>
      <c r="B240" s="17">
        <v>170.41999799999999</v>
      </c>
      <c r="C240" s="16">
        <f t="shared" si="9"/>
        <v>-2.2248535908984124E-3</v>
      </c>
      <c r="D240" s="17">
        <v>124.800003</v>
      </c>
      <c r="E240" s="16">
        <f t="shared" si="10"/>
        <v>5.9648961142173551E-3</v>
      </c>
      <c r="F240" s="164">
        <f t="shared" si="11"/>
        <v>97.658002667333321</v>
      </c>
    </row>
    <row r="241" spans="1:7" x14ac:dyDescent="0.3">
      <c r="A241" s="5">
        <v>43515</v>
      </c>
      <c r="B241" s="17">
        <v>170.929993</v>
      </c>
      <c r="C241" s="16">
        <f t="shared" si="9"/>
        <v>2.9925771974248505E-3</v>
      </c>
      <c r="D241" s="17">
        <v>126.699997</v>
      </c>
      <c r="E241" s="16">
        <f t="shared" si="10"/>
        <v>1.5224310531466889E-2</v>
      </c>
      <c r="F241" s="164">
        <f t="shared" si="11"/>
        <v>98.286472762000002</v>
      </c>
    </row>
    <row r="242" spans="1:7" x14ac:dyDescent="0.3">
      <c r="A242" s="5">
        <v>43516</v>
      </c>
      <c r="B242" s="17">
        <v>172.029999</v>
      </c>
      <c r="C242" s="16">
        <f t="shared" si="9"/>
        <v>6.4354182709176477E-3</v>
      </c>
      <c r="D242" s="17">
        <v>126.480003</v>
      </c>
      <c r="E242" s="16">
        <f t="shared" si="10"/>
        <v>-1.736337846953484E-3</v>
      </c>
      <c r="F242" s="164">
        <f t="shared" si="11"/>
        <v>97.732278857333327</v>
      </c>
    </row>
    <row r="243" spans="1:7" x14ac:dyDescent="0.3">
      <c r="A243" s="5">
        <v>43517</v>
      </c>
      <c r="B243" s="17">
        <v>171.05999800000001</v>
      </c>
      <c r="C243" s="16">
        <f t="shared" si="9"/>
        <v>-5.6385572611670209E-3</v>
      </c>
      <c r="D243" s="17">
        <v>125.050003</v>
      </c>
      <c r="E243" s="16">
        <f t="shared" si="10"/>
        <v>-1.1306135089196645E-2</v>
      </c>
      <c r="F243" s="164">
        <f t="shared" si="11"/>
        <v>98.823527237999983</v>
      </c>
    </row>
    <row r="244" spans="1:7" x14ac:dyDescent="0.3">
      <c r="A244" s="5">
        <v>43518</v>
      </c>
      <c r="B244" s="17">
        <v>172.970001</v>
      </c>
      <c r="C244" s="16">
        <f t="shared" si="9"/>
        <v>1.1165690531575789E-2</v>
      </c>
      <c r="D244" s="17">
        <v>125.5</v>
      </c>
      <c r="E244" s="16">
        <f t="shared" si="10"/>
        <v>3.5985364990354096E-3</v>
      </c>
      <c r="F244" s="164">
        <f t="shared" si="11"/>
        <v>99.543404381333318</v>
      </c>
    </row>
    <row r="245" spans="1:7" x14ac:dyDescent="0.3">
      <c r="A245" s="5">
        <v>43521</v>
      </c>
      <c r="B245" s="17">
        <v>174.229996</v>
      </c>
      <c r="C245" s="16">
        <f t="shared" si="9"/>
        <v>7.2844712534863021E-3</v>
      </c>
      <c r="D245" s="17">
        <v>125.370003</v>
      </c>
      <c r="E245" s="16">
        <f t="shared" si="10"/>
        <v>-1.0358326693227227E-3</v>
      </c>
      <c r="F245" s="164">
        <f t="shared" si="11"/>
        <v>99.600541142666657</v>
      </c>
    </row>
    <row r="246" spans="1:7" x14ac:dyDescent="0.3">
      <c r="A246" s="5">
        <v>43522</v>
      </c>
      <c r="B246" s="17">
        <v>174.33000200000001</v>
      </c>
      <c r="C246" s="16">
        <f t="shared" si="9"/>
        <v>5.7398841930766942E-4</v>
      </c>
      <c r="D246" s="17">
        <v>125.58000199999999</v>
      </c>
      <c r="E246" s="16">
        <f t="shared" si="10"/>
        <v>1.6750338595747927E-3</v>
      </c>
      <c r="F246" s="164">
        <f t="shared" si="11"/>
        <v>99.909057143333314</v>
      </c>
    </row>
    <row r="247" spans="1:7" x14ac:dyDescent="0.3">
      <c r="A247" s="5">
        <v>43523</v>
      </c>
      <c r="B247" s="17">
        <v>174.86999499999999</v>
      </c>
      <c r="C247" s="16">
        <f t="shared" si="9"/>
        <v>3.0975333781042558E-3</v>
      </c>
      <c r="D247" s="17">
        <v>124.69000200000001</v>
      </c>
      <c r="E247" s="16">
        <f t="shared" si="10"/>
        <v>-7.0871156698977256E-3</v>
      </c>
      <c r="F247" s="164">
        <f t="shared" si="11"/>
        <v>98.926363238666653</v>
      </c>
    </row>
    <row r="248" spans="1:7" x14ac:dyDescent="0.3">
      <c r="A248" s="5">
        <v>43524</v>
      </c>
      <c r="B248" s="17">
        <v>173.14999399999999</v>
      </c>
      <c r="C248" s="16">
        <f t="shared" si="9"/>
        <v>-9.8358840806279657E-3</v>
      </c>
      <c r="D248" s="17">
        <v>123.989998</v>
      </c>
      <c r="E248" s="16">
        <f t="shared" si="10"/>
        <v>-5.6139545173798933E-3</v>
      </c>
      <c r="F248" s="164">
        <f t="shared" si="11"/>
        <v>99.966193904666667</v>
      </c>
    </row>
    <row r="249" spans="1:7" x14ac:dyDescent="0.3">
      <c r="A249" s="5">
        <v>43525</v>
      </c>
      <c r="B249" s="17">
        <v>174.970001</v>
      </c>
      <c r="C249" s="16">
        <f t="shared" si="9"/>
        <v>1.0511158319763014E-2</v>
      </c>
      <c r="D249" s="17">
        <v>121.879997</v>
      </c>
      <c r="E249" s="16">
        <f t="shared" si="10"/>
        <v>-1.7017509751068749E-2</v>
      </c>
      <c r="F249" s="164">
        <f t="shared" si="11"/>
        <v>100.46897009466667</v>
      </c>
    </row>
    <row r="250" spans="1:7" x14ac:dyDescent="0.3">
      <c r="A250" s="5">
        <v>43528</v>
      </c>
      <c r="B250" s="17">
        <v>175.85000600000001</v>
      </c>
      <c r="C250" s="16">
        <f t="shared" si="9"/>
        <v>5.0294621647741788E-3</v>
      </c>
      <c r="D250" s="17">
        <v>121.55999799999999</v>
      </c>
      <c r="E250" s="16">
        <f t="shared" si="10"/>
        <v>-2.6255251712880012E-3</v>
      </c>
      <c r="F250" s="164">
        <f t="shared" si="11"/>
        <v>100.28613942866667</v>
      </c>
    </row>
    <row r="251" spans="1:7" x14ac:dyDescent="0.3">
      <c r="A251" s="5">
        <v>43529</v>
      </c>
      <c r="B251" s="17">
        <v>175.529999</v>
      </c>
      <c r="C251" s="16">
        <f t="shared" si="9"/>
        <v>-1.8197724713185925E-3</v>
      </c>
      <c r="D251" s="17">
        <v>121.720001</v>
      </c>
      <c r="E251" s="16">
        <f t="shared" si="10"/>
        <v>1.3162471424192912E-3</v>
      </c>
      <c r="F251" s="164">
        <f t="shared" si="11"/>
        <v>99.70909561866668</v>
      </c>
    </row>
    <row r="252" spans="1:7" x14ac:dyDescent="0.3">
      <c r="A252" s="5">
        <v>43530</v>
      </c>
      <c r="B252" s="17">
        <v>174.520004</v>
      </c>
      <c r="C252" s="16">
        <f t="shared" si="9"/>
        <v>-5.7539737124934209E-3</v>
      </c>
      <c r="D252" s="17">
        <v>121.610001</v>
      </c>
      <c r="E252" s="16">
        <f t="shared" si="10"/>
        <v>-9.0371343325901243E-4</v>
      </c>
      <c r="F252" s="164">
        <f t="shared" si="11"/>
        <v>98.555000000000007</v>
      </c>
    </row>
    <row r="253" spans="1:7" x14ac:dyDescent="0.3">
      <c r="A253" s="5">
        <v>43531</v>
      </c>
      <c r="B253" s="17">
        <v>172.5</v>
      </c>
      <c r="C253" s="16">
        <f t="shared" si="9"/>
        <v>-1.157462728456049E-2</v>
      </c>
      <c r="D253" s="17">
        <v>121.510002</v>
      </c>
      <c r="E253" s="16">
        <f t="shared" si="10"/>
        <v>-8.2229256786203742E-4</v>
      </c>
      <c r="F253" s="164">
        <f t="shared" si="11"/>
        <v>98.789248951999994</v>
      </c>
      <c r="G253" s="4">
        <f>100-F255</f>
        <v>1.2107510480000059</v>
      </c>
    </row>
    <row r="254" spans="1:7" x14ac:dyDescent="0.3">
      <c r="A254" s="5">
        <v>43532</v>
      </c>
      <c r="B254" s="17">
        <v>172.91000399999999</v>
      </c>
      <c r="C254" s="16">
        <f t="shared" si="9"/>
        <v>2.3768347826085279E-3</v>
      </c>
      <c r="D254" s="17">
        <v>122.839996</v>
      </c>
      <c r="E254" s="16">
        <f t="shared" si="10"/>
        <v>1.0945551626276862E-2</v>
      </c>
      <c r="F254" s="164">
        <f t="shared" si="11"/>
        <v>98.789248951999994</v>
      </c>
      <c r="G254">
        <f>G253/100</f>
        <v>1.2107510480000059E-2</v>
      </c>
    </row>
    <row r="255" spans="1:7" x14ac:dyDescent="0.3">
      <c r="F255" s="164">
        <f t="shared" si="11"/>
        <v>98.789248951999994</v>
      </c>
    </row>
  </sheetData>
  <mergeCells count="1">
    <mergeCell ref="I5:K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8B39C-56F9-4A59-868A-401C5D113D0D}">
  <dimension ref="A3:B20"/>
  <sheetViews>
    <sheetView workbookViewId="0">
      <selection activeCell="A6" sqref="A6:B6"/>
    </sheetView>
  </sheetViews>
  <sheetFormatPr defaultRowHeight="15.6" x14ac:dyDescent="0.3"/>
  <cols>
    <col min="1" max="1" width="25.3984375" bestFit="1" customWidth="1"/>
    <col min="2" max="2" width="27.59765625" bestFit="1" customWidth="1"/>
  </cols>
  <sheetData>
    <row r="3" spans="1:2" x14ac:dyDescent="0.3">
      <c r="A3" s="12" t="s">
        <v>14</v>
      </c>
      <c r="B3" t="s">
        <v>36</v>
      </c>
    </row>
    <row r="4" spans="1:2" x14ac:dyDescent="0.3">
      <c r="A4" s="167" t="s">
        <v>93</v>
      </c>
      <c r="B4">
        <v>1</v>
      </c>
    </row>
    <row r="5" spans="1:2" x14ac:dyDescent="0.3">
      <c r="A5" s="167" t="s">
        <v>94</v>
      </c>
      <c r="B5">
        <v>1</v>
      </c>
    </row>
    <row r="6" spans="1:2" x14ac:dyDescent="0.3">
      <c r="A6" s="167" t="s">
        <v>95</v>
      </c>
      <c r="B6">
        <v>1</v>
      </c>
    </row>
    <row r="7" spans="1:2" x14ac:dyDescent="0.3">
      <c r="A7" s="167" t="s">
        <v>96</v>
      </c>
      <c r="B7">
        <v>4</v>
      </c>
    </row>
    <row r="8" spans="1:2" x14ac:dyDescent="0.3">
      <c r="A8" s="167" t="s">
        <v>97</v>
      </c>
      <c r="B8">
        <v>6</v>
      </c>
    </row>
    <row r="9" spans="1:2" x14ac:dyDescent="0.3">
      <c r="A9" s="167" t="s">
        <v>98</v>
      </c>
      <c r="B9">
        <v>14</v>
      </c>
    </row>
    <row r="10" spans="1:2" x14ac:dyDescent="0.3">
      <c r="A10" s="167" t="s">
        <v>99</v>
      </c>
      <c r="B10">
        <v>26</v>
      </c>
    </row>
    <row r="11" spans="1:2" x14ac:dyDescent="0.3">
      <c r="A11" s="167" t="s">
        <v>100</v>
      </c>
      <c r="B11">
        <v>64</v>
      </c>
    </row>
    <row r="12" spans="1:2" x14ac:dyDescent="0.3">
      <c r="A12" s="167" t="s">
        <v>101</v>
      </c>
      <c r="B12">
        <v>78</v>
      </c>
    </row>
    <row r="13" spans="1:2" x14ac:dyDescent="0.3">
      <c r="A13" s="167" t="s">
        <v>102</v>
      </c>
      <c r="B13">
        <v>34</v>
      </c>
    </row>
    <row r="14" spans="1:2" x14ac:dyDescent="0.3">
      <c r="A14" s="167" t="s">
        <v>103</v>
      </c>
      <c r="B14">
        <v>11</v>
      </c>
    </row>
    <row r="15" spans="1:2" x14ac:dyDescent="0.3">
      <c r="A15" s="167" t="s">
        <v>104</v>
      </c>
      <c r="B15">
        <v>6</v>
      </c>
    </row>
    <row r="16" spans="1:2" x14ac:dyDescent="0.3">
      <c r="A16" s="167" t="s">
        <v>105</v>
      </c>
      <c r="B16">
        <v>3</v>
      </c>
    </row>
    <row r="17" spans="1:2" x14ac:dyDescent="0.3">
      <c r="A17" s="167" t="s">
        <v>106</v>
      </c>
      <c r="B17">
        <v>1</v>
      </c>
    </row>
    <row r="18" spans="1:2" x14ac:dyDescent="0.3">
      <c r="A18" s="167" t="s">
        <v>107</v>
      </c>
      <c r="B18">
        <v>1</v>
      </c>
    </row>
    <row r="19" spans="1:2" x14ac:dyDescent="0.3">
      <c r="A19" s="167" t="s">
        <v>108</v>
      </c>
      <c r="B19">
        <v>1</v>
      </c>
    </row>
    <row r="20" spans="1:2" x14ac:dyDescent="0.3">
      <c r="A20" s="167" t="s">
        <v>15</v>
      </c>
      <c r="B20">
        <v>252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53"/>
  <sheetViews>
    <sheetView showGridLines="0" tabSelected="1" topLeftCell="R1" workbookViewId="0">
      <selection activeCell="Q3" sqref="Q3:Q5"/>
    </sheetView>
  </sheetViews>
  <sheetFormatPr defaultRowHeight="15.6" x14ac:dyDescent="0.3"/>
  <cols>
    <col min="2" max="2" width="13.796875" bestFit="1" customWidth="1"/>
    <col min="3" max="3" width="19.796875" style="14" bestFit="1" customWidth="1"/>
    <col min="4" max="4" width="12.796875" style="15" bestFit="1" customWidth="1"/>
    <col min="5" max="5" width="18.796875" style="14" bestFit="1" customWidth="1"/>
    <col min="7" max="7" width="25.3984375" bestFit="1" customWidth="1"/>
    <col min="8" max="8" width="27.59765625" bestFit="1" customWidth="1"/>
    <col min="9" max="9" width="21.59765625" style="24" customWidth="1"/>
    <col min="10" max="14" width="11.5" bestFit="1" customWidth="1"/>
    <col min="15" max="16" width="11.5" customWidth="1"/>
    <col min="17" max="17" width="11.796875" bestFit="1" customWidth="1"/>
    <col min="18" max="18" width="7.59765625" customWidth="1"/>
    <col min="19" max="19" width="11.296875" bestFit="1" customWidth="1"/>
    <col min="20" max="20" width="39.5" bestFit="1" customWidth="1"/>
    <col min="21" max="21" width="26.59765625" bestFit="1" customWidth="1"/>
    <col min="22" max="25" width="10.296875" bestFit="1" customWidth="1"/>
    <col min="26" max="26" width="9.296875" bestFit="1" customWidth="1"/>
    <col min="27" max="27" width="11.59765625" customWidth="1"/>
    <col min="28" max="28" width="10.59765625" bestFit="1" customWidth="1"/>
  </cols>
  <sheetData>
    <row r="1" spans="1:36" ht="16.2" thickBot="1" x14ac:dyDescent="0.35">
      <c r="B1" s="23" t="s">
        <v>18</v>
      </c>
      <c r="C1" s="27" t="s">
        <v>28</v>
      </c>
      <c r="D1" s="23" t="s">
        <v>20</v>
      </c>
      <c r="E1" s="25" t="s">
        <v>29</v>
      </c>
      <c r="G1" t="s">
        <v>40</v>
      </c>
      <c r="L1" t="s">
        <v>38</v>
      </c>
      <c r="O1" s="174" t="s">
        <v>35</v>
      </c>
      <c r="P1" s="175"/>
      <c r="Q1" s="176"/>
      <c r="T1" t="s">
        <v>39</v>
      </c>
      <c r="V1" s="24"/>
      <c r="Y1" t="s">
        <v>38</v>
      </c>
      <c r="AB1" s="174" t="s">
        <v>35</v>
      </c>
      <c r="AC1" s="175"/>
      <c r="AD1" s="176"/>
    </row>
    <row r="2" spans="1:36" ht="16.2" thickBot="1" x14ac:dyDescent="0.35">
      <c r="A2">
        <v>208</v>
      </c>
      <c r="B2" s="14">
        <v>-9.9607372082160195E-2</v>
      </c>
      <c r="C2" s="37">
        <v>-9.9607372082160195E-2</v>
      </c>
      <c r="D2" s="14">
        <v>9.0661665034836858E-3</v>
      </c>
      <c r="E2" s="26">
        <v>9.0661665034836858E-3</v>
      </c>
      <c r="G2" s="12" t="s">
        <v>14</v>
      </c>
      <c r="H2" t="s">
        <v>36</v>
      </c>
      <c r="I2"/>
      <c r="K2" s="171" t="s">
        <v>34</v>
      </c>
      <c r="L2" s="172"/>
      <c r="M2" s="173"/>
      <c r="N2" s="35">
        <v>1000000</v>
      </c>
      <c r="O2" s="36">
        <v>7</v>
      </c>
      <c r="P2" s="36">
        <v>14</v>
      </c>
      <c r="Q2" s="32">
        <v>21</v>
      </c>
      <c r="T2" s="12" t="s">
        <v>14</v>
      </c>
      <c r="U2" t="s">
        <v>37</v>
      </c>
      <c r="X2" s="171" t="s">
        <v>30</v>
      </c>
      <c r="Y2" s="172"/>
      <c r="Z2" s="173"/>
      <c r="AA2" s="38">
        <v>1000000</v>
      </c>
      <c r="AB2" s="36">
        <v>7</v>
      </c>
      <c r="AC2" s="36">
        <v>14</v>
      </c>
      <c r="AD2" s="32">
        <v>21</v>
      </c>
      <c r="AF2" t="s">
        <v>118</v>
      </c>
      <c r="AJ2" t="s">
        <v>119</v>
      </c>
    </row>
    <row r="3" spans="1:36" ht="16.2" thickBot="1" x14ac:dyDescent="0.35">
      <c r="A3">
        <v>168</v>
      </c>
      <c r="B3" s="14">
        <v>-6.633068550836696E-2</v>
      </c>
      <c r="C3" s="37">
        <v>-6.633068550836696E-2</v>
      </c>
      <c r="D3" s="14">
        <v>1.7152534094644345E-4</v>
      </c>
      <c r="E3" s="26">
        <v>1.7152534094644345E-4</v>
      </c>
      <c r="G3" s="13" t="s">
        <v>93</v>
      </c>
      <c r="H3">
        <v>1</v>
      </c>
      <c r="I3"/>
      <c r="J3" s="150">
        <v>0.99</v>
      </c>
      <c r="K3" s="29" t="s">
        <v>31</v>
      </c>
      <c r="L3" s="43">
        <f>PERCENTILE(C2:C253,1%)</f>
        <v>-4.9050075929490199E-2</v>
      </c>
      <c r="M3" s="30">
        <f>L3*$N$2*-1</f>
        <v>49050.075929490202</v>
      </c>
      <c r="O3" s="33">
        <f>M3*SQRT($O$2)</f>
        <v>129774.30269826643</v>
      </c>
      <c r="P3" s="34">
        <f>M3*SQRT($P$2)</f>
        <v>183528.57892339971</v>
      </c>
      <c r="Q3" s="34">
        <f>M3*SQRT($Q$2)</f>
        <v>224775.68579022028</v>
      </c>
      <c r="R3" s="151"/>
      <c r="T3" s="13" t="s">
        <v>109</v>
      </c>
      <c r="U3">
        <v>27</v>
      </c>
      <c r="W3" s="11">
        <v>0.99</v>
      </c>
      <c r="X3" s="29" t="s">
        <v>31</v>
      </c>
      <c r="Y3" s="28">
        <f>PERCENTILE(E2:E253,1%)</f>
        <v>-1.6336179473415126E-2</v>
      </c>
      <c r="Z3" s="41">
        <f>$AA$2*Y3*-1</f>
        <v>16336.179473415126</v>
      </c>
      <c r="AB3" s="39">
        <f>Z3*SQRT($AB$2)</f>
        <v>43221.468259574525</v>
      </c>
      <c r="AC3" s="40"/>
      <c r="AD3" s="40"/>
    </row>
    <row r="4" spans="1:36" ht="16.2" thickBot="1" x14ac:dyDescent="0.35">
      <c r="A4">
        <v>174</v>
      </c>
      <c r="B4" s="14">
        <v>-5.0374152441071351E-2</v>
      </c>
      <c r="C4" s="37">
        <v>-5.0374152441071351E-2</v>
      </c>
      <c r="D4" s="14">
        <v>-7.1628142777040438E-3</v>
      </c>
      <c r="E4" s="26">
        <v>-7.1628142777040438E-3</v>
      </c>
      <c r="G4" s="13" t="s">
        <v>94</v>
      </c>
      <c r="H4">
        <v>1</v>
      </c>
      <c r="I4"/>
      <c r="J4" s="150">
        <v>0.95</v>
      </c>
      <c r="K4" s="29" t="s">
        <v>32</v>
      </c>
      <c r="L4" s="43">
        <f>PERCENTILE(C2:C253,5%)</f>
        <v>-2.9649824274722306E-2</v>
      </c>
      <c r="M4" s="30">
        <f t="shared" ref="M4:M5" si="0">L4*$N$2*-1</f>
        <v>29649.824274722305</v>
      </c>
      <c r="O4" s="33">
        <f t="shared" ref="O4:O5" si="1">M4*SQRT($O$2)</f>
        <v>78446.061447681263</v>
      </c>
      <c r="P4" s="34">
        <f t="shared" ref="P4:P5" si="2">M4*SQRT($P$2)</f>
        <v>110939.48401406403</v>
      </c>
      <c r="Q4" s="34">
        <f t="shared" ref="Q4:Q5" si="3">M4*SQRT($Q$2)</f>
        <v>135872.56408105409</v>
      </c>
      <c r="T4" s="13" t="s">
        <v>110</v>
      </c>
      <c r="U4">
        <v>159</v>
      </c>
      <c r="W4" s="11">
        <v>0.95</v>
      </c>
      <c r="X4" s="29" t="s">
        <v>32</v>
      </c>
      <c r="Y4" s="28">
        <f>PERCENTILE(E3:E254,5%)</f>
        <v>-9.7379896313879999E-3</v>
      </c>
      <c r="Z4" s="41">
        <f t="shared" ref="Z4:Z5" si="4">$AA$2*Y4*-1</f>
        <v>9737.9896313879999</v>
      </c>
      <c r="AB4" s="39">
        <f t="shared" ref="AB4:AB5" si="5">Z4*SQRT($AB$2)</f>
        <v>25764.298834378191</v>
      </c>
      <c r="AC4" s="41"/>
      <c r="AD4" s="41"/>
    </row>
    <row r="5" spans="1:36" ht="16.2" thickBot="1" x14ac:dyDescent="0.35">
      <c r="A5">
        <v>180</v>
      </c>
      <c r="B5" s="14">
        <v>-4.7777923986990656E-2</v>
      </c>
      <c r="C5" s="37">
        <v>-4.7777923986990656E-2</v>
      </c>
      <c r="D5" s="14">
        <v>0</v>
      </c>
      <c r="E5" s="26">
        <v>0</v>
      </c>
      <c r="G5" s="13" t="s">
        <v>95</v>
      </c>
      <c r="H5">
        <v>1</v>
      </c>
      <c r="I5"/>
      <c r="J5" s="150">
        <v>0.9</v>
      </c>
      <c r="K5" s="31" t="s">
        <v>33</v>
      </c>
      <c r="L5" s="44">
        <f>PERCENTILE(C2:C253,10%)</f>
        <v>-2.2340106937867588E-2</v>
      </c>
      <c r="M5" s="30">
        <f t="shared" si="0"/>
        <v>22340.106937867589</v>
      </c>
      <c r="O5" s="33">
        <f t="shared" si="1"/>
        <v>59106.36722018633</v>
      </c>
      <c r="P5" s="34">
        <f t="shared" si="2"/>
        <v>83589.026145392039</v>
      </c>
      <c r="Q5" s="34">
        <f t="shared" si="3"/>
        <v>102375.23107618635</v>
      </c>
      <c r="T5" s="13" t="s">
        <v>111</v>
      </c>
      <c r="U5">
        <v>60</v>
      </c>
      <c r="W5" s="11">
        <v>0.9</v>
      </c>
      <c r="X5" s="31" t="s">
        <v>33</v>
      </c>
      <c r="Y5" s="28">
        <f>PERCENTILE(E4:E255,10%)</f>
        <v>-7.094685530678357E-3</v>
      </c>
      <c r="Z5" s="41">
        <f t="shared" si="4"/>
        <v>7094.6855306783573</v>
      </c>
      <c r="AB5" s="39">
        <f t="shared" si="5"/>
        <v>18770.773544383246</v>
      </c>
      <c r="AC5" s="42"/>
      <c r="AD5" s="42"/>
    </row>
    <row r="6" spans="1:36" x14ac:dyDescent="0.3">
      <c r="A6">
        <v>151</v>
      </c>
      <c r="B6" s="14">
        <v>-4.6326064405299516E-2</v>
      </c>
      <c r="C6" s="37">
        <v>-4.6326064405299516E-2</v>
      </c>
      <c r="D6" s="14">
        <v>2.4866696711665082E-3</v>
      </c>
      <c r="E6" s="26">
        <v>2.4866696711665082E-3</v>
      </c>
      <c r="G6" s="13" t="s">
        <v>96</v>
      </c>
      <c r="H6">
        <v>4</v>
      </c>
      <c r="I6"/>
      <c r="O6" s="21"/>
      <c r="P6" s="22"/>
      <c r="Q6" s="22"/>
      <c r="T6" s="13" t="s">
        <v>112</v>
      </c>
      <c r="U6">
        <v>5</v>
      </c>
    </row>
    <row r="7" spans="1:36" x14ac:dyDescent="0.3">
      <c r="A7">
        <v>189</v>
      </c>
      <c r="B7" s="14">
        <v>-4.3988771194019116E-2</v>
      </c>
      <c r="C7" s="37">
        <v>-4.3988771194019116E-2</v>
      </c>
      <c r="D7" s="14">
        <v>6.0991235770424534E-3</v>
      </c>
      <c r="E7" s="26">
        <v>6.0991235770424534E-3</v>
      </c>
      <c r="G7" s="13" t="s">
        <v>97</v>
      </c>
      <c r="H7">
        <v>6</v>
      </c>
      <c r="I7"/>
      <c r="O7" s="21"/>
      <c r="P7" s="22"/>
      <c r="Q7" s="22"/>
      <c r="T7" s="13" t="s">
        <v>113</v>
      </c>
      <c r="U7">
        <v>1</v>
      </c>
    </row>
    <row r="8" spans="1:36" x14ac:dyDescent="0.3">
      <c r="A8">
        <v>31</v>
      </c>
      <c r="B8" s="14">
        <v>-4.0972233084972887E-2</v>
      </c>
      <c r="C8" s="37">
        <v>-4.0972233084972887E-2</v>
      </c>
      <c r="D8" s="14">
        <v>-7.6018888338853507E-3</v>
      </c>
      <c r="E8" s="26">
        <v>-7.6018888338853507E-3</v>
      </c>
      <c r="G8" s="13" t="s">
        <v>98</v>
      </c>
      <c r="H8">
        <v>14</v>
      </c>
      <c r="I8"/>
      <c r="O8" s="21"/>
      <c r="P8" s="22"/>
      <c r="Q8" s="22"/>
      <c r="T8" s="13" t="s">
        <v>15</v>
      </c>
      <c r="U8">
        <v>252</v>
      </c>
    </row>
    <row r="9" spans="1:36" x14ac:dyDescent="0.3">
      <c r="A9">
        <v>179</v>
      </c>
      <c r="B9" s="14">
        <v>-3.9632088253149789E-2</v>
      </c>
      <c r="C9" s="37">
        <v>-3.9632088253149789E-2</v>
      </c>
      <c r="D9" s="14">
        <v>4.3240787668907821E-4</v>
      </c>
      <c r="E9" s="26">
        <v>4.3240787668907821E-4</v>
      </c>
      <c r="G9" s="13" t="s">
        <v>99</v>
      </c>
      <c r="H9">
        <v>26</v>
      </c>
      <c r="I9"/>
      <c r="O9" s="21"/>
      <c r="P9" s="22"/>
      <c r="Q9" s="22"/>
    </row>
    <row r="10" spans="1:36" x14ac:dyDescent="0.3">
      <c r="A10">
        <v>201</v>
      </c>
      <c r="B10" s="14">
        <v>-3.8895657222525637E-2</v>
      </c>
      <c r="C10" s="37">
        <v>-3.8895657222525637E-2</v>
      </c>
      <c r="D10" s="14">
        <v>-4.3609276142390074E-3</v>
      </c>
      <c r="E10" s="26">
        <v>-4.3609276142390074E-3</v>
      </c>
      <c r="G10" s="13" t="s">
        <v>100</v>
      </c>
      <c r="H10">
        <v>64</v>
      </c>
      <c r="I10"/>
      <c r="O10" s="21"/>
      <c r="P10" s="22"/>
      <c r="Q10" s="22"/>
    </row>
    <row r="11" spans="1:36" x14ac:dyDescent="0.3">
      <c r="A11">
        <v>191</v>
      </c>
      <c r="B11" s="14">
        <v>-3.5657028184197359E-2</v>
      </c>
      <c r="C11" s="37">
        <v>-3.5657028184197359E-2</v>
      </c>
      <c r="D11" s="14">
        <v>8.1099283601666627E-3</v>
      </c>
      <c r="E11" s="26">
        <v>8.1099283601666627E-3</v>
      </c>
      <c r="G11" s="13" t="s">
        <v>101</v>
      </c>
      <c r="H11">
        <v>78</v>
      </c>
      <c r="I11"/>
      <c r="O11" s="21"/>
      <c r="P11" s="22"/>
      <c r="Q11" s="22"/>
      <c r="S11" t="s">
        <v>115</v>
      </c>
      <c r="T11" s="13" t="s">
        <v>114</v>
      </c>
    </row>
    <row r="12" spans="1:36" x14ac:dyDescent="0.3">
      <c r="A12">
        <v>161</v>
      </c>
      <c r="B12" s="14">
        <v>-3.4301621412501593E-2</v>
      </c>
      <c r="C12" s="37">
        <v>-3.4301621412501593E-2</v>
      </c>
      <c r="D12" s="14">
        <v>2.3198299022237912E-3</v>
      </c>
      <c r="E12" s="26">
        <v>2.3198299022237912E-3</v>
      </c>
      <c r="G12" s="13" t="s">
        <v>102</v>
      </c>
      <c r="H12">
        <v>34</v>
      </c>
      <c r="I12"/>
      <c r="O12" s="21"/>
      <c r="P12" s="22"/>
      <c r="Q12" s="22"/>
      <c r="S12" t="s">
        <v>116</v>
      </c>
      <c r="T12" s="13" t="s">
        <v>117</v>
      </c>
    </row>
    <row r="13" spans="1:36" x14ac:dyDescent="0.3">
      <c r="A13">
        <v>196</v>
      </c>
      <c r="B13" s="14">
        <v>-3.1997666545732661E-2</v>
      </c>
      <c r="C13" s="37">
        <v>-3.1997666545732661E-2</v>
      </c>
      <c r="D13" s="14">
        <v>-3.9989875265804553E-3</v>
      </c>
      <c r="E13" s="26">
        <v>-3.9989875265804553E-3</v>
      </c>
      <c r="G13" s="13" t="s">
        <v>103</v>
      </c>
      <c r="H13">
        <v>11</v>
      </c>
      <c r="I13"/>
      <c r="O13" s="21"/>
      <c r="P13" s="11"/>
    </row>
    <row r="14" spans="1:36" x14ac:dyDescent="0.3">
      <c r="A14">
        <v>199</v>
      </c>
      <c r="B14" s="14">
        <v>-3.1191713022568957E-2</v>
      </c>
      <c r="C14" s="37">
        <v>-3.1191713022568957E-2</v>
      </c>
      <c r="D14" s="14">
        <v>-6.0939651951931184E-3</v>
      </c>
      <c r="E14" s="26">
        <v>-6.0939651951931184E-3</v>
      </c>
      <c r="G14" s="13" t="s">
        <v>104</v>
      </c>
      <c r="H14">
        <v>6</v>
      </c>
      <c r="I14"/>
      <c r="O14" s="21"/>
      <c r="P14" s="11"/>
    </row>
    <row r="15" spans="1:36" x14ac:dyDescent="0.3">
      <c r="A15">
        <v>169</v>
      </c>
      <c r="B15" s="14">
        <v>-2.8388278935575051E-2</v>
      </c>
      <c r="C15" s="37">
        <v>-2.8388278935575051E-2</v>
      </c>
      <c r="D15" s="14">
        <v>-2.4003342923217819E-3</v>
      </c>
      <c r="E15" s="26">
        <v>-2.4003342923217819E-3</v>
      </c>
      <c r="G15" s="13" t="s">
        <v>105</v>
      </c>
      <c r="H15">
        <v>3</v>
      </c>
      <c r="I15"/>
      <c r="O15" s="21"/>
    </row>
    <row r="16" spans="1:36" x14ac:dyDescent="0.3">
      <c r="A16">
        <v>30</v>
      </c>
      <c r="B16" s="14">
        <v>-2.8340042247864239E-2</v>
      </c>
      <c r="C16" s="37">
        <v>-2.8340042247864239E-2</v>
      </c>
      <c r="D16" s="14">
        <v>-1.9554165343045327E-3</v>
      </c>
      <c r="E16" s="26">
        <v>-1.9554165343045327E-3</v>
      </c>
      <c r="G16" s="13" t="s">
        <v>106</v>
      </c>
      <c r="H16">
        <v>1</v>
      </c>
      <c r="I16"/>
      <c r="O16" s="21"/>
    </row>
    <row r="17" spans="1:22" x14ac:dyDescent="0.3">
      <c r="A17">
        <v>176</v>
      </c>
      <c r="B17" s="14">
        <v>-2.8247376127500945E-2</v>
      </c>
      <c r="C17" s="37">
        <v>-2.8247376127500945E-2</v>
      </c>
      <c r="D17" s="14">
        <v>8.2673880809338574E-3</v>
      </c>
      <c r="E17" s="26">
        <v>8.2673880809338574E-3</v>
      </c>
      <c r="G17" s="13" t="s">
        <v>107</v>
      </c>
      <c r="H17">
        <v>1</v>
      </c>
      <c r="I17"/>
      <c r="O17" s="21"/>
    </row>
    <row r="18" spans="1:22" x14ac:dyDescent="0.3">
      <c r="A18">
        <v>134</v>
      </c>
      <c r="B18" s="14">
        <v>-2.6626121812475367E-2</v>
      </c>
      <c r="C18" s="37">
        <v>-2.6626121812475367E-2</v>
      </c>
      <c r="D18" s="14">
        <v>5.2203505190324684E-3</v>
      </c>
      <c r="E18" s="26">
        <v>5.2203505190324684E-3</v>
      </c>
      <c r="G18" s="13" t="s">
        <v>108</v>
      </c>
      <c r="H18">
        <v>1</v>
      </c>
      <c r="I18"/>
      <c r="O18" s="21"/>
    </row>
    <row r="19" spans="1:22" x14ac:dyDescent="0.3">
      <c r="A19">
        <v>202</v>
      </c>
      <c r="B19" s="14">
        <v>-2.5874040360221229E-2</v>
      </c>
      <c r="C19" s="37">
        <v>-2.5874040360221229E-2</v>
      </c>
      <c r="D19" s="14">
        <v>1.095010098593252E-2</v>
      </c>
      <c r="E19" s="26">
        <v>1.095010098593252E-2</v>
      </c>
      <c r="G19" s="13" t="s">
        <v>15</v>
      </c>
      <c r="H19">
        <v>252</v>
      </c>
      <c r="I19"/>
      <c r="O19" s="21"/>
    </row>
    <row r="20" spans="1:22" x14ac:dyDescent="0.3">
      <c r="A20">
        <v>14</v>
      </c>
      <c r="B20" s="14">
        <v>-2.5641071351714451E-2</v>
      </c>
      <c r="C20" s="37">
        <v>-2.5641071351714451E-2</v>
      </c>
      <c r="D20" s="14">
        <v>-6.1584113358155168E-3</v>
      </c>
      <c r="E20" s="26">
        <v>-6.1584113358155168E-3</v>
      </c>
      <c r="I20"/>
      <c r="O20" s="21"/>
    </row>
    <row r="21" spans="1:22" x14ac:dyDescent="0.3">
      <c r="A21">
        <v>21</v>
      </c>
      <c r="B21" s="14">
        <v>-2.5578691685555044E-2</v>
      </c>
      <c r="C21" s="37">
        <v>-2.5578691685555044E-2</v>
      </c>
      <c r="D21" s="14">
        <v>4.6899521934034016E-3</v>
      </c>
      <c r="E21" s="26">
        <v>4.6899521934034016E-3</v>
      </c>
      <c r="I21"/>
      <c r="O21" s="21"/>
    </row>
    <row r="22" spans="1:22" x14ac:dyDescent="0.3">
      <c r="A22">
        <v>182</v>
      </c>
      <c r="B22" s="14">
        <v>-2.5398834853483598E-2</v>
      </c>
      <c r="C22" s="37">
        <v>-2.5398834853483598E-2</v>
      </c>
      <c r="D22" s="14">
        <v>-7.768341034278814E-4</v>
      </c>
      <c r="E22" s="26">
        <v>-7.768341034278814E-4</v>
      </c>
      <c r="I22"/>
      <c r="O22" s="21"/>
    </row>
    <row r="23" spans="1:22" x14ac:dyDescent="0.3">
      <c r="A23">
        <v>200</v>
      </c>
      <c r="B23" s="14">
        <v>-2.5234613868075018E-2</v>
      </c>
      <c r="C23" s="37">
        <v>-2.5234613868075018E-2</v>
      </c>
      <c r="D23" s="14">
        <v>1.5413420761304586E-2</v>
      </c>
      <c r="E23" s="26">
        <v>1.5413420761304586E-2</v>
      </c>
      <c r="I23"/>
      <c r="O23" s="21"/>
    </row>
    <row r="24" spans="1:22" x14ac:dyDescent="0.3">
      <c r="A24">
        <v>157</v>
      </c>
      <c r="B24" s="14">
        <v>-2.3373560980391783E-2</v>
      </c>
      <c r="C24" s="37">
        <v>-2.3373560980391783E-2</v>
      </c>
      <c r="D24" s="14">
        <v>1.1226962507755456E-3</v>
      </c>
      <c r="E24" s="26">
        <v>1.1226962507755456E-3</v>
      </c>
      <c r="O24" s="21"/>
    </row>
    <row r="25" spans="1:22" x14ac:dyDescent="0.3">
      <c r="A25">
        <v>12</v>
      </c>
      <c r="B25" s="14">
        <v>-2.3156670779153066E-2</v>
      </c>
      <c r="C25" s="37">
        <v>-2.3156670779153066E-2</v>
      </c>
      <c r="D25" s="14">
        <v>1.293854549281126E-2</v>
      </c>
      <c r="E25" s="26">
        <v>1.293854549281126E-2</v>
      </c>
    </row>
    <row r="26" spans="1:22" x14ac:dyDescent="0.3">
      <c r="A26">
        <v>10</v>
      </c>
      <c r="B26" s="14">
        <v>-2.2654650118276387E-2</v>
      </c>
      <c r="C26" s="37">
        <v>-2.2654650118276387E-2</v>
      </c>
      <c r="D26" s="14">
        <v>1.7456399605122686E-2</v>
      </c>
      <c r="E26" s="26">
        <v>1.7456399605122686E-2</v>
      </c>
    </row>
    <row r="27" spans="1:22" x14ac:dyDescent="0.3">
      <c r="A27">
        <v>220</v>
      </c>
      <c r="B27" s="14">
        <v>-2.2446141071782999E-2</v>
      </c>
      <c r="C27" s="37">
        <v>-2.2446141071782999E-2</v>
      </c>
      <c r="D27" s="14">
        <v>3.5531318018457991E-3</v>
      </c>
      <c r="E27" s="26">
        <v>3.5531318018457991E-3</v>
      </c>
    </row>
    <row r="28" spans="1:22" x14ac:dyDescent="0.3">
      <c r="A28">
        <v>154</v>
      </c>
      <c r="B28" s="14">
        <v>-2.1385799732628885E-2</v>
      </c>
      <c r="C28" s="37">
        <v>-2.1385799732628885E-2</v>
      </c>
      <c r="D28" s="14">
        <v>6.6822613898569472E-3</v>
      </c>
      <c r="E28" s="26">
        <v>6.6822613898569472E-3</v>
      </c>
      <c r="V28" s="24"/>
    </row>
    <row r="29" spans="1:22" x14ac:dyDescent="0.3">
      <c r="A29">
        <v>173</v>
      </c>
      <c r="B29" s="14">
        <v>-1.9281519034929251E-2</v>
      </c>
      <c r="C29" s="37">
        <v>-1.9281519034929251E-2</v>
      </c>
      <c r="D29" s="14">
        <v>-1.1228156946175183E-2</v>
      </c>
      <c r="E29" s="26">
        <v>-1.1228156946175183E-2</v>
      </c>
      <c r="V29" s="24"/>
    </row>
    <row r="30" spans="1:22" x14ac:dyDescent="0.3">
      <c r="A30">
        <v>232</v>
      </c>
      <c r="B30" s="14">
        <v>-1.8939410613538543E-2</v>
      </c>
      <c r="C30" s="37">
        <v>-1.8939410613538543E-2</v>
      </c>
      <c r="D30" s="14">
        <v>2.4302980811681252E-3</v>
      </c>
      <c r="E30" s="26">
        <v>2.4302980811681252E-3</v>
      </c>
      <c r="V30" s="24"/>
    </row>
    <row r="31" spans="1:22" x14ac:dyDescent="0.3">
      <c r="A31">
        <v>164</v>
      </c>
      <c r="B31" s="14">
        <v>-1.8770217030463998E-2</v>
      </c>
      <c r="C31" s="37">
        <v>-1.8770217030463998E-2</v>
      </c>
      <c r="D31" s="14">
        <v>-3.9393595257180003E-3</v>
      </c>
      <c r="E31" s="26">
        <v>-3.9393595257180003E-3</v>
      </c>
      <c r="V31" s="24"/>
    </row>
    <row r="32" spans="1:22" x14ac:dyDescent="0.3">
      <c r="A32">
        <v>147</v>
      </c>
      <c r="B32" s="14">
        <v>-1.7580910401747918E-2</v>
      </c>
      <c r="C32" s="37">
        <v>-1.7580910401747918E-2</v>
      </c>
      <c r="D32" s="14">
        <v>5.290513230302718E-4</v>
      </c>
      <c r="E32" s="26">
        <v>5.290513230302718E-4</v>
      </c>
      <c r="V32" s="24"/>
    </row>
    <row r="33" spans="1:22" x14ac:dyDescent="0.3">
      <c r="A33">
        <v>82</v>
      </c>
      <c r="B33" s="14">
        <v>-1.7416364579092569E-2</v>
      </c>
      <c r="C33" s="37">
        <v>-1.7416364579092569E-2</v>
      </c>
      <c r="D33" s="14">
        <v>1.0131134089316651E-2</v>
      </c>
      <c r="E33" s="26">
        <v>1.0131134089316651E-2</v>
      </c>
      <c r="V33" s="24"/>
    </row>
    <row r="34" spans="1:22" x14ac:dyDescent="0.3">
      <c r="A34">
        <v>99</v>
      </c>
      <c r="B34" s="14">
        <v>-1.6631537426390119E-2</v>
      </c>
      <c r="C34" s="37">
        <v>-1.6631537426390119E-2</v>
      </c>
      <c r="D34" s="14">
        <v>5.1831218411435565E-4</v>
      </c>
      <c r="E34" s="26">
        <v>5.1831218411435565E-4</v>
      </c>
      <c r="V34" s="24"/>
    </row>
    <row r="35" spans="1:22" x14ac:dyDescent="0.3">
      <c r="A35">
        <v>127</v>
      </c>
      <c r="B35" s="14">
        <v>-1.661739799482953E-2</v>
      </c>
      <c r="C35" s="37">
        <v>-1.661739799482953E-2</v>
      </c>
      <c r="D35" s="14">
        <v>1.9414136957289774E-3</v>
      </c>
      <c r="E35" s="26">
        <v>1.9414136957289774E-3</v>
      </c>
      <c r="V35" s="24"/>
    </row>
    <row r="36" spans="1:22" x14ac:dyDescent="0.3">
      <c r="A36">
        <v>148</v>
      </c>
      <c r="B36" s="14">
        <v>-1.6228834242097534E-2</v>
      </c>
      <c r="C36" s="37">
        <v>-1.6228834242097534E-2</v>
      </c>
      <c r="D36" s="14">
        <v>2.8198800805461222E-3</v>
      </c>
      <c r="E36" s="26">
        <v>2.8198800805461222E-3</v>
      </c>
      <c r="V36" s="24"/>
    </row>
    <row r="37" spans="1:22" x14ac:dyDescent="0.3">
      <c r="A37">
        <v>72</v>
      </c>
      <c r="B37" s="14">
        <v>-1.6159812012296992E-2</v>
      </c>
      <c r="C37" s="37">
        <v>-1.6159812012296992E-2</v>
      </c>
      <c r="D37" s="14">
        <v>-2.5596399755623001E-3</v>
      </c>
      <c r="E37" s="26">
        <v>-2.5596399755623001E-3</v>
      </c>
      <c r="V37" s="24"/>
    </row>
    <row r="38" spans="1:22" x14ac:dyDescent="0.3">
      <c r="A38">
        <v>163</v>
      </c>
      <c r="B38" s="14">
        <v>-1.592356666164374E-2</v>
      </c>
      <c r="C38" s="37">
        <v>-1.592356666164374E-2</v>
      </c>
      <c r="D38" s="14">
        <v>3.1786511481330937E-3</v>
      </c>
      <c r="E38" s="26">
        <v>3.1786511481330937E-3</v>
      </c>
      <c r="V38" s="24"/>
    </row>
    <row r="39" spans="1:22" x14ac:dyDescent="0.3">
      <c r="A39">
        <v>8</v>
      </c>
      <c r="B39" s="14">
        <v>-1.5279187388401616E-2</v>
      </c>
      <c r="C39" s="37">
        <v>-1.5279187388401616E-2</v>
      </c>
      <c r="D39" s="14">
        <v>2.1669743525998264E-3</v>
      </c>
      <c r="E39" s="26">
        <v>2.1669743525998264E-3</v>
      </c>
      <c r="V39" s="24"/>
    </row>
    <row r="40" spans="1:22" x14ac:dyDescent="0.3">
      <c r="A40">
        <v>215</v>
      </c>
      <c r="B40" s="14">
        <v>-1.5037054995465149E-2</v>
      </c>
      <c r="C40" s="37">
        <v>-1.5037054995465149E-2</v>
      </c>
      <c r="D40" s="14">
        <v>2.3808948510453121E-3</v>
      </c>
      <c r="E40" s="26">
        <v>2.3808948510453121E-3</v>
      </c>
      <c r="V40" s="24"/>
    </row>
    <row r="41" spans="1:22" x14ac:dyDescent="0.3">
      <c r="A41">
        <v>76</v>
      </c>
      <c r="B41" s="14">
        <v>-1.4871295856276223E-2</v>
      </c>
      <c r="C41" s="37">
        <v>-1.4871295856276223E-2</v>
      </c>
      <c r="D41" s="14">
        <v>-3.7393802140395227E-3</v>
      </c>
      <c r="E41" s="26">
        <v>-3.7393802140395227E-3</v>
      </c>
      <c r="V41" s="24"/>
    </row>
    <row r="42" spans="1:22" x14ac:dyDescent="0.3">
      <c r="A42">
        <v>11</v>
      </c>
      <c r="B42" s="14">
        <v>-1.4129724665622123E-2</v>
      </c>
      <c r="C42" s="37">
        <v>-1.4129724665622123E-2</v>
      </c>
      <c r="D42" s="14">
        <v>-3.953194087131684E-3</v>
      </c>
      <c r="E42" s="26">
        <v>-3.953194087131684E-3</v>
      </c>
      <c r="V42" s="24"/>
    </row>
    <row r="43" spans="1:22" x14ac:dyDescent="0.3">
      <c r="A43">
        <v>33</v>
      </c>
      <c r="B43" s="14">
        <v>-1.3919165640306042E-2</v>
      </c>
      <c r="C43" s="37">
        <v>-1.3919165640306042E-2</v>
      </c>
      <c r="D43" s="14">
        <v>4.855914547303497E-3</v>
      </c>
      <c r="E43" s="26">
        <v>4.855914547303497E-3</v>
      </c>
      <c r="V43" s="24"/>
    </row>
    <row r="44" spans="1:22" x14ac:dyDescent="0.3">
      <c r="A44">
        <v>129</v>
      </c>
      <c r="B44" s="14">
        <v>-1.3420700224753279E-2</v>
      </c>
      <c r="C44" s="37">
        <v>-1.3420700224753279E-2</v>
      </c>
      <c r="D44" s="14">
        <v>-7.0653535176534721E-4</v>
      </c>
      <c r="E44" s="26">
        <v>-7.0653535176534721E-4</v>
      </c>
      <c r="V44" s="24"/>
    </row>
    <row r="45" spans="1:22" x14ac:dyDescent="0.3">
      <c r="A45">
        <v>87</v>
      </c>
      <c r="B45" s="14">
        <v>-1.2976101508502147E-2</v>
      </c>
      <c r="C45" s="37">
        <v>-1.2976101508502147E-2</v>
      </c>
      <c r="D45" s="14">
        <v>-1.0846724964264753E-2</v>
      </c>
      <c r="E45" s="26">
        <v>-1.0846724964264753E-2</v>
      </c>
      <c r="V45" s="24"/>
    </row>
    <row r="46" spans="1:22" x14ac:dyDescent="0.3">
      <c r="A46">
        <v>131</v>
      </c>
      <c r="B46" s="14">
        <v>-1.2419025800696204E-2</v>
      </c>
      <c r="C46" s="37">
        <v>-1.2419025800696204E-2</v>
      </c>
      <c r="D46" s="14">
        <v>8.3907171136663461E-3</v>
      </c>
      <c r="E46" s="26">
        <v>8.3907171136663461E-3</v>
      </c>
      <c r="V46" s="24"/>
    </row>
    <row r="47" spans="1:22" x14ac:dyDescent="0.3">
      <c r="A47">
        <v>251</v>
      </c>
      <c r="B47" s="14">
        <v>-1.157462728456049E-2</v>
      </c>
      <c r="C47" s="37">
        <v>-1.157462728456049E-2</v>
      </c>
      <c r="D47" s="14">
        <v>-8.2229256786203742E-4</v>
      </c>
      <c r="E47" s="26">
        <v>-8.2229256786203742E-4</v>
      </c>
      <c r="V47" s="24"/>
    </row>
    <row r="48" spans="1:22" x14ac:dyDescent="0.3">
      <c r="A48">
        <v>36</v>
      </c>
      <c r="B48" s="14">
        <v>-1.1569808722629249E-2</v>
      </c>
      <c r="C48" s="37">
        <v>-1.1569808722629249E-2</v>
      </c>
      <c r="D48" s="14">
        <v>4.2410098084260106E-3</v>
      </c>
      <c r="E48" s="26">
        <v>4.2410098084260106E-3</v>
      </c>
      <c r="V48" s="24"/>
    </row>
    <row r="49" spans="1:22" x14ac:dyDescent="0.3">
      <c r="A49">
        <v>133</v>
      </c>
      <c r="B49" s="14">
        <v>-1.1351123866417012E-2</v>
      </c>
      <c r="C49" s="37">
        <v>-1.1351123866417012E-2</v>
      </c>
      <c r="D49" s="14">
        <v>-6.5049664819801789E-3</v>
      </c>
      <c r="E49" s="26">
        <v>-6.5049664819801789E-3</v>
      </c>
      <c r="V49" s="24"/>
    </row>
    <row r="50" spans="1:22" x14ac:dyDescent="0.3">
      <c r="A50">
        <v>190</v>
      </c>
      <c r="B50" s="14">
        <v>-1.1149476358034094E-2</v>
      </c>
      <c r="C50" s="37">
        <v>-1.1149476358034094E-2</v>
      </c>
      <c r="D50" s="14">
        <v>1.7073086994368047E-4</v>
      </c>
      <c r="E50" s="26">
        <v>1.7073086994368047E-4</v>
      </c>
      <c r="V50" s="24"/>
    </row>
    <row r="51" spans="1:22" x14ac:dyDescent="0.3">
      <c r="A51">
        <v>15</v>
      </c>
      <c r="B51" s="14">
        <v>-1.1049067626210496E-2</v>
      </c>
      <c r="C51" s="37">
        <v>-1.1049067626210496E-2</v>
      </c>
      <c r="D51" s="14">
        <v>-1.3804965311867035E-2</v>
      </c>
      <c r="E51" s="26">
        <v>-1.3804965311867035E-2</v>
      </c>
      <c r="V51" s="24"/>
    </row>
    <row r="52" spans="1:22" x14ac:dyDescent="0.3">
      <c r="A52">
        <v>138</v>
      </c>
      <c r="B52" s="14">
        <v>-1.0771235789534428E-2</v>
      </c>
      <c r="C52" s="37">
        <v>-1.0771235789534428E-2</v>
      </c>
      <c r="D52" s="14">
        <v>-6.8259299945548912E-3</v>
      </c>
      <c r="E52" s="26">
        <v>-6.8259299945548912E-3</v>
      </c>
      <c r="V52" s="24"/>
    </row>
    <row r="53" spans="1:22" x14ac:dyDescent="0.3">
      <c r="A53">
        <v>225</v>
      </c>
      <c r="B53" s="14">
        <v>-1.0364747081930692E-2</v>
      </c>
      <c r="C53" s="37">
        <v>-1.0364747081930692E-2</v>
      </c>
      <c r="D53" s="14">
        <v>5.5965771303707612E-3</v>
      </c>
      <c r="E53" s="26">
        <v>5.5965771303707612E-3</v>
      </c>
      <c r="V53" s="24"/>
    </row>
    <row r="54" spans="1:22" x14ac:dyDescent="0.3">
      <c r="A54">
        <v>70</v>
      </c>
      <c r="B54" s="14">
        <v>-1.027257321374353E-2</v>
      </c>
      <c r="C54" s="37">
        <v>-1.027257321374353E-2</v>
      </c>
      <c r="D54" s="14">
        <v>-1.6534292831924757E-2</v>
      </c>
      <c r="E54" s="26">
        <v>-1.6534292831924757E-2</v>
      </c>
      <c r="V54" s="24"/>
    </row>
    <row r="55" spans="1:22" x14ac:dyDescent="0.3">
      <c r="A55">
        <v>175</v>
      </c>
      <c r="B55" s="14">
        <v>-9.9912551886620626E-3</v>
      </c>
      <c r="C55" s="37">
        <v>-9.9912551886620626E-3</v>
      </c>
      <c r="D55" s="14">
        <v>3.5186519965280105E-4</v>
      </c>
      <c r="E55" s="26">
        <v>3.5186519965280105E-4</v>
      </c>
      <c r="V55" s="24"/>
    </row>
    <row r="56" spans="1:22" x14ac:dyDescent="0.3">
      <c r="A56">
        <v>246</v>
      </c>
      <c r="B56" s="14">
        <v>-9.8358840806279657E-3</v>
      </c>
      <c r="C56" s="37">
        <v>-9.8358840806279657E-3</v>
      </c>
      <c r="D56" s="14">
        <v>-5.6139545173798933E-3</v>
      </c>
      <c r="E56" s="26">
        <v>-5.6139545173798933E-3</v>
      </c>
      <c r="V56" s="24"/>
    </row>
    <row r="57" spans="1:22" x14ac:dyDescent="0.3">
      <c r="A57">
        <v>214</v>
      </c>
      <c r="B57" s="14">
        <v>-9.8180102116122159E-3</v>
      </c>
      <c r="C57" s="37">
        <v>-9.8180102116122159E-3</v>
      </c>
      <c r="D57" s="14">
        <v>1.7271733440964443E-3</v>
      </c>
      <c r="E57" s="26">
        <v>1.7271733440964443E-3</v>
      </c>
      <c r="V57" s="24"/>
    </row>
    <row r="58" spans="1:22" x14ac:dyDescent="0.3">
      <c r="A58">
        <v>115</v>
      </c>
      <c r="B58" s="14">
        <v>-9.743519535402978E-3</v>
      </c>
      <c r="C58" s="37">
        <v>-9.743519535402978E-3</v>
      </c>
      <c r="D58" s="14">
        <v>4.9942478817688318E-3</v>
      </c>
      <c r="E58" s="26">
        <v>4.9942478817688318E-3</v>
      </c>
      <c r="V58" s="24"/>
    </row>
    <row r="59" spans="1:22" x14ac:dyDescent="0.3">
      <c r="A59">
        <v>4</v>
      </c>
      <c r="B59" s="14">
        <v>-9.6302002551716948E-3</v>
      </c>
      <c r="C59" s="37">
        <v>-9.6302002551716948E-3</v>
      </c>
      <c r="D59" s="14">
        <v>1.9117253312750382E-3</v>
      </c>
      <c r="E59" s="26">
        <v>1.9117253312750382E-3</v>
      </c>
      <c r="V59" s="24"/>
    </row>
    <row r="60" spans="1:22" x14ac:dyDescent="0.3">
      <c r="A60">
        <v>106</v>
      </c>
      <c r="B60" s="14">
        <v>-9.3748789131671284E-3</v>
      </c>
      <c r="C60" s="37">
        <v>-9.3748789131671284E-3</v>
      </c>
      <c r="D60" s="14">
        <v>2.2740662595284178E-3</v>
      </c>
      <c r="E60" s="26">
        <v>2.2740662595284178E-3</v>
      </c>
      <c r="V60" s="24"/>
    </row>
    <row r="61" spans="1:22" x14ac:dyDescent="0.3">
      <c r="A61">
        <v>197</v>
      </c>
      <c r="B61" s="14">
        <v>-9.3062245420890699E-3</v>
      </c>
      <c r="C61" s="37">
        <v>-9.3062245420890699E-3</v>
      </c>
      <c r="D61" s="14">
        <v>6.9195712783114427E-3</v>
      </c>
      <c r="E61" s="26">
        <v>6.9195712783114427E-3</v>
      </c>
      <c r="V61" s="24"/>
    </row>
    <row r="62" spans="1:22" x14ac:dyDescent="0.3">
      <c r="A62">
        <v>224</v>
      </c>
      <c r="B62" s="14">
        <v>-9.2545134778940774E-3</v>
      </c>
      <c r="C62" s="37">
        <v>-9.2545134778940774E-3</v>
      </c>
      <c r="D62" s="14">
        <v>3.4999185780570929E-3</v>
      </c>
      <c r="E62" s="26">
        <v>3.4999185780570929E-3</v>
      </c>
      <c r="V62" s="24"/>
    </row>
    <row r="63" spans="1:22" x14ac:dyDescent="0.3">
      <c r="A63">
        <v>65</v>
      </c>
      <c r="B63" s="14">
        <v>-9.0975392138800126E-3</v>
      </c>
      <c r="C63" s="37">
        <v>-9.0975392138800126E-3</v>
      </c>
      <c r="D63" s="14">
        <v>1.2209099689002301E-3</v>
      </c>
      <c r="E63" s="26">
        <v>1.2209099689002301E-3</v>
      </c>
      <c r="V63" s="24"/>
    </row>
    <row r="64" spans="1:22" x14ac:dyDescent="0.3">
      <c r="A64">
        <v>48</v>
      </c>
      <c r="B64" s="14">
        <v>-9.0884509940510894E-3</v>
      </c>
      <c r="C64" s="37">
        <v>-9.0884509940510894E-3</v>
      </c>
      <c r="D64" s="14">
        <v>-1.6145835266219599E-2</v>
      </c>
      <c r="E64" s="26">
        <v>-1.6145835266219599E-2</v>
      </c>
      <c r="V64" s="24"/>
    </row>
    <row r="65" spans="1:22" x14ac:dyDescent="0.3">
      <c r="A65">
        <v>152</v>
      </c>
      <c r="B65" s="14">
        <v>-8.8278979070628427E-3</v>
      </c>
      <c r="C65" s="37">
        <v>-8.8278979070628427E-3</v>
      </c>
      <c r="D65" s="14">
        <v>2.5691017692000884E-2</v>
      </c>
      <c r="E65" s="26">
        <v>2.5691017692000884E-2</v>
      </c>
      <c r="V65" s="24"/>
    </row>
    <row r="66" spans="1:22" x14ac:dyDescent="0.3">
      <c r="A66">
        <v>5</v>
      </c>
      <c r="B66" s="14">
        <v>-8.5014112990975388E-3</v>
      </c>
      <c r="C66" s="37">
        <v>-8.5014112990975388E-3</v>
      </c>
      <c r="D66" s="14">
        <v>-6.3604707136311056E-4</v>
      </c>
      <c r="E66" s="26">
        <v>-6.3604707136311056E-4</v>
      </c>
      <c r="V66" s="24"/>
    </row>
    <row r="67" spans="1:22" x14ac:dyDescent="0.3">
      <c r="A67">
        <v>68</v>
      </c>
      <c r="B67" s="14">
        <v>-8.2171937186249489E-3</v>
      </c>
      <c r="C67" s="37">
        <v>-8.2171937186249489E-3</v>
      </c>
      <c r="D67" s="14">
        <v>3.0125549584758549E-3</v>
      </c>
      <c r="E67" s="26">
        <v>3.0125549584758549E-3</v>
      </c>
      <c r="V67" s="24"/>
    </row>
    <row r="68" spans="1:22" x14ac:dyDescent="0.3">
      <c r="A68">
        <v>128</v>
      </c>
      <c r="B68" s="14">
        <v>-8.0681441129141218E-3</v>
      </c>
      <c r="C68" s="37">
        <v>-8.0681441129141218E-3</v>
      </c>
      <c r="D68" s="14">
        <v>-2.7302976683962754E-3</v>
      </c>
      <c r="E68" s="26">
        <v>-2.7302976683962754E-3</v>
      </c>
      <c r="V68" s="24"/>
    </row>
    <row r="69" spans="1:22" x14ac:dyDescent="0.3">
      <c r="A69">
        <v>141</v>
      </c>
      <c r="B69" s="14">
        <v>-7.966173023392864E-3</v>
      </c>
      <c r="C69" s="37">
        <v>-7.966173023392864E-3</v>
      </c>
      <c r="D69" s="14">
        <v>-5.2793575841731943E-3</v>
      </c>
      <c r="E69" s="26">
        <v>-5.2793575841731943E-3</v>
      </c>
      <c r="V69" s="24"/>
    </row>
    <row r="70" spans="1:22" x14ac:dyDescent="0.3">
      <c r="A70">
        <v>222</v>
      </c>
      <c r="B70" s="14">
        <v>-7.9262020260680854E-3</v>
      </c>
      <c r="C70" s="37">
        <v>-7.9262020260680854E-3</v>
      </c>
      <c r="D70" s="14">
        <v>-1.566647440358282E-3</v>
      </c>
      <c r="E70" s="26">
        <v>-1.566647440358282E-3</v>
      </c>
      <c r="V70" s="24"/>
    </row>
    <row r="71" spans="1:22" x14ac:dyDescent="0.3">
      <c r="A71">
        <v>186</v>
      </c>
      <c r="B71" s="14">
        <v>-7.6820989534419626E-3</v>
      </c>
      <c r="C71" s="37">
        <v>-7.6820989534419626E-3</v>
      </c>
      <c r="D71" s="14">
        <v>3.1201335531323426E-3</v>
      </c>
      <c r="E71" s="26">
        <v>3.1201335531323426E-3</v>
      </c>
      <c r="V71" s="24"/>
    </row>
    <row r="72" spans="1:22" x14ac:dyDescent="0.3">
      <c r="A72">
        <v>46</v>
      </c>
      <c r="B72" s="14">
        <v>-7.629957132233689E-3</v>
      </c>
      <c r="C72" s="37">
        <v>-7.629957132233689E-3</v>
      </c>
      <c r="D72" s="14">
        <v>-1.437929381690406E-3</v>
      </c>
      <c r="E72" s="26">
        <v>-1.437929381690406E-3</v>
      </c>
      <c r="V72" s="24"/>
    </row>
    <row r="73" spans="1:22" x14ac:dyDescent="0.3">
      <c r="A73">
        <v>172</v>
      </c>
      <c r="B73" s="14">
        <v>-6.9539986704548751E-3</v>
      </c>
      <c r="C73" s="37">
        <v>-6.9539986704548751E-3</v>
      </c>
      <c r="D73" s="14">
        <v>-2.1546152042972722E-3</v>
      </c>
      <c r="E73" s="26">
        <v>-2.1546152042972722E-3</v>
      </c>
      <c r="V73" s="24"/>
    </row>
    <row r="74" spans="1:22" x14ac:dyDescent="0.3">
      <c r="A74">
        <v>17</v>
      </c>
      <c r="B74" s="14">
        <v>-6.5562403537742231E-3</v>
      </c>
      <c r="C74" s="37">
        <v>-6.5562403537742231E-3</v>
      </c>
      <c r="D74" s="14">
        <v>1.1686151429476377E-2</v>
      </c>
      <c r="E74" s="26">
        <v>1.1686151429476377E-2</v>
      </c>
      <c r="V74" s="24"/>
    </row>
    <row r="75" spans="1:22" x14ac:dyDescent="0.3">
      <c r="A75">
        <v>126</v>
      </c>
      <c r="B75" s="14">
        <v>-6.5248116722508298E-3</v>
      </c>
      <c r="C75" s="37">
        <v>-6.5248116722508298E-3</v>
      </c>
      <c r="D75" s="14">
        <v>3.4534667493135718E-3</v>
      </c>
      <c r="E75" s="26">
        <v>3.4534667493135718E-3</v>
      </c>
      <c r="V75" s="24"/>
    </row>
    <row r="76" spans="1:22" x14ac:dyDescent="0.3">
      <c r="A76">
        <v>204</v>
      </c>
      <c r="B76" s="14">
        <v>-6.4898136602381529E-3</v>
      </c>
      <c r="C76" s="37">
        <v>-6.4898136602381529E-3</v>
      </c>
      <c r="D76" s="14">
        <v>7.6048468124736424E-3</v>
      </c>
      <c r="E76" s="26">
        <v>7.6048468124736424E-3</v>
      </c>
      <c r="V76" s="24"/>
    </row>
    <row r="77" spans="1:22" x14ac:dyDescent="0.3">
      <c r="A77">
        <v>109</v>
      </c>
      <c r="B77" s="14">
        <v>-6.4630695503861135E-3</v>
      </c>
      <c r="C77" s="37">
        <v>-6.4630695503861135E-3</v>
      </c>
      <c r="D77" s="14">
        <v>-4.3573296907317705E-4</v>
      </c>
      <c r="E77" s="26">
        <v>-4.3573296907317705E-4</v>
      </c>
      <c r="V77" s="24"/>
    </row>
    <row r="78" spans="1:22" x14ac:dyDescent="0.3">
      <c r="A78">
        <v>50</v>
      </c>
      <c r="B78" s="14">
        <v>-6.323669062948678E-3</v>
      </c>
      <c r="C78" s="37">
        <v>-6.323669062948678E-3</v>
      </c>
      <c r="D78" s="14">
        <v>5.7240984076845081E-4</v>
      </c>
      <c r="E78" s="26">
        <v>5.7240984076845081E-4</v>
      </c>
      <c r="V78" s="24"/>
    </row>
    <row r="79" spans="1:22" x14ac:dyDescent="0.3">
      <c r="A79">
        <v>250</v>
      </c>
      <c r="B79" s="14">
        <v>-5.7539737124934209E-3</v>
      </c>
      <c r="C79" s="37">
        <v>-5.7539737124934209E-3</v>
      </c>
      <c r="D79" s="14">
        <v>-9.0371343325901243E-4</v>
      </c>
      <c r="E79" s="26">
        <v>-9.0371343325901243E-4</v>
      </c>
      <c r="V79" s="24"/>
    </row>
    <row r="80" spans="1:22" x14ac:dyDescent="0.3">
      <c r="A80">
        <v>234</v>
      </c>
      <c r="B80" s="14">
        <v>-5.7509006337443935E-3</v>
      </c>
      <c r="C80" s="37">
        <v>-5.7509006337443935E-3</v>
      </c>
      <c r="D80" s="14">
        <v>-4.9110458490543296E-3</v>
      </c>
      <c r="E80" s="26">
        <v>-4.9110458490543296E-3</v>
      </c>
      <c r="V80" s="24"/>
    </row>
    <row r="81" spans="1:22" x14ac:dyDescent="0.3">
      <c r="A81">
        <v>193</v>
      </c>
      <c r="B81" s="14">
        <v>-5.7193453165326202E-3</v>
      </c>
      <c r="C81" s="37">
        <v>-5.7193453165326202E-3</v>
      </c>
      <c r="D81" s="14">
        <v>-1.1896583956492179E-3</v>
      </c>
      <c r="E81" s="26">
        <v>-1.1896583956492179E-3</v>
      </c>
      <c r="V81" s="24"/>
    </row>
    <row r="82" spans="1:22" x14ac:dyDescent="0.3">
      <c r="A82">
        <v>241</v>
      </c>
      <c r="B82" s="14">
        <v>-5.6385572611670209E-3</v>
      </c>
      <c r="C82" s="37">
        <v>-5.6385572611670209E-3</v>
      </c>
      <c r="D82" s="14">
        <v>-1.1306135089196645E-2</v>
      </c>
      <c r="E82" s="26">
        <v>-1.1306135089196645E-2</v>
      </c>
      <c r="V82" s="24"/>
    </row>
    <row r="83" spans="1:22" x14ac:dyDescent="0.3">
      <c r="A83">
        <v>100</v>
      </c>
      <c r="B83" s="14">
        <v>-5.602639137137766E-3</v>
      </c>
      <c r="C83" s="37">
        <v>-5.602639137137766E-3</v>
      </c>
      <c r="D83" s="14">
        <v>-1.5540015271690022E-3</v>
      </c>
      <c r="E83" s="26">
        <v>-1.5540015271690022E-3</v>
      </c>
      <c r="V83" s="24"/>
    </row>
    <row r="84" spans="1:22" x14ac:dyDescent="0.3">
      <c r="A84">
        <v>74</v>
      </c>
      <c r="B84" s="14">
        <v>-5.5763699731904426E-3</v>
      </c>
      <c r="C84" s="37">
        <v>-5.5763699731904426E-3</v>
      </c>
      <c r="D84" s="14">
        <v>-1.7462081864924039E-3</v>
      </c>
      <c r="E84" s="26">
        <v>-1.7462081864924039E-3</v>
      </c>
      <c r="V84" s="24"/>
    </row>
    <row r="85" spans="1:22" x14ac:dyDescent="0.3">
      <c r="A85">
        <v>92</v>
      </c>
      <c r="B85" s="14">
        <v>-5.484476450527187E-3</v>
      </c>
      <c r="C85" s="37">
        <v>-5.484476450527187E-3</v>
      </c>
      <c r="D85" s="14">
        <v>2.5798933830389892E-4</v>
      </c>
      <c r="E85" s="26">
        <v>2.5798933830389892E-4</v>
      </c>
      <c r="V85" s="24"/>
    </row>
    <row r="86" spans="1:22" x14ac:dyDescent="0.3">
      <c r="A86">
        <v>187</v>
      </c>
      <c r="B86" s="14">
        <v>-5.4024003552926025E-3</v>
      </c>
      <c r="C86" s="37">
        <v>-5.4024003552926025E-3</v>
      </c>
      <c r="D86" s="14">
        <v>-1.727985168964663E-3</v>
      </c>
      <c r="E86" s="26">
        <v>-1.727985168964663E-3</v>
      </c>
      <c r="V86" s="24"/>
    </row>
    <row r="87" spans="1:22" x14ac:dyDescent="0.3">
      <c r="A87">
        <v>24</v>
      </c>
      <c r="B87" s="14">
        <v>-4.6753131313131968E-3</v>
      </c>
      <c r="C87" s="37">
        <v>-4.6753131313131968E-3</v>
      </c>
      <c r="D87" s="14">
        <v>7.7879010119281666E-3</v>
      </c>
      <c r="E87" s="26">
        <v>7.7879010119281666E-3</v>
      </c>
      <c r="V87" s="24"/>
    </row>
    <row r="88" spans="1:22" x14ac:dyDescent="0.3">
      <c r="A88">
        <v>156</v>
      </c>
      <c r="B88" s="14">
        <v>-4.3213685614593711E-3</v>
      </c>
      <c r="C88" s="37">
        <v>-4.3213685614593711E-3</v>
      </c>
      <c r="D88" s="14">
        <v>-8.637305475722723E-5</v>
      </c>
      <c r="E88" s="26">
        <v>-8.637305475722723E-5</v>
      </c>
      <c r="V88" s="24"/>
    </row>
    <row r="89" spans="1:22" x14ac:dyDescent="0.3">
      <c r="A89">
        <v>236</v>
      </c>
      <c r="B89" s="14">
        <v>-4.1547545447641054E-3</v>
      </c>
      <c r="C89" s="37">
        <v>-4.1547545447641054E-3</v>
      </c>
      <c r="D89" s="14">
        <v>-3.9560632653312666E-3</v>
      </c>
      <c r="E89" s="26">
        <v>-3.9560632653312666E-3</v>
      </c>
      <c r="V89" s="24"/>
    </row>
    <row r="90" spans="1:22" x14ac:dyDescent="0.3">
      <c r="A90">
        <v>51</v>
      </c>
      <c r="B90" s="14">
        <v>-3.6365954426280656E-3</v>
      </c>
      <c r="C90" s="37">
        <v>-3.6365954426280656E-3</v>
      </c>
      <c r="D90" s="14">
        <v>4.0865478580709436E-4</v>
      </c>
      <c r="E90" s="26">
        <v>4.0865478580709436E-4</v>
      </c>
      <c r="V90" s="24"/>
    </row>
    <row r="91" spans="1:22" x14ac:dyDescent="0.3">
      <c r="A91">
        <v>57</v>
      </c>
      <c r="B91" s="14">
        <v>-3.6059390857362539E-3</v>
      </c>
      <c r="C91" s="37">
        <v>-3.6059390857362539E-3</v>
      </c>
      <c r="D91" s="14">
        <v>-1.6230013929297016E-4</v>
      </c>
      <c r="E91" s="26">
        <v>-1.6230013929297016E-4</v>
      </c>
      <c r="V91" s="24"/>
    </row>
    <row r="92" spans="1:22" x14ac:dyDescent="0.3">
      <c r="A92">
        <v>7</v>
      </c>
      <c r="B92" s="14">
        <v>-3.5263925057842371E-3</v>
      </c>
      <c r="C92" s="37">
        <v>-3.5263925057842371E-3</v>
      </c>
      <c r="D92" s="14">
        <v>-2.4019535243882117E-3</v>
      </c>
      <c r="E92" s="26">
        <v>-2.4019535243882117E-3</v>
      </c>
      <c r="V92" s="24"/>
    </row>
    <row r="93" spans="1:22" x14ac:dyDescent="0.3">
      <c r="A93">
        <v>59</v>
      </c>
      <c r="B93" s="14">
        <v>-3.3600266666666823E-3</v>
      </c>
      <c r="C93" s="37">
        <v>-3.3600266666666823E-3</v>
      </c>
      <c r="D93" s="14">
        <v>-2.188579017867065E-3</v>
      </c>
      <c r="E93" s="26">
        <v>-2.188579017867065E-3</v>
      </c>
      <c r="V93" s="24"/>
    </row>
    <row r="94" spans="1:22" x14ac:dyDescent="0.3">
      <c r="A94">
        <v>98</v>
      </c>
      <c r="B94" s="14">
        <v>-3.1310952575831497E-3</v>
      </c>
      <c r="C94" s="37">
        <v>-3.1310952575831497E-3</v>
      </c>
      <c r="D94" s="14">
        <v>-7.7991343846417482E-3</v>
      </c>
      <c r="E94" s="26">
        <v>-7.7991343846417482E-3</v>
      </c>
      <c r="V94" s="24"/>
    </row>
    <row r="95" spans="1:22" x14ac:dyDescent="0.3">
      <c r="A95">
        <v>233</v>
      </c>
      <c r="B95" s="14">
        <v>-3.1004913642156406E-3</v>
      </c>
      <c r="C95" s="37">
        <v>-3.1004913642156406E-3</v>
      </c>
      <c r="D95" s="14">
        <v>3.7982948730934663E-3</v>
      </c>
      <c r="E95" s="26">
        <v>3.7982948730934663E-3</v>
      </c>
      <c r="V95" s="24"/>
    </row>
    <row r="96" spans="1:22" x14ac:dyDescent="0.3">
      <c r="A96">
        <v>75</v>
      </c>
      <c r="B96" s="14">
        <v>-2.9117274863469378E-3</v>
      </c>
      <c r="C96" s="37">
        <v>-2.9117274863469378E-3</v>
      </c>
      <c r="D96" s="14">
        <v>2.4156017722047896E-3</v>
      </c>
      <c r="E96" s="26">
        <v>2.4156017722047896E-3</v>
      </c>
      <c r="V96" s="24"/>
    </row>
    <row r="97" spans="1:5" x14ac:dyDescent="0.3">
      <c r="A97">
        <v>32</v>
      </c>
      <c r="B97" s="14">
        <v>-2.8964276919114518E-3</v>
      </c>
      <c r="C97" s="37">
        <v>-2.8964276919114518E-3</v>
      </c>
      <c r="D97" s="14">
        <v>-7.9759458574416575E-3</v>
      </c>
      <c r="E97" s="26">
        <v>-7.9759458574416575E-3</v>
      </c>
    </row>
    <row r="98" spans="1:5" x14ac:dyDescent="0.3">
      <c r="A98">
        <v>64</v>
      </c>
      <c r="B98" s="14">
        <v>-2.6806320791965543E-3</v>
      </c>
      <c r="C98" s="37">
        <v>-2.6806320791965543E-3</v>
      </c>
      <c r="D98" s="14">
        <v>-4.8809795782789323E-4</v>
      </c>
      <c r="E98" s="26">
        <v>-4.8809795782789323E-4</v>
      </c>
    </row>
    <row r="99" spans="1:5" x14ac:dyDescent="0.3">
      <c r="A99">
        <v>53</v>
      </c>
      <c r="B99" s="14">
        <v>-2.5049351781449847E-3</v>
      </c>
      <c r="C99" s="37">
        <v>-2.5049351781449847E-3</v>
      </c>
      <c r="D99" s="14">
        <v>-5.7151370252661593E-4</v>
      </c>
      <c r="E99" s="26">
        <v>-5.7151370252661593E-4</v>
      </c>
    </row>
    <row r="100" spans="1:5" x14ac:dyDescent="0.3">
      <c r="A100">
        <v>66</v>
      </c>
      <c r="B100" s="14">
        <v>-2.4517527770226977E-3</v>
      </c>
      <c r="C100" s="37">
        <v>-2.4517527770226977E-3</v>
      </c>
      <c r="D100" s="14">
        <v>1.7884805822536709E-3</v>
      </c>
      <c r="E100" s="26">
        <v>1.7884805822536709E-3</v>
      </c>
    </row>
    <row r="101" spans="1:5" x14ac:dyDescent="0.3">
      <c r="A101">
        <v>47</v>
      </c>
      <c r="B101" s="14">
        <v>-2.3331142124846105E-3</v>
      </c>
      <c r="C101" s="37">
        <v>-2.3331142124846105E-3</v>
      </c>
      <c r="D101" s="14">
        <v>-4.0800159999999641E-3</v>
      </c>
      <c r="E101" s="26">
        <v>-4.0800159999999641E-3</v>
      </c>
    </row>
    <row r="102" spans="1:5" x14ac:dyDescent="0.3">
      <c r="A102">
        <v>149</v>
      </c>
      <c r="B102" s="14">
        <v>-2.3183780651329089E-3</v>
      </c>
      <c r="C102" s="37">
        <v>-2.3183780651329089E-3</v>
      </c>
      <c r="D102" s="14">
        <v>-1.107207352182582E-2</v>
      </c>
      <c r="E102" s="26">
        <v>-1.107207352182582E-2</v>
      </c>
    </row>
    <row r="103" spans="1:5" x14ac:dyDescent="0.3">
      <c r="A103">
        <v>94</v>
      </c>
      <c r="B103" s="14">
        <v>-2.2931154290933842E-3</v>
      </c>
      <c r="C103" s="37">
        <v>-2.2931154290933842E-3</v>
      </c>
      <c r="D103" s="14">
        <v>6.4761247988278647E-3</v>
      </c>
      <c r="E103" s="26">
        <v>6.4761247988278647E-3</v>
      </c>
    </row>
    <row r="104" spans="1:5" x14ac:dyDescent="0.3">
      <c r="A104">
        <v>29</v>
      </c>
      <c r="B104" s="14">
        <v>-2.2442156013179337E-3</v>
      </c>
      <c r="C104" s="37">
        <v>-2.2442156013179337E-3</v>
      </c>
      <c r="D104" s="14">
        <v>7.8276320939330013E-4</v>
      </c>
      <c r="E104" s="26">
        <v>7.8276320939330013E-4</v>
      </c>
    </row>
    <row r="105" spans="1:5" x14ac:dyDescent="0.3">
      <c r="A105">
        <v>210</v>
      </c>
      <c r="B105" s="14">
        <v>-2.2258330711532048E-3</v>
      </c>
      <c r="C105" s="37">
        <v>-2.2258330711532048E-3</v>
      </c>
      <c r="D105" s="14">
        <v>3.458489732238279E-3</v>
      </c>
      <c r="E105" s="26">
        <v>3.458489732238279E-3</v>
      </c>
    </row>
    <row r="106" spans="1:5" x14ac:dyDescent="0.3">
      <c r="A106">
        <v>238</v>
      </c>
      <c r="B106" s="14">
        <v>-2.2248535908984124E-3</v>
      </c>
      <c r="C106" s="37">
        <v>-2.2248535908984124E-3</v>
      </c>
      <c r="D106" s="14">
        <v>5.9648961142173551E-3</v>
      </c>
      <c r="E106" s="26">
        <v>5.9648961142173551E-3</v>
      </c>
    </row>
    <row r="107" spans="1:5" x14ac:dyDescent="0.3">
      <c r="A107">
        <v>90</v>
      </c>
      <c r="B107" s="14">
        <v>-2.1951497183385626E-3</v>
      </c>
      <c r="C107" s="37">
        <v>-2.1951497183385626E-3</v>
      </c>
      <c r="D107" s="14">
        <v>-5.1014369092639011E-4</v>
      </c>
      <c r="E107" s="26">
        <v>-5.1014369092639011E-4</v>
      </c>
    </row>
    <row r="108" spans="1:5" x14ac:dyDescent="0.3">
      <c r="A108">
        <v>184</v>
      </c>
      <c r="B108" s="14">
        <v>-2.1760967293579236E-3</v>
      </c>
      <c r="C108" s="37">
        <v>-2.1760967293579236E-3</v>
      </c>
      <c r="D108" s="14">
        <v>-5.9668108437116452E-3</v>
      </c>
      <c r="E108" s="26">
        <v>-5.9668108437116452E-3</v>
      </c>
    </row>
    <row r="109" spans="1:5" x14ac:dyDescent="0.3">
      <c r="A109">
        <v>58</v>
      </c>
      <c r="B109" s="14">
        <v>-2.1287600466873835E-3</v>
      </c>
      <c r="C109" s="37">
        <v>-2.1287600466873835E-3</v>
      </c>
      <c r="D109" s="14">
        <v>1.4611656553100705E-3</v>
      </c>
      <c r="E109" s="26">
        <v>1.4611656553100705E-3</v>
      </c>
    </row>
    <row r="110" spans="1:5" x14ac:dyDescent="0.3">
      <c r="A110">
        <v>80</v>
      </c>
      <c r="B110" s="14">
        <v>-2.1024204851751715E-3</v>
      </c>
      <c r="C110" s="37">
        <v>-2.1024204851751715E-3</v>
      </c>
      <c r="D110" s="14">
        <v>3.6372948431966368E-3</v>
      </c>
      <c r="E110" s="26">
        <v>3.6372948431966368E-3</v>
      </c>
    </row>
    <row r="111" spans="1:5" x14ac:dyDescent="0.3">
      <c r="A111">
        <v>116</v>
      </c>
      <c r="B111" s="14">
        <v>-1.9493826527164915E-3</v>
      </c>
      <c r="C111" s="37">
        <v>-1.9493826527164915E-3</v>
      </c>
      <c r="D111" s="14">
        <v>2.9283431905520185E-3</v>
      </c>
      <c r="E111" s="26">
        <v>2.9283431905520185E-3</v>
      </c>
    </row>
    <row r="112" spans="1:5" x14ac:dyDescent="0.3">
      <c r="A112">
        <v>249</v>
      </c>
      <c r="B112" s="14">
        <v>-1.8197724713185925E-3</v>
      </c>
      <c r="C112" s="37">
        <v>-1.8197724713185925E-3</v>
      </c>
      <c r="D112" s="14">
        <v>1.3162471424192912E-3</v>
      </c>
      <c r="E112" s="26">
        <v>1.3162471424192912E-3</v>
      </c>
    </row>
    <row r="113" spans="1:5" x14ac:dyDescent="0.3">
      <c r="A113">
        <v>78</v>
      </c>
      <c r="B113" s="14">
        <v>-1.463910482282671E-3</v>
      </c>
      <c r="C113" s="37">
        <v>-1.463910482282671E-3</v>
      </c>
      <c r="D113" s="14">
        <v>-5.7018278433368375E-3</v>
      </c>
      <c r="E113" s="26">
        <v>-5.7018278433368375E-3</v>
      </c>
    </row>
    <row r="114" spans="1:5" x14ac:dyDescent="0.3">
      <c r="A114">
        <v>86</v>
      </c>
      <c r="B114" s="14">
        <v>-1.2068212697363689E-3</v>
      </c>
      <c r="C114" s="37">
        <v>-1.2068212697363689E-3</v>
      </c>
      <c r="D114" s="14">
        <v>-1.8464288401773832E-3</v>
      </c>
      <c r="E114" s="26">
        <v>-1.8464288401773832E-3</v>
      </c>
    </row>
    <row r="115" spans="1:5" x14ac:dyDescent="0.3">
      <c r="A115">
        <v>181</v>
      </c>
      <c r="B115" s="14">
        <v>-1.1300542689581805E-3</v>
      </c>
      <c r="C115" s="37">
        <v>-1.1300542689581805E-3</v>
      </c>
      <c r="D115" s="14">
        <v>1.6426299237939368E-3</v>
      </c>
      <c r="E115" s="26">
        <v>1.6426299237939368E-3</v>
      </c>
    </row>
    <row r="116" spans="1:5" x14ac:dyDescent="0.3">
      <c r="A116">
        <v>55</v>
      </c>
      <c r="B116" s="14">
        <v>-1.114923544728641E-3</v>
      </c>
      <c r="C116" s="37">
        <v>-1.114923544728641E-3</v>
      </c>
      <c r="D116" s="14">
        <v>8.5685897782878939E-3</v>
      </c>
      <c r="E116" s="26">
        <v>8.5685897782878939E-3</v>
      </c>
    </row>
    <row r="117" spans="1:5" x14ac:dyDescent="0.3">
      <c r="A117">
        <v>71</v>
      </c>
      <c r="B117" s="14">
        <v>-5.2950117622341253E-4</v>
      </c>
      <c r="C117" s="37">
        <v>-5.2950117622341253E-4</v>
      </c>
      <c r="D117" s="14">
        <v>-1.8954591031963286E-3</v>
      </c>
      <c r="E117" s="26">
        <v>-1.8954591031963286E-3</v>
      </c>
    </row>
    <row r="118" spans="1:5" x14ac:dyDescent="0.3">
      <c r="A118">
        <v>9</v>
      </c>
      <c r="B118" s="14">
        <v>-3.4225897874062827E-4</v>
      </c>
      <c r="C118" s="37">
        <v>-3.4225897874062827E-4</v>
      </c>
      <c r="D118" s="14">
        <v>-4.4847039845110626E-3</v>
      </c>
      <c r="E118" s="26">
        <v>-4.4847039845110626E-3</v>
      </c>
    </row>
    <row r="119" spans="1:5" x14ac:dyDescent="0.3">
      <c r="A119">
        <v>117</v>
      </c>
      <c r="B119" s="14">
        <v>4.654948068183451E-5</v>
      </c>
      <c r="C119" s="37">
        <v>4.654948068183451E-5</v>
      </c>
      <c r="D119" s="14">
        <v>2.2119979351973296E-3</v>
      </c>
      <c r="E119" s="26">
        <v>2.2119979351973296E-3</v>
      </c>
    </row>
    <row r="120" spans="1:5" x14ac:dyDescent="0.3">
      <c r="A120">
        <v>231</v>
      </c>
      <c r="B120" s="14">
        <v>3.4454014474549766E-4</v>
      </c>
      <c r="C120" s="37">
        <v>3.4454014474549766E-4</v>
      </c>
      <c r="D120" s="14">
        <v>-6.7589073604675809E-3</v>
      </c>
      <c r="E120" s="26">
        <v>-6.7589073604675809E-3</v>
      </c>
    </row>
    <row r="121" spans="1:5" x14ac:dyDescent="0.3">
      <c r="A121">
        <v>228</v>
      </c>
      <c r="B121" s="14">
        <v>4.8066569958349348E-4</v>
      </c>
      <c r="C121" s="37">
        <v>4.8066569958349348E-4</v>
      </c>
      <c r="D121" s="14">
        <v>-2.0040080160320661E-3</v>
      </c>
      <c r="E121" s="26">
        <v>-2.0040080160320661E-3</v>
      </c>
    </row>
    <row r="122" spans="1:5" x14ac:dyDescent="0.3">
      <c r="A122">
        <v>205</v>
      </c>
      <c r="B122" s="14">
        <v>5.1234071773320622E-4</v>
      </c>
      <c r="C122" s="37">
        <v>5.1234071773320622E-4</v>
      </c>
      <c r="D122" s="14">
        <v>4.0640126067843507E-3</v>
      </c>
      <c r="E122" s="26">
        <v>4.0640126067843507E-3</v>
      </c>
    </row>
    <row r="123" spans="1:5" x14ac:dyDescent="0.3">
      <c r="A123">
        <v>69</v>
      </c>
      <c r="B123" s="14">
        <v>5.2441532025837567E-4</v>
      </c>
      <c r="C123" s="37">
        <v>5.2441532025837567E-4</v>
      </c>
      <c r="D123" s="14">
        <v>1.54229236882375E-3</v>
      </c>
      <c r="E123" s="26">
        <v>1.54229236882375E-3</v>
      </c>
    </row>
    <row r="124" spans="1:5" x14ac:dyDescent="0.3">
      <c r="A124">
        <v>244</v>
      </c>
      <c r="B124" s="14">
        <v>5.7398841930766942E-4</v>
      </c>
      <c r="C124" s="37">
        <v>5.7398841930766942E-4</v>
      </c>
      <c r="D124" s="14">
        <v>1.6750338595747927E-3</v>
      </c>
      <c r="E124" s="26">
        <v>1.6750338595747927E-3</v>
      </c>
    </row>
    <row r="125" spans="1:5" x14ac:dyDescent="0.3">
      <c r="A125">
        <v>136</v>
      </c>
      <c r="B125" s="14">
        <v>5.9562865204298987E-4</v>
      </c>
      <c r="C125" s="37">
        <v>5.9562865204298987E-4</v>
      </c>
      <c r="D125" s="14">
        <v>3.8786582531971092E-3</v>
      </c>
      <c r="E125" s="26">
        <v>3.8786582531971092E-3</v>
      </c>
    </row>
    <row r="126" spans="1:5" x14ac:dyDescent="0.3">
      <c r="A126">
        <v>107</v>
      </c>
      <c r="B126" s="14">
        <v>6.7596446006490396E-4</v>
      </c>
      <c r="C126" s="37">
        <v>6.7596446006490396E-4</v>
      </c>
      <c r="D126" s="14">
        <v>2.7926347078326419E-3</v>
      </c>
      <c r="E126" s="26">
        <v>2.7926347078326419E-3</v>
      </c>
    </row>
    <row r="127" spans="1:5" x14ac:dyDescent="0.3">
      <c r="A127">
        <v>95</v>
      </c>
      <c r="B127" s="14">
        <v>8.8800145332235125E-4</v>
      </c>
      <c r="C127" s="37">
        <v>8.8800145332235125E-4</v>
      </c>
      <c r="D127" s="14">
        <v>-4.8043755113996722E-3</v>
      </c>
      <c r="E127" s="26">
        <v>-4.8043755113996722E-3</v>
      </c>
    </row>
    <row r="128" spans="1:5" x14ac:dyDescent="0.3">
      <c r="A128">
        <v>207</v>
      </c>
      <c r="B128" s="14">
        <v>1.1410738829378264E-3</v>
      </c>
      <c r="C128" s="37">
        <v>1.1410738829378264E-3</v>
      </c>
      <c r="D128" s="14">
        <v>6.5981030927830808E-4</v>
      </c>
      <c r="E128" s="26">
        <v>6.5981030927830808E-4</v>
      </c>
    </row>
    <row r="129" spans="1:5" x14ac:dyDescent="0.3">
      <c r="A129">
        <v>6</v>
      </c>
      <c r="B129" s="14">
        <v>1.1768213273164463E-3</v>
      </c>
      <c r="C129" s="37">
        <v>1.1768213273164463E-3</v>
      </c>
      <c r="D129" s="14">
        <v>-6.3643199609622059E-3</v>
      </c>
      <c r="E129" s="26">
        <v>-6.3643199609622059E-3</v>
      </c>
    </row>
    <row r="130" spans="1:5" x14ac:dyDescent="0.3">
      <c r="A130">
        <v>89</v>
      </c>
      <c r="B130" s="14">
        <v>1.5704496758124353E-3</v>
      </c>
      <c r="C130" s="37">
        <v>1.5704496758124353E-3</v>
      </c>
      <c r="D130" s="14">
        <v>-4.4018963278227297E-3</v>
      </c>
      <c r="E130" s="26">
        <v>-4.4018963278227297E-3</v>
      </c>
    </row>
    <row r="131" spans="1:5" x14ac:dyDescent="0.3">
      <c r="A131">
        <v>135</v>
      </c>
      <c r="B131" s="14">
        <v>1.6522856239147288E-3</v>
      </c>
      <c r="C131" s="37">
        <v>1.6522856239147288E-3</v>
      </c>
      <c r="D131" s="14">
        <v>-1.4963383373264305E-3</v>
      </c>
      <c r="E131" s="26">
        <v>-1.4963383373264305E-3</v>
      </c>
    </row>
    <row r="132" spans="1:5" x14ac:dyDescent="0.3">
      <c r="A132">
        <v>40</v>
      </c>
      <c r="B132" s="14">
        <v>1.8122670176934363E-3</v>
      </c>
      <c r="C132" s="37">
        <v>1.8122670176934363E-3</v>
      </c>
      <c r="D132" s="14">
        <v>5.0950019394258028E-3</v>
      </c>
      <c r="E132" s="26">
        <v>5.0950019394258028E-3</v>
      </c>
    </row>
    <row r="133" spans="1:5" x14ac:dyDescent="0.3">
      <c r="A133">
        <v>101</v>
      </c>
      <c r="B133" s="14">
        <v>2.0008898530696761E-3</v>
      </c>
      <c r="C133" s="37">
        <v>2.0008898530696761E-3</v>
      </c>
      <c r="D133" s="14">
        <v>2.9398702474729976E-3</v>
      </c>
      <c r="E133" s="26">
        <v>2.9398702474729976E-3</v>
      </c>
    </row>
    <row r="134" spans="1:5" x14ac:dyDescent="0.3">
      <c r="A134">
        <v>118</v>
      </c>
      <c r="B134" s="14">
        <v>2.0460450772465943E-3</v>
      </c>
      <c r="C134" s="37">
        <v>2.0460450772465943E-3</v>
      </c>
      <c r="D134" s="14">
        <v>-9.4464556223128326E-3</v>
      </c>
      <c r="E134" s="26">
        <v>-9.4464556223128326E-3</v>
      </c>
    </row>
    <row r="135" spans="1:5" x14ac:dyDescent="0.3">
      <c r="A135">
        <v>56</v>
      </c>
      <c r="B135" s="14">
        <v>2.2854531688161206E-3</v>
      </c>
      <c r="C135" s="37">
        <v>2.2854531688161206E-3</v>
      </c>
      <c r="D135" s="14">
        <v>-3.0746582433743841E-3</v>
      </c>
      <c r="E135" s="26">
        <v>-3.0746582433743841E-3</v>
      </c>
    </row>
    <row r="136" spans="1:5" x14ac:dyDescent="0.3">
      <c r="A136">
        <v>112</v>
      </c>
      <c r="B136" s="14">
        <v>2.3361382598330316E-3</v>
      </c>
      <c r="C136" s="37">
        <v>2.3361382598330316E-3</v>
      </c>
      <c r="D136" s="14">
        <v>-1.6626850623507439E-2</v>
      </c>
      <c r="E136" s="26">
        <v>-1.6626850623507439E-2</v>
      </c>
    </row>
    <row r="137" spans="1:5" x14ac:dyDescent="0.3">
      <c r="A137">
        <v>252</v>
      </c>
      <c r="B137" s="14">
        <v>2.3768347826085279E-3</v>
      </c>
      <c r="C137" s="37">
        <v>2.3768347826085279E-3</v>
      </c>
      <c r="D137" s="14">
        <v>1.0945551626276862E-2</v>
      </c>
      <c r="E137" s="26">
        <v>1.0945551626276862E-2</v>
      </c>
    </row>
    <row r="138" spans="1:5" x14ac:dyDescent="0.3">
      <c r="A138">
        <v>194</v>
      </c>
      <c r="B138" s="14">
        <v>2.7871730182300603E-3</v>
      </c>
      <c r="C138" s="37">
        <v>2.7871730182300603E-3</v>
      </c>
      <c r="D138" s="14">
        <v>2.1269354932198503E-3</v>
      </c>
      <c r="E138" s="26">
        <v>2.1269354932198503E-3</v>
      </c>
    </row>
    <row r="139" spans="1:5" x14ac:dyDescent="0.3">
      <c r="A139">
        <v>91</v>
      </c>
      <c r="B139" s="14">
        <v>2.8285212334917542E-3</v>
      </c>
      <c r="C139" s="37">
        <v>2.8285212334917542E-3</v>
      </c>
      <c r="D139" s="14">
        <v>-1.0803946980758483E-2</v>
      </c>
      <c r="E139" s="26">
        <v>-1.0803946980758483E-2</v>
      </c>
    </row>
    <row r="140" spans="1:5" x14ac:dyDescent="0.3">
      <c r="A140">
        <v>104</v>
      </c>
      <c r="B140" s="14">
        <v>2.8931289015532435E-3</v>
      </c>
      <c r="C140" s="37">
        <v>2.8931289015532435E-3</v>
      </c>
      <c r="D140" s="14">
        <v>3.4928485022576172E-3</v>
      </c>
      <c r="E140" s="26">
        <v>3.4928485022576172E-3</v>
      </c>
    </row>
    <row r="141" spans="1:5" x14ac:dyDescent="0.3">
      <c r="A141">
        <v>239</v>
      </c>
      <c r="B141" s="14">
        <v>2.9925771974248505E-3</v>
      </c>
      <c r="C141" s="37">
        <v>2.9925771974248505E-3</v>
      </c>
      <c r="D141" s="14">
        <v>1.5224310531466889E-2</v>
      </c>
      <c r="E141" s="26">
        <v>1.5224310531466889E-2</v>
      </c>
    </row>
    <row r="142" spans="1:5" x14ac:dyDescent="0.3">
      <c r="A142">
        <v>245</v>
      </c>
      <c r="B142" s="14">
        <v>3.0975333781042558E-3</v>
      </c>
      <c r="C142" s="37">
        <v>3.0975333781042558E-3</v>
      </c>
      <c r="D142" s="14">
        <v>-7.0871156698977256E-3</v>
      </c>
      <c r="E142" s="26">
        <v>-7.0871156698977256E-3</v>
      </c>
    </row>
    <row r="143" spans="1:5" x14ac:dyDescent="0.3">
      <c r="A143">
        <v>119</v>
      </c>
      <c r="B143" s="14">
        <v>3.1091882892666511E-3</v>
      </c>
      <c r="C143" s="37">
        <v>3.1091882892666511E-3</v>
      </c>
      <c r="D143" s="14">
        <v>1.7468868559773698E-2</v>
      </c>
      <c r="E143" s="26">
        <v>1.7468868559773698E-2</v>
      </c>
    </row>
    <row r="144" spans="1:5" x14ac:dyDescent="0.3">
      <c r="A144">
        <v>213</v>
      </c>
      <c r="B144" s="14">
        <v>3.1961711981758345E-3</v>
      </c>
      <c r="C144" s="37">
        <v>3.1961711981758345E-3</v>
      </c>
      <c r="D144" s="14">
        <v>-5.8866978315214036E-3</v>
      </c>
      <c r="E144" s="26">
        <v>-5.8866978315214036E-3</v>
      </c>
    </row>
    <row r="145" spans="1:5" x14ac:dyDescent="0.3">
      <c r="A145">
        <v>125</v>
      </c>
      <c r="B145" s="14">
        <v>3.2069410181667646E-3</v>
      </c>
      <c r="C145" s="37">
        <v>3.2069410181667646E-3</v>
      </c>
      <c r="D145" s="14">
        <v>-5.1096994959086706E-3</v>
      </c>
      <c r="E145" s="26">
        <v>-5.1096994959086706E-3</v>
      </c>
    </row>
    <row r="146" spans="1:5" x14ac:dyDescent="0.3">
      <c r="A146">
        <v>26</v>
      </c>
      <c r="B146" s="14">
        <v>3.3880613494203793E-3</v>
      </c>
      <c r="C146" s="37">
        <v>3.3880613494203793E-3</v>
      </c>
      <c r="D146" s="14">
        <v>6.5549990549280679E-3</v>
      </c>
      <c r="E146" s="26">
        <v>6.5549990549280679E-3</v>
      </c>
    </row>
    <row r="147" spans="1:5" x14ac:dyDescent="0.3">
      <c r="A147">
        <v>63</v>
      </c>
      <c r="B147" s="14">
        <v>3.4659252337274626E-3</v>
      </c>
      <c r="C147" s="37">
        <v>3.4659252337274626E-3</v>
      </c>
      <c r="D147" s="14">
        <v>5.6980057907707327E-4</v>
      </c>
      <c r="E147" s="26">
        <v>5.6980057907707327E-4</v>
      </c>
    </row>
    <row r="148" spans="1:5" x14ac:dyDescent="0.3">
      <c r="A148">
        <v>35</v>
      </c>
      <c r="B148" s="14">
        <v>3.4830859816592508E-3</v>
      </c>
      <c r="C148" s="37">
        <v>3.4830859816592508E-3</v>
      </c>
      <c r="D148" s="14">
        <v>-3.5085159553938094E-3</v>
      </c>
      <c r="E148" s="26">
        <v>-3.5085159553938094E-3</v>
      </c>
    </row>
    <row r="149" spans="1:5" x14ac:dyDescent="0.3">
      <c r="A149">
        <v>143</v>
      </c>
      <c r="B149" s="14">
        <v>3.5119271417460851E-3</v>
      </c>
      <c r="C149" s="37">
        <v>3.5119271417460851E-3</v>
      </c>
      <c r="D149" s="14">
        <v>6.3364478446288341E-3</v>
      </c>
      <c r="E149" s="26">
        <v>6.3364478446288341E-3</v>
      </c>
    </row>
    <row r="150" spans="1:5" x14ac:dyDescent="0.3">
      <c r="A150">
        <v>237</v>
      </c>
      <c r="B150" s="14">
        <v>3.6432602274230064E-3</v>
      </c>
      <c r="C150" s="37">
        <v>3.6432602274230064E-3</v>
      </c>
      <c r="D150" s="14">
        <v>5.5928911665827918E-3</v>
      </c>
      <c r="E150" s="26">
        <v>5.5928911665827918E-3</v>
      </c>
    </row>
    <row r="151" spans="1:5" x14ac:dyDescent="0.3">
      <c r="A151">
        <v>221</v>
      </c>
      <c r="B151" s="14">
        <v>4.0443247740835631E-3</v>
      </c>
      <c r="C151" s="37">
        <v>4.0443247740835631E-3</v>
      </c>
      <c r="D151" s="14">
        <v>-1.3997365516608129E-3</v>
      </c>
      <c r="E151" s="26">
        <v>-1.3997365516608129E-3</v>
      </c>
    </row>
    <row r="152" spans="1:5" x14ac:dyDescent="0.3">
      <c r="A152">
        <v>111</v>
      </c>
      <c r="B152" s="14">
        <v>4.213170972690472E-3</v>
      </c>
      <c r="C152" s="37">
        <v>4.213170972690472E-3</v>
      </c>
      <c r="D152" s="14">
        <v>9.738048953062961E-4</v>
      </c>
      <c r="E152" s="26">
        <v>9.738048953062961E-4</v>
      </c>
    </row>
    <row r="153" spans="1:5" x14ac:dyDescent="0.3">
      <c r="A153">
        <v>34</v>
      </c>
      <c r="B153" s="14">
        <v>4.3573830323140328E-3</v>
      </c>
      <c r="C153" s="37">
        <v>4.3573830323140328E-3</v>
      </c>
      <c r="D153" s="14">
        <v>-6.496070510273233E-3</v>
      </c>
      <c r="E153" s="26">
        <v>-6.496070510273233E-3</v>
      </c>
    </row>
    <row r="154" spans="1:5" x14ac:dyDescent="0.3">
      <c r="A154">
        <v>73</v>
      </c>
      <c r="B154" s="14">
        <v>4.362098073540821E-3</v>
      </c>
      <c r="C154" s="37">
        <v>4.362098073540821E-3</v>
      </c>
      <c r="D154" s="14">
        <v>-4.4702068426273334E-3</v>
      </c>
      <c r="E154" s="26">
        <v>-4.4702068426273334E-3</v>
      </c>
    </row>
    <row r="155" spans="1:5" x14ac:dyDescent="0.3">
      <c r="A155">
        <v>43</v>
      </c>
      <c r="B155" s="14">
        <v>4.8066482003317201E-3</v>
      </c>
      <c r="C155" s="37">
        <v>4.8066482003317201E-3</v>
      </c>
      <c r="D155" s="14">
        <v>1.605201894516739E-4</v>
      </c>
      <c r="E155" s="26">
        <v>1.605201894516739E-4</v>
      </c>
    </row>
    <row r="156" spans="1:5" x14ac:dyDescent="0.3">
      <c r="A156">
        <v>165</v>
      </c>
      <c r="B156" s="14">
        <v>4.9943364824176495E-3</v>
      </c>
      <c r="C156" s="37">
        <v>4.9943364824176495E-3</v>
      </c>
      <c r="D156" s="14">
        <v>-4.3847907210865511E-3</v>
      </c>
      <c r="E156" s="26">
        <v>-4.3847907210865511E-3</v>
      </c>
    </row>
    <row r="157" spans="1:5" x14ac:dyDescent="0.3">
      <c r="A157">
        <v>248</v>
      </c>
      <c r="B157" s="14">
        <v>5.0294621647741788E-3</v>
      </c>
      <c r="C157" s="37">
        <v>5.0294621647741788E-3</v>
      </c>
      <c r="D157" s="14">
        <v>-2.6255251712880012E-3</v>
      </c>
      <c r="E157" s="26">
        <v>-2.6255251712880012E-3</v>
      </c>
    </row>
    <row r="158" spans="1:5" x14ac:dyDescent="0.3">
      <c r="A158">
        <v>105</v>
      </c>
      <c r="B158" s="14">
        <v>5.1925668255068391E-3</v>
      </c>
      <c r="C158" s="37">
        <v>5.1925668255068391E-3</v>
      </c>
      <c r="D158" s="14">
        <v>-5.1339715477546344E-3</v>
      </c>
      <c r="E158" s="26">
        <v>-5.1339715477546344E-3</v>
      </c>
    </row>
    <row r="159" spans="1:5" x14ac:dyDescent="0.3">
      <c r="A159">
        <v>67</v>
      </c>
      <c r="B159" s="14">
        <v>5.4907860793973473E-3</v>
      </c>
      <c r="C159" s="37">
        <v>5.4907860793973473E-3</v>
      </c>
      <c r="D159" s="14">
        <v>-3.3271361682917222E-3</v>
      </c>
      <c r="E159" s="26">
        <v>-3.3271361682917222E-3</v>
      </c>
    </row>
    <row r="160" spans="1:5" x14ac:dyDescent="0.3">
      <c r="A160">
        <v>218</v>
      </c>
      <c r="B160" s="14">
        <v>5.9377758366108147E-3</v>
      </c>
      <c r="C160" s="37">
        <v>5.9377758366108147E-3</v>
      </c>
      <c r="D160" s="14">
        <v>-1.308546691139667E-3</v>
      </c>
      <c r="E160" s="26">
        <v>-1.308546691139667E-3</v>
      </c>
    </row>
    <row r="161" spans="1:5" x14ac:dyDescent="0.3">
      <c r="A161">
        <v>159</v>
      </c>
      <c r="B161" s="14">
        <v>6.110054316812219E-3</v>
      </c>
      <c r="C161" s="37">
        <v>6.110054316812219E-3</v>
      </c>
      <c r="D161" s="14">
        <v>-2.5860097821566175E-3</v>
      </c>
      <c r="E161" s="26">
        <v>-2.5860097821566175E-3</v>
      </c>
    </row>
    <row r="162" spans="1:5" x14ac:dyDescent="0.3">
      <c r="A162">
        <v>219</v>
      </c>
      <c r="B162" s="14">
        <v>6.1594122535646445E-3</v>
      </c>
      <c r="C162" s="37">
        <v>6.1594122535646445E-3</v>
      </c>
      <c r="D162" s="14">
        <v>-8.9264105402799832E-3</v>
      </c>
      <c r="E162" s="26">
        <v>-8.9264105402799832E-3</v>
      </c>
    </row>
    <row r="163" spans="1:5" x14ac:dyDescent="0.3">
      <c r="A163">
        <v>27</v>
      </c>
      <c r="B163" s="14">
        <v>6.2382591710241631E-3</v>
      </c>
      <c r="C163" s="37">
        <v>6.2382591710241631E-3</v>
      </c>
      <c r="D163" s="14">
        <v>1.4123185895407175E-3</v>
      </c>
      <c r="E163" s="26">
        <v>1.4123185895407175E-3</v>
      </c>
    </row>
    <row r="164" spans="1:5" x14ac:dyDescent="0.3">
      <c r="A164">
        <v>140</v>
      </c>
      <c r="B164" s="14">
        <v>6.3409078508371852E-3</v>
      </c>
      <c r="C164" s="37">
        <v>6.3409078508371852E-3</v>
      </c>
      <c r="D164" s="14">
        <v>1.5863311748802733E-3</v>
      </c>
      <c r="E164" s="26">
        <v>1.5863311748802733E-3</v>
      </c>
    </row>
    <row r="165" spans="1:5" x14ac:dyDescent="0.3">
      <c r="A165">
        <v>54</v>
      </c>
      <c r="B165" s="14">
        <v>6.4116102498055216E-3</v>
      </c>
      <c r="C165" s="37">
        <v>6.4116102498055216E-3</v>
      </c>
      <c r="D165" s="14">
        <v>1.0619801956710528E-3</v>
      </c>
      <c r="E165" s="26">
        <v>1.0619801956710528E-3</v>
      </c>
    </row>
    <row r="166" spans="1:5" x14ac:dyDescent="0.3">
      <c r="A166">
        <v>240</v>
      </c>
      <c r="B166" s="14">
        <v>6.4354182709176477E-3</v>
      </c>
      <c r="C166" s="37">
        <v>6.4354182709176477E-3</v>
      </c>
      <c r="D166" s="14">
        <v>-1.736337846953484E-3</v>
      </c>
      <c r="E166" s="26">
        <v>-1.736337846953484E-3</v>
      </c>
    </row>
    <row r="167" spans="1:5" x14ac:dyDescent="0.3">
      <c r="A167">
        <v>110</v>
      </c>
      <c r="B167" s="14">
        <v>6.4568785546998964E-3</v>
      </c>
      <c r="C167" s="37">
        <v>6.4568785546998964E-3</v>
      </c>
      <c r="D167" s="14">
        <v>-1.5084165749687628E-2</v>
      </c>
      <c r="E167" s="26">
        <v>-1.5084165749687628E-2</v>
      </c>
    </row>
    <row r="168" spans="1:5" x14ac:dyDescent="0.3">
      <c r="A168">
        <v>192</v>
      </c>
      <c r="B168" s="14">
        <v>6.5879338065186754E-3</v>
      </c>
      <c r="C168" s="37">
        <v>6.5879338065186754E-3</v>
      </c>
      <c r="D168" s="14">
        <v>-3.4718944354946712E-3</v>
      </c>
      <c r="E168" s="26">
        <v>-3.4718944354946712E-3</v>
      </c>
    </row>
    <row r="169" spans="1:5" x14ac:dyDescent="0.3">
      <c r="A169">
        <v>144</v>
      </c>
      <c r="B169" s="14">
        <v>6.7333656699439803E-3</v>
      </c>
      <c r="C169" s="37">
        <v>6.7333656699439803E-3</v>
      </c>
      <c r="D169" s="14">
        <v>-1.6850123858636046E-3</v>
      </c>
      <c r="E169" s="26">
        <v>-1.6850123858636046E-3</v>
      </c>
    </row>
    <row r="170" spans="1:5" x14ac:dyDescent="0.3">
      <c r="A170">
        <v>20</v>
      </c>
      <c r="B170" s="14">
        <v>6.9343394502980882E-3</v>
      </c>
      <c r="C170" s="37">
        <v>6.9343394502980882E-3</v>
      </c>
      <c r="D170" s="14">
        <v>-5.1403243607825999E-3</v>
      </c>
      <c r="E170" s="26">
        <v>-5.1403243607825999E-3</v>
      </c>
    </row>
    <row r="171" spans="1:5" x14ac:dyDescent="0.3">
      <c r="A171">
        <v>44</v>
      </c>
      <c r="B171" s="14">
        <v>7.0411071157037153E-3</v>
      </c>
      <c r="C171" s="37">
        <v>7.0411071157037153E-3</v>
      </c>
      <c r="D171" s="14">
        <v>-2.0867967601508886E-3</v>
      </c>
      <c r="E171" s="26">
        <v>-2.0867967601508886E-3</v>
      </c>
    </row>
    <row r="172" spans="1:5" x14ac:dyDescent="0.3">
      <c r="A172">
        <v>52</v>
      </c>
      <c r="B172" s="14">
        <v>7.0850035648650778E-3</v>
      </c>
      <c r="C172" s="37">
        <v>7.0850035648650778E-3</v>
      </c>
      <c r="D172" s="14">
        <v>5.7184051721792528E-4</v>
      </c>
      <c r="E172" s="26">
        <v>5.7184051721792528E-4</v>
      </c>
    </row>
    <row r="173" spans="1:5" x14ac:dyDescent="0.3">
      <c r="A173">
        <v>227</v>
      </c>
      <c r="B173" s="14">
        <v>7.2012223903177297E-3</v>
      </c>
      <c r="C173" s="37">
        <v>7.2012223903177297E-3</v>
      </c>
      <c r="D173" s="14">
        <v>4.8117731203500824E-4</v>
      </c>
      <c r="E173" s="26">
        <v>4.8117731203500824E-4</v>
      </c>
    </row>
    <row r="174" spans="1:5" x14ac:dyDescent="0.3">
      <c r="A174">
        <v>42</v>
      </c>
      <c r="B174" s="14">
        <v>7.2349561308278076E-3</v>
      </c>
      <c r="C174" s="37">
        <v>7.2349561308278076E-3</v>
      </c>
      <c r="D174" s="14">
        <v>2.4087843069775516E-4</v>
      </c>
      <c r="E174" s="26">
        <v>2.4087843069775516E-4</v>
      </c>
    </row>
    <row r="175" spans="1:5" x14ac:dyDescent="0.3">
      <c r="A175">
        <v>96</v>
      </c>
      <c r="B175" s="14">
        <v>7.2543134113338681E-3</v>
      </c>
      <c r="C175" s="37">
        <v>7.2543134113338681E-3</v>
      </c>
      <c r="D175" s="14">
        <v>3.4483620689651495E-4</v>
      </c>
      <c r="E175" s="26">
        <v>3.4483620689651495E-4</v>
      </c>
    </row>
    <row r="176" spans="1:5" x14ac:dyDescent="0.3">
      <c r="A176">
        <v>79</v>
      </c>
      <c r="B176" s="14">
        <v>7.2762596160673709E-3</v>
      </c>
      <c r="C176" s="37">
        <v>7.2762596160673709E-3</v>
      </c>
      <c r="D176" s="14">
        <v>-3.0359334957676953E-3</v>
      </c>
      <c r="E176" s="26">
        <v>-3.0359334957676953E-3</v>
      </c>
    </row>
    <row r="177" spans="1:5" x14ac:dyDescent="0.3">
      <c r="A177">
        <v>243</v>
      </c>
      <c r="B177" s="14">
        <v>7.2844712534863021E-3</v>
      </c>
      <c r="C177" s="37">
        <v>7.2844712534863021E-3</v>
      </c>
      <c r="D177" s="14">
        <v>-1.0358326693227227E-3</v>
      </c>
      <c r="E177" s="26">
        <v>-1.0358326693227227E-3</v>
      </c>
    </row>
    <row r="178" spans="1:5" x14ac:dyDescent="0.3">
      <c r="A178">
        <v>137</v>
      </c>
      <c r="B178" s="14">
        <v>7.6017952924347654E-3</v>
      </c>
      <c r="C178" s="37">
        <v>7.6017952924347654E-3</v>
      </c>
      <c r="D178" s="14">
        <v>3.4246576244640892E-3</v>
      </c>
      <c r="E178" s="26">
        <v>3.4246576244640892E-3</v>
      </c>
    </row>
    <row r="179" spans="1:5" x14ac:dyDescent="0.3">
      <c r="A179">
        <v>62</v>
      </c>
      <c r="B179" s="14">
        <v>7.7151435363067566E-3</v>
      </c>
      <c r="C179" s="37">
        <v>7.7151435363067566E-3</v>
      </c>
      <c r="D179" s="14">
        <v>3.922489076019664E-3</v>
      </c>
      <c r="E179" s="26">
        <v>3.922489076019664E-3</v>
      </c>
    </row>
    <row r="180" spans="1:5" x14ac:dyDescent="0.3">
      <c r="A180">
        <v>93</v>
      </c>
      <c r="B180" s="14">
        <v>7.7731672617595837E-3</v>
      </c>
      <c r="C180" s="37">
        <v>7.7731672617595837E-3</v>
      </c>
      <c r="D180" s="14">
        <v>-4.298856578090593E-3</v>
      </c>
      <c r="E180" s="26">
        <v>-4.298856578090593E-3</v>
      </c>
    </row>
    <row r="181" spans="1:5" x14ac:dyDescent="0.3">
      <c r="A181">
        <v>16</v>
      </c>
      <c r="B181" s="14">
        <v>7.8087640030937155E-3</v>
      </c>
      <c r="C181" s="37">
        <v>7.8087640030937155E-3</v>
      </c>
      <c r="D181" s="14">
        <v>4.7719715714955591E-4</v>
      </c>
      <c r="E181" s="26">
        <v>4.7719715714955591E-4</v>
      </c>
    </row>
    <row r="182" spans="1:5" x14ac:dyDescent="0.3">
      <c r="A182">
        <v>108</v>
      </c>
      <c r="B182" s="14">
        <v>7.8649215922799165E-3</v>
      </c>
      <c r="C182" s="37">
        <v>7.8649215922799165E-3</v>
      </c>
      <c r="D182" s="14">
        <v>-1.479470838761765E-3</v>
      </c>
      <c r="E182" s="26">
        <v>-1.479470838761765E-3</v>
      </c>
    </row>
    <row r="183" spans="1:5" x14ac:dyDescent="0.3">
      <c r="A183">
        <v>83</v>
      </c>
      <c r="B183" s="14">
        <v>8.0469552854169901E-3</v>
      </c>
      <c r="C183" s="37">
        <v>8.0469552854169901E-3</v>
      </c>
      <c r="D183" s="14">
        <v>3.3712683797511023E-3</v>
      </c>
      <c r="E183" s="26">
        <v>3.3712683797511023E-3</v>
      </c>
    </row>
    <row r="184" spans="1:5" x14ac:dyDescent="0.3">
      <c r="A184">
        <v>121</v>
      </c>
      <c r="B184" s="14">
        <v>8.0755941261301256E-3</v>
      </c>
      <c r="C184" s="37">
        <v>8.0755941261301256E-3</v>
      </c>
      <c r="D184" s="14">
        <v>-7.9413215094273903E-3</v>
      </c>
      <c r="E184" s="26">
        <v>-7.9413215094273903E-3</v>
      </c>
    </row>
    <row r="185" spans="1:5" x14ac:dyDescent="0.3">
      <c r="A185">
        <v>120</v>
      </c>
      <c r="B185" s="14">
        <v>8.2346316018757637E-3</v>
      </c>
      <c r="C185" s="37">
        <v>8.2346316018757637E-3</v>
      </c>
      <c r="D185" s="14">
        <v>3.7665730985783075E-3</v>
      </c>
      <c r="E185" s="26">
        <v>3.7665730985783075E-3</v>
      </c>
    </row>
    <row r="186" spans="1:5" x14ac:dyDescent="0.3">
      <c r="A186">
        <v>61</v>
      </c>
      <c r="B186" s="14">
        <v>8.3578477618311275E-3</v>
      </c>
      <c r="C186" s="37">
        <v>8.3578477618311275E-3</v>
      </c>
      <c r="D186" s="14">
        <v>-9.7963100628017941E-4</v>
      </c>
      <c r="E186" s="26">
        <v>-9.7963100628017941E-4</v>
      </c>
    </row>
    <row r="187" spans="1:5" x14ac:dyDescent="0.3">
      <c r="A187">
        <v>235</v>
      </c>
      <c r="B187" s="14">
        <v>8.6171637863432515E-3</v>
      </c>
      <c r="C187" s="37">
        <v>8.6171637863432515E-3</v>
      </c>
      <c r="D187" s="14">
        <v>2.1035841764334151E-3</v>
      </c>
      <c r="E187" s="26">
        <v>2.1035841764334151E-3</v>
      </c>
    </row>
    <row r="188" spans="1:5" x14ac:dyDescent="0.3">
      <c r="A188">
        <v>145</v>
      </c>
      <c r="B188" s="14">
        <v>8.888515552418319E-3</v>
      </c>
      <c r="C188" s="37">
        <v>8.888515552418319E-3</v>
      </c>
      <c r="D188" s="14">
        <v>1.154839655325568E-2</v>
      </c>
      <c r="E188" s="26">
        <v>1.154839655325568E-2</v>
      </c>
    </row>
    <row r="189" spans="1:5" x14ac:dyDescent="0.3">
      <c r="A189">
        <v>123</v>
      </c>
      <c r="B189" s="14">
        <v>9.1936632737226187E-3</v>
      </c>
      <c r="C189" s="37">
        <v>9.1936632737226187E-3</v>
      </c>
      <c r="D189" s="14">
        <v>-4.9036603740014728E-3</v>
      </c>
      <c r="E189" s="26">
        <v>-4.9036603740014728E-3</v>
      </c>
    </row>
    <row r="190" spans="1:5" x14ac:dyDescent="0.3">
      <c r="A190">
        <v>49</v>
      </c>
      <c r="B190" s="14">
        <v>9.3327128370230827E-3</v>
      </c>
      <c r="C190" s="37">
        <v>9.3327128370230827E-3</v>
      </c>
      <c r="D190" s="14">
        <v>-1.5512899685345971E-3</v>
      </c>
      <c r="E190" s="26">
        <v>-1.5512899685345971E-3</v>
      </c>
    </row>
    <row r="191" spans="1:5" x14ac:dyDescent="0.3">
      <c r="A191">
        <v>160</v>
      </c>
      <c r="B191" s="14">
        <v>9.4267031795161049E-3</v>
      </c>
      <c r="C191" s="37">
        <v>9.4267031795161049E-3</v>
      </c>
      <c r="D191" s="14">
        <v>5.8767609184751102E-3</v>
      </c>
      <c r="E191" s="26">
        <v>5.8767609184751102E-3</v>
      </c>
    </row>
    <row r="192" spans="1:5" x14ac:dyDescent="0.3">
      <c r="A192">
        <v>97</v>
      </c>
      <c r="B192" s="14">
        <v>9.4300880829014666E-3</v>
      </c>
      <c r="C192" s="37">
        <v>9.4300880829014666E-3</v>
      </c>
      <c r="D192" s="14">
        <v>5.5153308728428385E-3</v>
      </c>
      <c r="E192" s="26">
        <v>5.5153308728428385E-3</v>
      </c>
    </row>
    <row r="193" spans="1:5" x14ac:dyDescent="0.3">
      <c r="A193">
        <v>206</v>
      </c>
      <c r="B193" s="14">
        <v>9.6652950051920872E-3</v>
      </c>
      <c r="C193" s="37">
        <v>9.6652950051920872E-3</v>
      </c>
      <c r="D193" s="14">
        <v>1.5694862311166347E-3</v>
      </c>
      <c r="E193" s="26">
        <v>1.5694862311166347E-3</v>
      </c>
    </row>
    <row r="194" spans="1:5" x14ac:dyDescent="0.3">
      <c r="A194">
        <v>3</v>
      </c>
      <c r="B194" s="14">
        <v>9.6677688558233221E-3</v>
      </c>
      <c r="C194" s="37">
        <v>9.6677688558233221E-3</v>
      </c>
      <c r="D194" s="14">
        <v>0</v>
      </c>
      <c r="E194" s="26">
        <v>0</v>
      </c>
    </row>
    <row r="195" spans="1:5" x14ac:dyDescent="0.3">
      <c r="A195">
        <v>25</v>
      </c>
      <c r="B195" s="14">
        <v>9.8584839960742521E-3</v>
      </c>
      <c r="C195" s="37">
        <v>9.8584839960742521E-3</v>
      </c>
      <c r="D195" s="14">
        <v>-1.1630614225036306E-2</v>
      </c>
      <c r="E195" s="26">
        <v>-1.1630614225036306E-2</v>
      </c>
    </row>
    <row r="196" spans="1:5" x14ac:dyDescent="0.3">
      <c r="A196">
        <v>22</v>
      </c>
      <c r="B196" s="14">
        <v>9.9180303504562417E-3</v>
      </c>
      <c r="C196" s="37">
        <v>9.9180303504562417E-3</v>
      </c>
      <c r="D196" s="14">
        <v>3.4021758319657813E-3</v>
      </c>
      <c r="E196" s="26">
        <v>3.4021758319657813E-3</v>
      </c>
    </row>
    <row r="197" spans="1:5" x14ac:dyDescent="0.3">
      <c r="A197">
        <v>18</v>
      </c>
      <c r="B197" s="14">
        <v>1.0259215693631418E-2</v>
      </c>
      <c r="C197" s="37">
        <v>1.0259215693631418E-2</v>
      </c>
      <c r="D197" s="14">
        <v>-7.5436035275247004E-3</v>
      </c>
      <c r="E197" s="26">
        <v>-7.5436035275247004E-3</v>
      </c>
    </row>
    <row r="198" spans="1:5" x14ac:dyDescent="0.3">
      <c r="A198">
        <v>247</v>
      </c>
      <c r="B198" s="14">
        <v>1.0511158319763014E-2</v>
      </c>
      <c r="C198" s="37">
        <v>1.0511158319763014E-2</v>
      </c>
      <c r="D198" s="14">
        <v>-1.7017509751068749E-2</v>
      </c>
      <c r="E198" s="26">
        <v>-1.7017509751068749E-2</v>
      </c>
    </row>
    <row r="199" spans="1:5" x14ac:dyDescent="0.3">
      <c r="A199">
        <v>170</v>
      </c>
      <c r="B199" s="14">
        <v>1.0814068372718255E-2</v>
      </c>
      <c r="C199" s="37">
        <v>1.0814068372718255E-2</v>
      </c>
      <c r="D199" s="14">
        <v>-2.835799531602623E-3</v>
      </c>
      <c r="E199" s="26">
        <v>-2.835799531602623E-3</v>
      </c>
    </row>
    <row r="200" spans="1:5" x14ac:dyDescent="0.3">
      <c r="A200">
        <v>1</v>
      </c>
      <c r="B200" s="14">
        <v>1.0912432216833912E-2</v>
      </c>
      <c r="C200" s="37">
        <v>1.0917211426666462E-2</v>
      </c>
      <c r="D200" s="14">
        <v>-2.3862790137902934E-3</v>
      </c>
      <c r="E200" s="26">
        <v>-2.2839159099998785E-3</v>
      </c>
    </row>
    <row r="201" spans="1:5" x14ac:dyDescent="0.3">
      <c r="A201">
        <v>195</v>
      </c>
      <c r="B201" s="14">
        <v>1.0940218417260006E-2</v>
      </c>
      <c r="C201" s="37">
        <v>1.0940218417260006E-2</v>
      </c>
      <c r="D201" s="14">
        <v>-2.2073350691286242E-3</v>
      </c>
      <c r="E201" s="26">
        <v>-2.2073350691286242E-3</v>
      </c>
    </row>
    <row r="202" spans="1:5" x14ac:dyDescent="0.3">
      <c r="A202">
        <v>178</v>
      </c>
      <c r="B202" s="14">
        <v>1.1075675020622233E-2</v>
      </c>
      <c r="C202" s="37">
        <v>1.1075675020622233E-2</v>
      </c>
      <c r="D202" s="14">
        <v>7.4061690530495827E-3</v>
      </c>
      <c r="E202" s="26">
        <v>7.4061690530495827E-3</v>
      </c>
    </row>
    <row r="203" spans="1:5" x14ac:dyDescent="0.3">
      <c r="A203">
        <v>242</v>
      </c>
      <c r="B203" s="14">
        <v>1.1165690531575789E-2</v>
      </c>
      <c r="C203" s="37">
        <v>1.1165690531575789E-2</v>
      </c>
      <c r="D203" s="14">
        <v>3.5985364990354096E-3</v>
      </c>
      <c r="E203" s="26">
        <v>3.5985364990354096E-3</v>
      </c>
    </row>
    <row r="204" spans="1:5" x14ac:dyDescent="0.3">
      <c r="A204">
        <v>81</v>
      </c>
      <c r="B204" s="14">
        <v>1.1182496833328726E-2</v>
      </c>
      <c r="C204" s="37">
        <v>1.1182496833328726E-2</v>
      </c>
      <c r="D204" s="14">
        <v>-1.0029523640463167E-2</v>
      </c>
      <c r="E204" s="26">
        <v>-1.0029523640463167E-2</v>
      </c>
    </row>
    <row r="205" spans="1:5" x14ac:dyDescent="0.3">
      <c r="A205">
        <v>124</v>
      </c>
      <c r="B205" s="14">
        <v>1.1554041734675558E-2</v>
      </c>
      <c r="C205" s="37">
        <v>1.1554041734675558E-2</v>
      </c>
      <c r="D205" s="14">
        <v>-1.1439370040825514E-3</v>
      </c>
      <c r="E205" s="26">
        <v>-1.1439370040825514E-3</v>
      </c>
    </row>
    <row r="206" spans="1:5" x14ac:dyDescent="0.3">
      <c r="A206">
        <v>146</v>
      </c>
      <c r="B206" s="14">
        <v>1.2168562509458081E-2</v>
      </c>
      <c r="C206" s="37">
        <v>1.2168562509458081E-2</v>
      </c>
      <c r="D206" s="14">
        <v>-3.9519187507177644E-3</v>
      </c>
      <c r="E206" s="26">
        <v>-3.9519187507177644E-3</v>
      </c>
    </row>
    <row r="207" spans="1:5" x14ac:dyDescent="0.3">
      <c r="A207">
        <v>217</v>
      </c>
      <c r="B207" s="14">
        <v>1.2216599689578667E-2</v>
      </c>
      <c r="C207" s="37">
        <v>1.2216599689578667E-2</v>
      </c>
      <c r="D207" s="14">
        <v>3.1998688020971056E-3</v>
      </c>
      <c r="E207" s="26">
        <v>3.1998688020971056E-3</v>
      </c>
    </row>
    <row r="208" spans="1:5" x14ac:dyDescent="0.3">
      <c r="A208">
        <v>77</v>
      </c>
      <c r="B208" s="14">
        <v>1.2405967090146186E-2</v>
      </c>
      <c r="C208" s="37">
        <v>1.2405967090146186E-2</v>
      </c>
      <c r="D208" s="14">
        <v>-5.2547919363983286E-3</v>
      </c>
      <c r="E208" s="26">
        <v>-5.2547919363983286E-3</v>
      </c>
    </row>
    <row r="209" spans="1:5" x14ac:dyDescent="0.3">
      <c r="A209">
        <v>198</v>
      </c>
      <c r="B209" s="14">
        <v>1.2992588593478294E-2</v>
      </c>
      <c r="C209" s="37">
        <v>1.2992588593478294E-2</v>
      </c>
      <c r="D209" s="14">
        <v>2.3754898860908202E-3</v>
      </c>
      <c r="E209" s="26">
        <v>2.3754898860908202E-3</v>
      </c>
    </row>
    <row r="210" spans="1:5" x14ac:dyDescent="0.3">
      <c r="A210">
        <v>183</v>
      </c>
      <c r="B210" s="14">
        <v>1.352372218158937E-2</v>
      </c>
      <c r="C210" s="37">
        <v>1.352372218158937E-2</v>
      </c>
      <c r="D210" s="14">
        <v>-1.1228988802686191E-3</v>
      </c>
      <c r="E210" s="26">
        <v>-1.1228988802686191E-3</v>
      </c>
    </row>
    <row r="211" spans="1:5" x14ac:dyDescent="0.3">
      <c r="A211">
        <v>28</v>
      </c>
      <c r="B211" s="14">
        <v>1.3764064973561307E-2</v>
      </c>
      <c r="C211" s="37">
        <v>1.3764064973561307E-2</v>
      </c>
      <c r="D211" s="14">
        <v>9.4024134467374232E-4</v>
      </c>
      <c r="E211" s="26">
        <v>9.4024134467374232E-4</v>
      </c>
    </row>
    <row r="212" spans="1:5" x14ac:dyDescent="0.3">
      <c r="A212">
        <v>150</v>
      </c>
      <c r="B212" s="14">
        <v>1.3853469833248866E-2</v>
      </c>
      <c r="C212" s="37">
        <v>1.3853469833248866E-2</v>
      </c>
      <c r="D212" s="14">
        <v>5.331171091778053E-4</v>
      </c>
      <c r="E212" s="26">
        <v>5.331171091778053E-4</v>
      </c>
    </row>
    <row r="213" spans="1:5" x14ac:dyDescent="0.3">
      <c r="A213">
        <v>84</v>
      </c>
      <c r="B213" s="14">
        <v>1.3861958377409778E-2</v>
      </c>
      <c r="C213" s="37">
        <v>1.3861958377409778E-2</v>
      </c>
      <c r="D213" s="14">
        <v>-1.5959848400843857E-3</v>
      </c>
      <c r="E213" s="26">
        <v>-1.5959848400843857E-3</v>
      </c>
    </row>
    <row r="214" spans="1:5" x14ac:dyDescent="0.3">
      <c r="A214">
        <v>85</v>
      </c>
      <c r="B214" s="14">
        <v>1.388519969205082E-2</v>
      </c>
      <c r="C214" s="37">
        <v>1.388519969205082E-2</v>
      </c>
      <c r="D214" s="14">
        <v>2.4398535887610873E-3</v>
      </c>
      <c r="E214" s="26">
        <v>2.4398535887610873E-3</v>
      </c>
    </row>
    <row r="215" spans="1:5" x14ac:dyDescent="0.3">
      <c r="A215">
        <v>45</v>
      </c>
      <c r="B215" s="14">
        <v>1.4303970888642326E-2</v>
      </c>
      <c r="C215" s="37">
        <v>1.4303970888642326E-2</v>
      </c>
      <c r="D215" s="14">
        <v>6.8366282178617954E-3</v>
      </c>
      <c r="E215" s="26">
        <v>6.8366282178617954E-3</v>
      </c>
    </row>
    <row r="216" spans="1:5" x14ac:dyDescent="0.3">
      <c r="A216">
        <v>139</v>
      </c>
      <c r="B216" s="14">
        <v>1.4380175238809745E-2</v>
      </c>
      <c r="C216" s="37">
        <v>1.4380175238809745E-2</v>
      </c>
      <c r="D216" s="14">
        <v>-1.7620054940881147E-4</v>
      </c>
      <c r="E216" s="26">
        <v>-1.7620054940881147E-4</v>
      </c>
    </row>
    <row r="217" spans="1:5" x14ac:dyDescent="0.3">
      <c r="A217">
        <v>113</v>
      </c>
      <c r="B217" s="14">
        <v>1.4649933061027021E-2</v>
      </c>
      <c r="C217" s="37">
        <v>1.4649933061027021E-2</v>
      </c>
      <c r="D217" s="14">
        <v>-8.0946126792957873E-4</v>
      </c>
      <c r="E217" s="26">
        <v>-8.0946126792957873E-4</v>
      </c>
    </row>
    <row r="218" spans="1:5" x14ac:dyDescent="0.3">
      <c r="A218">
        <v>122</v>
      </c>
      <c r="B218" s="14">
        <v>1.492944490117587E-2</v>
      </c>
      <c r="C218" s="37">
        <v>1.492944490117587E-2</v>
      </c>
      <c r="D218" s="14">
        <v>4.5742171006333265E-3</v>
      </c>
      <c r="E218" s="26">
        <v>4.5742171006333265E-3</v>
      </c>
    </row>
    <row r="219" spans="1:5" x14ac:dyDescent="0.3">
      <c r="A219">
        <v>158</v>
      </c>
      <c r="B219" s="14">
        <v>1.5230043232477675E-2</v>
      </c>
      <c r="C219" s="37">
        <v>1.5230043232477675E-2</v>
      </c>
      <c r="D219" s="14">
        <v>7.7643203548016793E-4</v>
      </c>
      <c r="E219" s="26">
        <v>7.7643203548016793E-4</v>
      </c>
    </row>
    <row r="220" spans="1:5" x14ac:dyDescent="0.3">
      <c r="A220">
        <v>167</v>
      </c>
      <c r="B220" s="14">
        <v>1.5352279926198031E-2</v>
      </c>
      <c r="C220" s="37">
        <v>1.5352279926198031E-2</v>
      </c>
      <c r="D220" s="14">
        <v>1.2852757049887087E-2</v>
      </c>
      <c r="E220" s="26">
        <v>1.2852757049887087E-2</v>
      </c>
    </row>
    <row r="221" spans="1:5" x14ac:dyDescent="0.3">
      <c r="A221">
        <v>88</v>
      </c>
      <c r="B221" s="14">
        <v>1.6765988482914995E-2</v>
      </c>
      <c r="C221" s="37">
        <v>1.6765988482914995E-2</v>
      </c>
      <c r="D221" s="14">
        <v>4.1652329493815365E-3</v>
      </c>
      <c r="E221" s="26">
        <v>4.1652329493815365E-3</v>
      </c>
    </row>
    <row r="222" spans="1:5" x14ac:dyDescent="0.3">
      <c r="A222">
        <v>212</v>
      </c>
      <c r="B222" s="14">
        <v>1.6981744610282012E-2</v>
      </c>
      <c r="C222" s="37">
        <v>1.6981744610282012E-2</v>
      </c>
      <c r="D222" s="14">
        <v>6.4181601778832142E-3</v>
      </c>
      <c r="E222" s="26">
        <v>6.4181601778832142E-3</v>
      </c>
    </row>
    <row r="223" spans="1:5" x14ac:dyDescent="0.3">
      <c r="A223">
        <v>230</v>
      </c>
      <c r="B223" s="14">
        <v>1.7109448175182562E-2</v>
      </c>
      <c r="C223" s="37">
        <v>1.7109448175182562E-2</v>
      </c>
      <c r="D223" s="14">
        <v>2.5814779169206492E-3</v>
      </c>
      <c r="E223" s="26">
        <v>2.5814779169206492E-3</v>
      </c>
    </row>
    <row r="224" spans="1:5" x14ac:dyDescent="0.3">
      <c r="A224">
        <v>2</v>
      </c>
      <c r="B224" s="14">
        <v>1.7180931194970883E-2</v>
      </c>
      <c r="C224" s="37">
        <v>1.7180931194970883E-2</v>
      </c>
      <c r="D224" s="14">
        <v>9.5680913660989297E-4</v>
      </c>
      <c r="E224" s="26">
        <v>9.5680913660989297E-4</v>
      </c>
    </row>
    <row r="225" spans="1:5" x14ac:dyDescent="0.3">
      <c r="A225">
        <v>60</v>
      </c>
      <c r="B225" s="14">
        <v>1.8033981324824255E-2</v>
      </c>
      <c r="C225" s="37">
        <v>1.8033981324824255E-2</v>
      </c>
      <c r="D225" s="14">
        <v>-4.9553209578443447E-3</v>
      </c>
      <c r="E225" s="26">
        <v>-4.9553209578443447E-3</v>
      </c>
    </row>
    <row r="226" spans="1:5" x14ac:dyDescent="0.3">
      <c r="A226">
        <v>37</v>
      </c>
      <c r="B226" s="14">
        <v>1.8112295916793641E-2</v>
      </c>
      <c r="C226" s="37">
        <v>1.8112295916793641E-2</v>
      </c>
      <c r="D226" s="14">
        <v>-7.2510278884462265E-3</v>
      </c>
      <c r="E226" s="26">
        <v>-7.2510278884462265E-3</v>
      </c>
    </row>
    <row r="227" spans="1:5" x14ac:dyDescent="0.3">
      <c r="A227">
        <v>23</v>
      </c>
      <c r="B227" s="14">
        <v>1.881797673358454E-2</v>
      </c>
      <c r="C227" s="37">
        <v>1.881797673358454E-2</v>
      </c>
      <c r="D227" s="14">
        <v>2.3655811386216197E-3</v>
      </c>
      <c r="E227" s="26">
        <v>2.3655811386216197E-3</v>
      </c>
    </row>
    <row r="228" spans="1:5" x14ac:dyDescent="0.3">
      <c r="A228">
        <v>211</v>
      </c>
      <c r="B228" s="14">
        <v>1.9063118592860473E-2</v>
      </c>
      <c r="C228" s="37">
        <v>1.9063118592860473E-2</v>
      </c>
      <c r="D228" s="14">
        <v>-2.7080419932049571E-3</v>
      </c>
      <c r="E228" s="26">
        <v>-2.7080419932049571E-3</v>
      </c>
    </row>
    <row r="229" spans="1:5" x14ac:dyDescent="0.3">
      <c r="A229">
        <v>19</v>
      </c>
      <c r="B229" s="14">
        <v>1.9122287660326087E-2</v>
      </c>
      <c r="C229" s="37">
        <v>1.9122287660326087E-2</v>
      </c>
      <c r="D229" s="14">
        <v>1.1876009219096151E-3</v>
      </c>
      <c r="E229" s="26">
        <v>1.1876009219096151E-3</v>
      </c>
    </row>
    <row r="230" spans="1:5" x14ac:dyDescent="0.3">
      <c r="A230">
        <v>114</v>
      </c>
      <c r="B230" s="14">
        <v>1.996997403061207E-2</v>
      </c>
      <c r="C230" s="37">
        <v>1.996997403061207E-2</v>
      </c>
      <c r="D230" s="14">
        <v>9.2709182587025207E-3</v>
      </c>
      <c r="E230" s="26">
        <v>9.2709182587025207E-3</v>
      </c>
    </row>
    <row r="231" spans="1:5" x14ac:dyDescent="0.3">
      <c r="A231">
        <v>216</v>
      </c>
      <c r="B231" s="14">
        <v>2.0466713333333386E-2</v>
      </c>
      <c r="C231" s="37">
        <v>2.0466713333333386E-2</v>
      </c>
      <c r="D231" s="14">
        <v>-1.720034457204811E-3</v>
      </c>
      <c r="E231" s="26">
        <v>-1.720034457204811E-3</v>
      </c>
    </row>
    <row r="232" spans="1:5" x14ac:dyDescent="0.3">
      <c r="A232">
        <v>142</v>
      </c>
      <c r="B232" s="14">
        <v>2.0551669726446509E-2</v>
      </c>
      <c r="C232" s="37">
        <v>2.0551669726446509E-2</v>
      </c>
      <c r="D232" s="14">
        <v>-8.8456432858299294E-3</v>
      </c>
      <c r="E232" s="26">
        <v>-8.8456432858299294E-3</v>
      </c>
    </row>
    <row r="233" spans="1:5" x14ac:dyDescent="0.3">
      <c r="A233">
        <v>162</v>
      </c>
      <c r="B233" s="14">
        <v>2.1897843170725517E-2</v>
      </c>
      <c r="C233" s="37">
        <v>2.1897843170725517E-2</v>
      </c>
      <c r="D233" s="14">
        <v>-2.2287158502068971E-3</v>
      </c>
      <c r="E233" s="26">
        <v>-2.2287158502068971E-3</v>
      </c>
    </row>
    <row r="234" spans="1:5" x14ac:dyDescent="0.3">
      <c r="A234">
        <v>155</v>
      </c>
      <c r="B234" s="14">
        <v>2.2037141046939768E-2</v>
      </c>
      <c r="C234" s="37">
        <v>2.2037141046939768E-2</v>
      </c>
      <c r="D234" s="14">
        <v>-1.7241120689654998E-3</v>
      </c>
      <c r="E234" s="26">
        <v>-1.7241120689654998E-3</v>
      </c>
    </row>
    <row r="235" spans="1:5" x14ac:dyDescent="0.3">
      <c r="A235">
        <v>38</v>
      </c>
      <c r="B235" s="14">
        <v>2.3236180056764422E-2</v>
      </c>
      <c r="C235" s="37">
        <v>2.3236180056764422E-2</v>
      </c>
      <c r="D235" s="14">
        <v>-7.0631433361632023E-3</v>
      </c>
      <c r="E235" s="26">
        <v>-7.0631433361632023E-3</v>
      </c>
    </row>
    <row r="236" spans="1:5" x14ac:dyDescent="0.3">
      <c r="A236">
        <v>132</v>
      </c>
      <c r="B236" s="14">
        <v>2.4155230609822054E-2</v>
      </c>
      <c r="C236" s="37">
        <v>2.4155230609822054E-2</v>
      </c>
      <c r="D236" s="14">
        <v>-3.5911010526601395E-3</v>
      </c>
      <c r="E236" s="26">
        <v>-3.5911010526601395E-3</v>
      </c>
    </row>
    <row r="237" spans="1:5" x14ac:dyDescent="0.3">
      <c r="A237">
        <v>177</v>
      </c>
      <c r="B237" s="14">
        <v>2.4678805813509452E-2</v>
      </c>
      <c r="C237" s="37">
        <v>2.4678805813509452E-2</v>
      </c>
      <c r="D237" s="14">
        <v>1.1339672115664445E-3</v>
      </c>
      <c r="E237" s="26">
        <v>1.1339672115664445E-3</v>
      </c>
    </row>
    <row r="238" spans="1:5" x14ac:dyDescent="0.3">
      <c r="A238">
        <v>130</v>
      </c>
      <c r="B238" s="14">
        <v>2.5282846834765227E-2</v>
      </c>
      <c r="C238" s="37">
        <v>2.5282846834765227E-2</v>
      </c>
      <c r="D238" s="14">
        <v>6.1863896387737149E-4</v>
      </c>
      <c r="E238" s="26">
        <v>6.1863896387737149E-4</v>
      </c>
    </row>
    <row r="239" spans="1:5" x14ac:dyDescent="0.3">
      <c r="A239">
        <v>166</v>
      </c>
      <c r="B239" s="14">
        <v>2.6066563158932521E-2</v>
      </c>
      <c r="C239" s="37">
        <v>2.6066563158932521E-2</v>
      </c>
      <c r="D239" s="14">
        <v>-5.6131345696079915E-3</v>
      </c>
      <c r="E239" s="26">
        <v>-5.6131345696079915E-3</v>
      </c>
    </row>
    <row r="240" spans="1:5" x14ac:dyDescent="0.3">
      <c r="A240">
        <v>229</v>
      </c>
      <c r="B240" s="14">
        <v>2.8404971693370751E-2</v>
      </c>
      <c r="C240" s="37">
        <v>2.8404971693370751E-2</v>
      </c>
      <c r="D240" s="14">
        <v>-4.3373574297188577E-3</v>
      </c>
      <c r="E240" s="26">
        <v>-4.3373574297188577E-3</v>
      </c>
    </row>
    <row r="241" spans="1:5" x14ac:dyDescent="0.3">
      <c r="A241">
        <v>103</v>
      </c>
      <c r="B241" s="14">
        <v>2.9230764267990095E-2</v>
      </c>
      <c r="C241" s="37">
        <v>2.9230764267990095E-2</v>
      </c>
      <c r="D241" s="14">
        <v>-5.3847664181411181E-3</v>
      </c>
      <c r="E241" s="26">
        <v>-5.3847664181411181E-3</v>
      </c>
    </row>
    <row r="242" spans="1:5" x14ac:dyDescent="0.3">
      <c r="A242">
        <v>171</v>
      </c>
      <c r="B242" s="14">
        <v>3.032827638360347E-2</v>
      </c>
      <c r="C242" s="37">
        <v>3.032827638360347E-2</v>
      </c>
      <c r="D242" s="14">
        <v>-8.6194414975926392E-5</v>
      </c>
      <c r="E242" s="26">
        <v>-8.6194414975926392E-5</v>
      </c>
    </row>
    <row r="243" spans="1:5" x14ac:dyDescent="0.3">
      <c r="A243">
        <v>223</v>
      </c>
      <c r="B243" s="14">
        <v>3.313685723255122E-2</v>
      </c>
      <c r="C243" s="37">
        <v>3.313685723255122E-2</v>
      </c>
      <c r="D243" s="14">
        <v>1.4617268630515046E-2</v>
      </c>
      <c r="E243" s="26">
        <v>1.4617268630515046E-2</v>
      </c>
    </row>
    <row r="244" spans="1:5" x14ac:dyDescent="0.3">
      <c r="A244">
        <v>188</v>
      </c>
      <c r="B244" s="14">
        <v>3.4942350375827713E-2</v>
      </c>
      <c r="C244" s="37">
        <v>3.4942350375827713E-2</v>
      </c>
      <c r="D244" s="14">
        <v>7.5298856886802934E-3</v>
      </c>
      <c r="E244" s="26">
        <v>7.5298856886802934E-3</v>
      </c>
    </row>
    <row r="245" spans="1:5" x14ac:dyDescent="0.3">
      <c r="A245">
        <v>153</v>
      </c>
      <c r="B245" s="14">
        <v>3.5719301035942674E-2</v>
      </c>
      <c r="C245" s="37">
        <v>3.5719301035942674E-2</v>
      </c>
      <c r="D245" s="14">
        <v>-4.7503541609117406E-3</v>
      </c>
      <c r="E245" s="26">
        <v>-4.7503541609117406E-3</v>
      </c>
    </row>
    <row r="246" spans="1:5" x14ac:dyDescent="0.3">
      <c r="A246">
        <v>185</v>
      </c>
      <c r="B246" s="14">
        <v>3.8452690586183058E-2</v>
      </c>
      <c r="C246" s="37">
        <v>3.8452690586183058E-2</v>
      </c>
      <c r="D246" s="14">
        <v>3.7407569484322334E-3</v>
      </c>
      <c r="E246" s="26">
        <v>3.7407569484322334E-3</v>
      </c>
    </row>
    <row r="247" spans="1:5" x14ac:dyDescent="0.3">
      <c r="A247">
        <v>41</v>
      </c>
      <c r="B247" s="14">
        <v>3.9233439082104526E-2</v>
      </c>
      <c r="C247" s="37">
        <v>3.9233439082104526E-2</v>
      </c>
      <c r="D247" s="14">
        <v>2.0920663187324884E-3</v>
      </c>
      <c r="E247" s="26">
        <v>2.0920663187324884E-3</v>
      </c>
    </row>
    <row r="248" spans="1:5" x14ac:dyDescent="0.3">
      <c r="A248">
        <v>209</v>
      </c>
      <c r="B248" s="14">
        <v>4.2689309477610182E-2</v>
      </c>
      <c r="C248" s="37">
        <v>4.2689309477610182E-2</v>
      </c>
      <c r="D248" s="14">
        <v>-8.086237033406829E-3</v>
      </c>
      <c r="E248" s="26">
        <v>-8.086237033406829E-3</v>
      </c>
    </row>
    <row r="249" spans="1:5" x14ac:dyDescent="0.3">
      <c r="A249">
        <v>39</v>
      </c>
      <c r="B249" s="14">
        <v>4.417504869869715E-2</v>
      </c>
      <c r="C249" s="37">
        <v>4.417504869869715E-2</v>
      </c>
      <c r="D249" s="14">
        <v>-4.8498100788119114E-4</v>
      </c>
      <c r="E249" s="26">
        <v>-4.8498100788119114E-4</v>
      </c>
    </row>
    <row r="250" spans="1:5" x14ac:dyDescent="0.3">
      <c r="A250">
        <v>13</v>
      </c>
      <c r="B250" s="14">
        <v>4.7471819480152666E-2</v>
      </c>
      <c r="C250" s="37">
        <v>4.7471819480152666E-2</v>
      </c>
      <c r="D250" s="14">
        <v>5.2503565139851993E-3</v>
      </c>
      <c r="E250" s="26">
        <v>5.2503565139851993E-3</v>
      </c>
    </row>
    <row r="251" spans="1:5" x14ac:dyDescent="0.3">
      <c r="A251">
        <v>102</v>
      </c>
      <c r="B251" s="14">
        <v>5.8910123560727667E-2</v>
      </c>
      <c r="C251" s="37">
        <v>5.8910123560727667E-2</v>
      </c>
      <c r="D251" s="14">
        <v>-7.3282094547496568E-3</v>
      </c>
      <c r="E251" s="26">
        <v>-7.3282094547496568E-3</v>
      </c>
    </row>
    <row r="252" spans="1:5" x14ac:dyDescent="0.3">
      <c r="A252">
        <v>226</v>
      </c>
      <c r="B252" s="14">
        <v>6.8334674672502871E-2</v>
      </c>
      <c r="C252" s="37">
        <v>6.8334674672502871E-2</v>
      </c>
      <c r="D252" s="14">
        <v>5.7267219133718683E-3</v>
      </c>
      <c r="E252" s="26">
        <v>5.7267219133718683E-3</v>
      </c>
    </row>
    <row r="253" spans="1:5" x14ac:dyDescent="0.3">
      <c r="A253">
        <v>203</v>
      </c>
      <c r="B253" s="14">
        <v>7.0421547770597837E-2</v>
      </c>
      <c r="C253" s="37">
        <v>7.0421547770597837E-2</v>
      </c>
      <c r="D253" s="14">
        <v>-2.9994418346802609E-3</v>
      </c>
      <c r="E253" s="26">
        <v>-2.9994418346802609E-3</v>
      </c>
    </row>
  </sheetData>
  <autoFilter ref="A1:E253" xr:uid="{00000000-0001-0000-0100-000000000000}">
    <sortState xmlns:xlrd2="http://schemas.microsoft.com/office/spreadsheetml/2017/richdata2" ref="A2:E253">
      <sortCondition ref="C1:C253"/>
    </sortState>
  </autoFilter>
  <sortState xmlns:xlrd2="http://schemas.microsoft.com/office/spreadsheetml/2017/richdata2" ref="C2:C253">
    <sortCondition ref="C1:C253"/>
  </sortState>
  <mergeCells count="4">
    <mergeCell ref="X2:Z2"/>
    <mergeCell ref="K2:M2"/>
    <mergeCell ref="O1:Q1"/>
    <mergeCell ref="AB1:AD1"/>
  </mergeCells>
  <pageMargins left="0.7" right="0.7" top="0.75" bottom="0.75" header="0.3" footer="0.3"/>
  <pageSetup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showGridLines="0" zoomScaleNormal="100" workbookViewId="0">
      <selection activeCell="D7" sqref="D7"/>
    </sheetView>
  </sheetViews>
  <sheetFormatPr defaultColWidth="10.59765625" defaultRowHeight="15.6" x14ac:dyDescent="0.3"/>
  <cols>
    <col min="1" max="1" width="16.69921875" bestFit="1" customWidth="1"/>
    <col min="2" max="2" width="14" bestFit="1" customWidth="1"/>
    <col min="3" max="3" width="11" bestFit="1" customWidth="1"/>
    <col min="4" max="4" width="10.796875" bestFit="1" customWidth="1"/>
  </cols>
  <sheetData>
    <row r="1" spans="1:5" ht="18" x14ac:dyDescent="0.35">
      <c r="A1" s="177" t="s">
        <v>0</v>
      </c>
      <c r="B1" s="177"/>
      <c r="C1" s="177"/>
      <c r="D1" s="177"/>
      <c r="E1" s="177"/>
    </row>
    <row r="2" spans="1:5" x14ac:dyDescent="0.3">
      <c r="B2" s="18" t="s">
        <v>21</v>
      </c>
      <c r="D2" s="18" t="s">
        <v>22</v>
      </c>
    </row>
    <row r="3" spans="1:5" x14ac:dyDescent="0.3">
      <c r="A3" t="s">
        <v>1</v>
      </c>
      <c r="B3" s="56">
        <v>1000000</v>
      </c>
      <c r="D3" s="60">
        <v>1000000</v>
      </c>
    </row>
    <row r="4" spans="1:5" x14ac:dyDescent="0.3">
      <c r="A4" t="s">
        <v>16</v>
      </c>
      <c r="B4" s="57">
        <f>data!I4</f>
        <v>1.9125854856381012E-2</v>
      </c>
      <c r="D4" s="61">
        <f>data!K4</f>
        <v>0</v>
      </c>
    </row>
    <row r="5" spans="1:5" x14ac:dyDescent="0.3">
      <c r="A5" t="s">
        <v>5</v>
      </c>
      <c r="B5" s="58">
        <v>1</v>
      </c>
      <c r="D5" s="62">
        <v>1</v>
      </c>
    </row>
    <row r="6" spans="1:5" x14ac:dyDescent="0.3">
      <c r="A6" t="s">
        <v>3</v>
      </c>
      <c r="B6" s="58">
        <v>0.99</v>
      </c>
      <c r="D6" s="62">
        <v>0.99</v>
      </c>
    </row>
    <row r="7" spans="1:5" x14ac:dyDescent="0.3">
      <c r="A7" t="s">
        <v>4</v>
      </c>
      <c r="B7" s="59">
        <f>NORMSINV(B6)</f>
        <v>2.3263478740408408</v>
      </c>
      <c r="C7" s="4"/>
      <c r="D7" s="63">
        <f>NORMSINV(D6)</f>
        <v>2.3263478740408408</v>
      </c>
    </row>
    <row r="8" spans="1:5" ht="16.2" thickBot="1" x14ac:dyDescent="0.35"/>
    <row r="9" spans="1:5" ht="16.2" thickBot="1" x14ac:dyDescent="0.35">
      <c r="A9" t="s">
        <v>6</v>
      </c>
      <c r="B9" s="3"/>
      <c r="D9" s="64"/>
    </row>
  </sheetData>
  <mergeCells count="1">
    <mergeCell ref="A1:E1"/>
  </mergeCells>
  <phoneticPr fontId="8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6"/>
  <sheetViews>
    <sheetView showGridLines="0" zoomScaleNormal="100" workbookViewId="0">
      <pane ySplit="1" topLeftCell="A2" activePane="bottomLeft" state="frozen"/>
      <selection activeCell="F1" sqref="F1"/>
      <selection pane="bottomLeft" activeCell="C3" sqref="C3"/>
    </sheetView>
  </sheetViews>
  <sheetFormatPr defaultColWidth="10.59765625" defaultRowHeight="15.6" x14ac:dyDescent="0.3"/>
  <cols>
    <col min="1" max="1" width="16.69921875" bestFit="1" customWidth="1"/>
    <col min="2" max="2" width="14" bestFit="1" customWidth="1"/>
    <col min="3" max="4" width="11" bestFit="1" customWidth="1"/>
    <col min="7" max="7" width="12.296875" bestFit="1" customWidth="1"/>
    <col min="8" max="8" width="11.296875" bestFit="1" customWidth="1"/>
    <col min="9" max="9" width="15.796875" bestFit="1" customWidth="1"/>
    <col min="10" max="10" width="11.296875" bestFit="1" customWidth="1"/>
    <col min="11" max="11" width="15" bestFit="1" customWidth="1"/>
    <col min="12" max="12" width="15.796875" bestFit="1" customWidth="1"/>
    <col min="13" max="13" width="15" bestFit="1" customWidth="1"/>
    <col min="14" max="14" width="13.09765625" bestFit="1" customWidth="1"/>
    <col min="15" max="15" width="14.59765625" bestFit="1" customWidth="1"/>
  </cols>
  <sheetData>
    <row r="1" spans="1:15" ht="18" x14ac:dyDescent="0.35">
      <c r="A1" s="178" t="s">
        <v>25</v>
      </c>
      <c r="B1" s="179"/>
      <c r="C1" s="179"/>
      <c r="D1" s="179"/>
      <c r="E1" s="180"/>
      <c r="G1" s="96"/>
      <c r="H1" s="97"/>
      <c r="I1" s="74" t="s">
        <v>47</v>
      </c>
      <c r="J1" s="97"/>
      <c r="K1" s="75" t="s">
        <v>48</v>
      </c>
      <c r="L1" s="76" t="s">
        <v>47</v>
      </c>
      <c r="M1" s="77" t="s">
        <v>48</v>
      </c>
      <c r="N1" s="98"/>
      <c r="O1" s="99"/>
    </row>
    <row r="2" spans="1:15" ht="16.2" thickBot="1" x14ac:dyDescent="0.35">
      <c r="A2" s="88"/>
      <c r="B2" s="18" t="s">
        <v>21</v>
      </c>
      <c r="C2" s="18" t="s">
        <v>22</v>
      </c>
      <c r="D2" s="18" t="s">
        <v>24</v>
      </c>
      <c r="E2" s="89"/>
      <c r="G2" s="100"/>
      <c r="I2" s="78">
        <f>D4/H4</f>
        <v>5713.333333333333</v>
      </c>
      <c r="J2" s="101"/>
      <c r="K2" s="79">
        <f>D4/J4</f>
        <v>7955</v>
      </c>
      <c r="L2" s="80">
        <f>B4/H4</f>
        <v>3428</v>
      </c>
      <c r="M2" s="81">
        <f>C4/J4</f>
        <v>3182</v>
      </c>
      <c r="O2" s="89"/>
    </row>
    <row r="3" spans="1:15" ht="16.2" thickBot="1" x14ac:dyDescent="0.35">
      <c r="A3" s="88" t="s">
        <v>23</v>
      </c>
      <c r="B3" s="66">
        <v>0.6</v>
      </c>
      <c r="C3" s="90">
        <f>1-B3</f>
        <v>0.4</v>
      </c>
      <c r="D3" s="69">
        <f>SUM(B3:C3)</f>
        <v>1</v>
      </c>
      <c r="E3" s="89"/>
      <c r="G3" s="82" t="s">
        <v>7</v>
      </c>
      <c r="H3" s="83" t="s">
        <v>17</v>
      </c>
      <c r="I3" s="84" t="s">
        <v>45</v>
      </c>
      <c r="J3" s="83" t="s">
        <v>19</v>
      </c>
      <c r="K3" s="85" t="s">
        <v>46</v>
      </c>
      <c r="L3" s="86" t="s">
        <v>42</v>
      </c>
      <c r="M3" s="86" t="s">
        <v>43</v>
      </c>
      <c r="N3" s="86" t="s">
        <v>41</v>
      </c>
      <c r="O3" s="87" t="s">
        <v>44</v>
      </c>
    </row>
    <row r="4" spans="1:15" x14ac:dyDescent="0.3">
      <c r="A4" s="88" t="s">
        <v>1</v>
      </c>
      <c r="B4" s="65">
        <f>B3*D4</f>
        <v>600000</v>
      </c>
      <c r="C4" s="67">
        <f>C3*D4</f>
        <v>400000</v>
      </c>
      <c r="D4" s="70">
        <v>1000000</v>
      </c>
      <c r="E4" s="89"/>
      <c r="F4" s="52"/>
      <c r="G4" s="102">
        <v>43166</v>
      </c>
      <c r="H4" s="103">
        <f>data!B2</f>
        <v>175.02917152858811</v>
      </c>
      <c r="I4" s="104">
        <f>H4*$I$2</f>
        <v>1000000</v>
      </c>
      <c r="J4" s="103">
        <f>data!D2</f>
        <v>125.70710245128849</v>
      </c>
      <c r="K4" s="105">
        <f>J4*$K$2</f>
        <v>1000000</v>
      </c>
      <c r="L4" s="106">
        <f t="shared" ref="L4:L67" si="0">H4*$L$2</f>
        <v>600000</v>
      </c>
      <c r="M4" s="106">
        <f t="shared" ref="M4:M67" si="1">J4*$M$2</f>
        <v>400000</v>
      </c>
      <c r="N4" s="106">
        <f t="shared" ref="N4:N67" si="2">L4+M4</f>
        <v>1000000</v>
      </c>
      <c r="O4" s="89"/>
    </row>
    <row r="5" spans="1:15" x14ac:dyDescent="0.3">
      <c r="A5" s="88" t="s">
        <v>16</v>
      </c>
      <c r="B5" s="55">
        <f>data!I4</f>
        <v>1.9125854856381012E-2</v>
      </c>
      <c r="C5" s="68">
        <f>data!K4</f>
        <v>0</v>
      </c>
      <c r="D5" s="71">
        <f>B3^2*B5+C3^2*C5+2*covar</f>
        <v>6.8639103756379374E-3</v>
      </c>
      <c r="E5" s="89"/>
      <c r="G5" s="102">
        <v>43167</v>
      </c>
      <c r="H5" s="103">
        <f>data!B3</f>
        <v>176.94000199999999</v>
      </c>
      <c r="I5" s="104">
        <f t="shared" ref="I5:I68" si="3">H5*$I$2</f>
        <v>1010917.2114266666</v>
      </c>
      <c r="J5" s="103">
        <f>data!D3</f>
        <v>125.41999800000001</v>
      </c>
      <c r="K5" s="105">
        <f t="shared" ref="K5:K68" si="4">J5*$K$2</f>
        <v>997716.08409000002</v>
      </c>
      <c r="L5" s="106">
        <f t="shared" si="0"/>
        <v>606550.326856</v>
      </c>
      <c r="M5" s="106">
        <f t="shared" si="1"/>
        <v>399086.43363600003</v>
      </c>
      <c r="N5" s="106">
        <f t="shared" si="2"/>
        <v>1005636.760492</v>
      </c>
      <c r="O5" s="107">
        <f>N5/N4-1</f>
        <v>5.6367604920000147E-3</v>
      </c>
    </row>
    <row r="6" spans="1:15" x14ac:dyDescent="0.3">
      <c r="A6" s="88" t="s">
        <v>5</v>
      </c>
      <c r="B6" s="91"/>
      <c r="C6" s="91"/>
      <c r="D6" s="72">
        <v>1</v>
      </c>
      <c r="E6" s="89"/>
      <c r="F6" s="53"/>
      <c r="G6" s="102">
        <v>43168</v>
      </c>
      <c r="H6" s="103">
        <f>data!B4</f>
        <v>179.979996</v>
      </c>
      <c r="I6" s="104">
        <f t="shared" si="3"/>
        <v>1028285.7104799999</v>
      </c>
      <c r="J6" s="103">
        <f>data!D4</f>
        <v>125.540001</v>
      </c>
      <c r="K6" s="105">
        <f t="shared" si="4"/>
        <v>998670.70795499999</v>
      </c>
      <c r="L6" s="106">
        <f t="shared" si="0"/>
        <v>616971.42628799996</v>
      </c>
      <c r="M6" s="106">
        <f t="shared" si="1"/>
        <v>399468.28318199998</v>
      </c>
      <c r="N6" s="106">
        <f t="shared" si="2"/>
        <v>1016439.7094699999</v>
      </c>
      <c r="O6" s="107">
        <f t="shared" ref="O6:O69" si="5">N6/N5-1</f>
        <v>1.0742396660912146E-2</v>
      </c>
    </row>
    <row r="7" spans="1:15" x14ac:dyDescent="0.3">
      <c r="A7" s="88" t="s">
        <v>3</v>
      </c>
      <c r="B7" s="91"/>
      <c r="C7" s="91"/>
      <c r="D7" s="72">
        <v>0.99</v>
      </c>
      <c r="E7" s="89"/>
      <c r="G7" s="102">
        <v>43171</v>
      </c>
      <c r="H7" s="103">
        <f>data!B5</f>
        <v>181.720001</v>
      </c>
      <c r="I7" s="104">
        <f t="shared" si="3"/>
        <v>1038226.9390466666</v>
      </c>
      <c r="J7" s="103">
        <f>data!D5</f>
        <v>125.540001</v>
      </c>
      <c r="K7" s="105">
        <f t="shared" si="4"/>
        <v>998670.70795499999</v>
      </c>
      <c r="L7" s="106">
        <f t="shared" si="0"/>
        <v>622936.16342799994</v>
      </c>
      <c r="M7" s="106">
        <f t="shared" si="1"/>
        <v>399468.28318199998</v>
      </c>
      <c r="N7" s="106">
        <f t="shared" si="2"/>
        <v>1022404.44661</v>
      </c>
      <c r="O7" s="107">
        <f t="shared" si="5"/>
        <v>5.8682645752892171E-3</v>
      </c>
    </row>
    <row r="8" spans="1:15" ht="16.2" thickBot="1" x14ac:dyDescent="0.35">
      <c r="A8" s="88" t="s">
        <v>4</v>
      </c>
      <c r="B8" s="91"/>
      <c r="C8" s="91"/>
      <c r="D8" s="73">
        <f>NORMSINV(D7)</f>
        <v>2.3263478740408408</v>
      </c>
      <c r="E8" s="89"/>
      <c r="G8" s="102">
        <v>43172</v>
      </c>
      <c r="H8" s="103">
        <f>data!B6</f>
        <v>179.970001</v>
      </c>
      <c r="I8" s="104">
        <f t="shared" si="3"/>
        <v>1028228.6057133332</v>
      </c>
      <c r="J8" s="103">
        <f>data!D6</f>
        <v>125.779999</v>
      </c>
      <c r="K8" s="105">
        <f t="shared" si="4"/>
        <v>1000579.892045</v>
      </c>
      <c r="L8" s="106">
        <f t="shared" si="0"/>
        <v>616937.16342799994</v>
      </c>
      <c r="M8" s="106">
        <f t="shared" si="1"/>
        <v>400231.95681800001</v>
      </c>
      <c r="N8" s="106">
        <f t="shared" si="2"/>
        <v>1017169.1202459999</v>
      </c>
      <c r="O8" s="107">
        <f t="shared" si="5"/>
        <v>-5.1206021074722274E-3</v>
      </c>
    </row>
    <row r="9" spans="1:15" ht="16.2" thickBot="1" x14ac:dyDescent="0.35">
      <c r="A9" s="88"/>
      <c r="B9" s="91"/>
      <c r="C9" s="91"/>
      <c r="D9" s="91"/>
      <c r="E9" s="89"/>
      <c r="G9" s="102">
        <v>43173</v>
      </c>
      <c r="H9" s="103">
        <f>data!B7</f>
        <v>178.44000199999999</v>
      </c>
      <c r="I9" s="104">
        <f t="shared" si="3"/>
        <v>1019487.2114266666</v>
      </c>
      <c r="J9" s="103">
        <f>data!D7</f>
        <v>125.699997</v>
      </c>
      <c r="K9" s="105">
        <f t="shared" si="4"/>
        <v>999943.476135</v>
      </c>
      <c r="L9" s="106">
        <f t="shared" si="0"/>
        <v>611692.326856</v>
      </c>
      <c r="M9" s="106">
        <f t="shared" si="1"/>
        <v>399977.39045399998</v>
      </c>
      <c r="N9" s="106">
        <f t="shared" si="2"/>
        <v>1011669.71731</v>
      </c>
      <c r="O9" s="107">
        <f t="shared" si="5"/>
        <v>-5.4065767693280975E-3</v>
      </c>
    </row>
    <row r="10" spans="1:15" ht="16.2" thickBot="1" x14ac:dyDescent="0.35">
      <c r="A10" s="92" t="s">
        <v>6</v>
      </c>
      <c r="B10" s="93">
        <f>D4*B5*D8*SQRT(D6)</f>
        <v>44493.391784355656</v>
      </c>
      <c r="C10" s="94">
        <f>D4*C5*D8*SQRT(D6)</f>
        <v>0</v>
      </c>
      <c r="D10" s="54">
        <f>D4*D5*D8*SQRT(D6)</f>
        <v>15967.843309972184</v>
      </c>
      <c r="E10" s="95"/>
      <c r="G10" s="102">
        <v>43174</v>
      </c>
      <c r="H10" s="103">
        <f>data!B8</f>
        <v>178.64999399999999</v>
      </c>
      <c r="I10" s="104">
        <f t="shared" si="3"/>
        <v>1020686.9657199999</v>
      </c>
      <c r="J10" s="103">
        <f>data!D8</f>
        <v>124.900002</v>
      </c>
      <c r="K10" s="105">
        <f t="shared" si="4"/>
        <v>993579.51590999996</v>
      </c>
      <c r="L10" s="106">
        <f t="shared" si="0"/>
        <v>612412.17943199992</v>
      </c>
      <c r="M10" s="106">
        <f t="shared" si="1"/>
        <v>397431.80636400002</v>
      </c>
      <c r="N10" s="106">
        <f t="shared" si="2"/>
        <v>1009843.9857959999</v>
      </c>
      <c r="O10" s="107">
        <f t="shared" si="5"/>
        <v>-1.8046715076681652E-3</v>
      </c>
    </row>
    <row r="11" spans="1:15" ht="16.2" thickBot="1" x14ac:dyDescent="0.35">
      <c r="G11" s="102">
        <v>43175</v>
      </c>
      <c r="H11" s="103">
        <f>data!B9</f>
        <v>178.020004</v>
      </c>
      <c r="I11" s="104">
        <f t="shared" si="3"/>
        <v>1017087.6228533332</v>
      </c>
      <c r="J11" s="103">
        <f>data!D9</f>
        <v>124.599998</v>
      </c>
      <c r="K11" s="105">
        <f t="shared" si="4"/>
        <v>991192.98409000004</v>
      </c>
      <c r="L11" s="106">
        <f t="shared" si="0"/>
        <v>610252.57371200004</v>
      </c>
      <c r="M11" s="106">
        <f t="shared" si="1"/>
        <v>396477.19363599998</v>
      </c>
      <c r="N11" s="106">
        <f t="shared" si="2"/>
        <v>1006729.7673480001</v>
      </c>
      <c r="O11" s="107">
        <f t="shared" si="5"/>
        <v>-3.0838609644687764E-3</v>
      </c>
    </row>
    <row r="12" spans="1:15" ht="16.2" thickBot="1" x14ac:dyDescent="0.35">
      <c r="A12" s="82" t="s">
        <v>49</v>
      </c>
      <c r="B12" s="122" t="e">
        <f>B4*data!#REF!</f>
        <v>#REF!</v>
      </c>
      <c r="C12" s="123" t="e">
        <f>C4*data!#REF!</f>
        <v>#REF!</v>
      </c>
      <c r="D12" s="54" t="e">
        <f>SUM(B12:C12)</f>
        <v>#REF!</v>
      </c>
      <c r="E12" s="124"/>
      <c r="G12" s="102">
        <v>43178</v>
      </c>
      <c r="H12" s="103">
        <f>data!B10</f>
        <v>175.300003</v>
      </c>
      <c r="I12" s="104">
        <f t="shared" si="3"/>
        <v>1001547.3504733333</v>
      </c>
      <c r="J12" s="103">
        <f>data!D10</f>
        <v>124.870003</v>
      </c>
      <c r="K12" s="105">
        <f t="shared" si="4"/>
        <v>993340.87386499997</v>
      </c>
      <c r="L12" s="106">
        <f t="shared" si="0"/>
        <v>600928.41028399998</v>
      </c>
      <c r="M12" s="106">
        <f t="shared" si="1"/>
        <v>397336.34954600001</v>
      </c>
      <c r="N12" s="106">
        <f t="shared" si="2"/>
        <v>998264.75983</v>
      </c>
      <c r="O12" s="107">
        <f t="shared" si="5"/>
        <v>-8.4084208022369156E-3</v>
      </c>
    </row>
    <row r="13" spans="1:15" x14ac:dyDescent="0.3">
      <c r="G13" s="102">
        <v>43179</v>
      </c>
      <c r="H13" s="103">
        <f>data!B11</f>
        <v>175.240005</v>
      </c>
      <c r="I13" s="104">
        <f t="shared" si="3"/>
        <v>1001204.5619</v>
      </c>
      <c r="J13" s="103">
        <f>data!D11</f>
        <v>124.30999799999999</v>
      </c>
      <c r="K13" s="105">
        <f t="shared" si="4"/>
        <v>988886.03408999997</v>
      </c>
      <c r="L13" s="106">
        <f t="shared" si="0"/>
        <v>600722.73713999998</v>
      </c>
      <c r="M13" s="106">
        <f t="shared" si="1"/>
        <v>395554.41363599995</v>
      </c>
      <c r="N13" s="106">
        <f t="shared" si="2"/>
        <v>996277.15077599999</v>
      </c>
      <c r="O13" s="107">
        <f t="shared" si="5"/>
        <v>-1.9910640282829739E-3</v>
      </c>
    </row>
    <row r="14" spans="1:15" x14ac:dyDescent="0.3">
      <c r="G14" s="102">
        <v>43180</v>
      </c>
      <c r="H14" s="103">
        <f>data!B12</f>
        <v>171.270004</v>
      </c>
      <c r="I14" s="104">
        <f t="shared" si="3"/>
        <v>978522.62285333325</v>
      </c>
      <c r="J14" s="103">
        <f>data!D12</f>
        <v>126.480003</v>
      </c>
      <c r="K14" s="105">
        <f t="shared" si="4"/>
        <v>1006148.423865</v>
      </c>
      <c r="L14" s="106">
        <f t="shared" si="0"/>
        <v>587113.57371200004</v>
      </c>
      <c r="M14" s="106">
        <f t="shared" si="1"/>
        <v>402459.36954599997</v>
      </c>
      <c r="N14" s="106">
        <f t="shared" si="2"/>
        <v>989572.94325800007</v>
      </c>
      <c r="O14" s="107">
        <f t="shared" si="5"/>
        <v>-6.72925953664405E-3</v>
      </c>
    </row>
    <row r="15" spans="1:15" x14ac:dyDescent="0.3">
      <c r="G15" s="102">
        <v>43181</v>
      </c>
      <c r="H15" s="103">
        <f>data!B13</f>
        <v>168.85000600000001</v>
      </c>
      <c r="I15" s="104">
        <f t="shared" si="3"/>
        <v>964696.36761333328</v>
      </c>
      <c r="J15" s="103">
        <f>data!D13</f>
        <v>125.980003</v>
      </c>
      <c r="K15" s="105">
        <f t="shared" si="4"/>
        <v>1002170.923865</v>
      </c>
      <c r="L15" s="106">
        <f t="shared" si="0"/>
        <v>578817.82056800008</v>
      </c>
      <c r="M15" s="106">
        <f t="shared" si="1"/>
        <v>400868.36954599997</v>
      </c>
      <c r="N15" s="106">
        <f t="shared" si="2"/>
        <v>979686.19011400011</v>
      </c>
      <c r="O15" s="107">
        <f t="shared" si="5"/>
        <v>-9.9909291289326241E-3</v>
      </c>
    </row>
    <row r="16" spans="1:15" x14ac:dyDescent="0.3">
      <c r="G16" s="102">
        <v>43182</v>
      </c>
      <c r="H16" s="103">
        <f>data!B14</f>
        <v>164.94000199999999</v>
      </c>
      <c r="I16" s="104">
        <f t="shared" si="3"/>
        <v>942357.21142666659</v>
      </c>
      <c r="J16" s="103">
        <f>data!D14</f>
        <v>127.610001</v>
      </c>
      <c r="K16" s="105">
        <f t="shared" si="4"/>
        <v>1015137.557955</v>
      </c>
      <c r="L16" s="106">
        <f t="shared" si="0"/>
        <v>565414.326856</v>
      </c>
      <c r="M16" s="106">
        <f t="shared" si="1"/>
        <v>406055.02318199998</v>
      </c>
      <c r="N16" s="106">
        <f t="shared" si="2"/>
        <v>971469.35003799992</v>
      </c>
      <c r="O16" s="107">
        <f t="shared" si="5"/>
        <v>-8.3872163953275791E-3</v>
      </c>
    </row>
    <row r="17" spans="7:15" x14ac:dyDescent="0.3">
      <c r="G17" s="102">
        <v>43185</v>
      </c>
      <c r="H17" s="103">
        <f>data!B15</f>
        <v>172.770004</v>
      </c>
      <c r="I17" s="104">
        <f t="shared" si="3"/>
        <v>987092.62285333325</v>
      </c>
      <c r="J17" s="103">
        <f>data!D15</f>
        <v>128.279999</v>
      </c>
      <c r="K17" s="105">
        <f t="shared" si="4"/>
        <v>1020467.392045</v>
      </c>
      <c r="L17" s="106">
        <f t="shared" si="0"/>
        <v>592255.57371200004</v>
      </c>
      <c r="M17" s="106">
        <f t="shared" si="1"/>
        <v>408186.95681800001</v>
      </c>
      <c r="N17" s="106">
        <f t="shared" si="2"/>
        <v>1000442.5305300001</v>
      </c>
      <c r="O17" s="107">
        <f t="shared" si="5"/>
        <v>2.9824080904731431E-2</v>
      </c>
    </row>
    <row r="18" spans="7:15" x14ac:dyDescent="0.3">
      <c r="G18" s="102">
        <v>43186</v>
      </c>
      <c r="H18" s="103">
        <f>data!B16</f>
        <v>168.33999600000001</v>
      </c>
      <c r="I18" s="104">
        <f t="shared" si="3"/>
        <v>961782.51048000006</v>
      </c>
      <c r="J18" s="103">
        <f>data!D16</f>
        <v>127.489998</v>
      </c>
      <c r="K18" s="105">
        <f t="shared" si="4"/>
        <v>1014182.93409</v>
      </c>
      <c r="L18" s="106">
        <f t="shared" si="0"/>
        <v>577069.50628800003</v>
      </c>
      <c r="M18" s="106">
        <f t="shared" si="1"/>
        <v>405673.17363600002</v>
      </c>
      <c r="N18" s="106">
        <f t="shared" si="2"/>
        <v>982742.67992400005</v>
      </c>
      <c r="O18" s="107">
        <f t="shared" si="5"/>
        <v>-1.7692021346416897E-2</v>
      </c>
    </row>
    <row r="19" spans="7:15" x14ac:dyDescent="0.3">
      <c r="G19" s="102">
        <v>43187</v>
      </c>
      <c r="H19" s="103">
        <f>data!B17</f>
        <v>166.479996</v>
      </c>
      <c r="I19" s="104">
        <f t="shared" si="3"/>
        <v>951155.71047999989</v>
      </c>
      <c r="J19" s="103">
        <f>data!D17</f>
        <v>125.730003</v>
      </c>
      <c r="K19" s="105">
        <f t="shared" si="4"/>
        <v>1000182.173865</v>
      </c>
      <c r="L19" s="106">
        <f t="shared" si="0"/>
        <v>570693.42628799996</v>
      </c>
      <c r="M19" s="106">
        <f t="shared" si="1"/>
        <v>400072.86954599997</v>
      </c>
      <c r="N19" s="106">
        <f t="shared" si="2"/>
        <v>970766.29583399999</v>
      </c>
      <c r="O19" s="107">
        <f t="shared" si="5"/>
        <v>-1.2186693764970391E-2</v>
      </c>
    </row>
    <row r="20" spans="7:15" x14ac:dyDescent="0.3">
      <c r="G20" s="102">
        <v>43188</v>
      </c>
      <c r="H20" s="103">
        <f>data!B18</f>
        <v>167.779999</v>
      </c>
      <c r="I20" s="104">
        <f t="shared" si="3"/>
        <v>958583.06095333328</v>
      </c>
      <c r="J20" s="103">
        <f>data!D18</f>
        <v>125.790001</v>
      </c>
      <c r="K20" s="105">
        <f t="shared" si="4"/>
        <v>1000659.457955</v>
      </c>
      <c r="L20" s="106">
        <f t="shared" si="0"/>
        <v>575149.83657200006</v>
      </c>
      <c r="M20" s="106">
        <f t="shared" si="1"/>
        <v>400263.78318199998</v>
      </c>
      <c r="N20" s="106">
        <f t="shared" si="2"/>
        <v>975413.6197540001</v>
      </c>
      <c r="O20" s="107">
        <f t="shared" si="5"/>
        <v>4.787273661996494E-3</v>
      </c>
    </row>
    <row r="21" spans="7:15" x14ac:dyDescent="0.3">
      <c r="G21" s="102">
        <v>43192</v>
      </c>
      <c r="H21" s="103">
        <f>data!B19</f>
        <v>166.679993</v>
      </c>
      <c r="I21" s="104">
        <f t="shared" si="3"/>
        <v>952298.36000666663</v>
      </c>
      <c r="J21" s="103">
        <f>data!D19</f>
        <v>127.260002</v>
      </c>
      <c r="K21" s="105">
        <f t="shared" si="4"/>
        <v>1012353.31591</v>
      </c>
      <c r="L21" s="106">
        <f t="shared" si="0"/>
        <v>571379.01600399998</v>
      </c>
      <c r="M21" s="106">
        <f t="shared" si="1"/>
        <v>404941.32636399998</v>
      </c>
      <c r="N21" s="106">
        <f t="shared" si="2"/>
        <v>976320.34236799995</v>
      </c>
      <c r="O21" s="107">
        <f t="shared" si="5"/>
        <v>9.2957756139244729E-4</v>
      </c>
    </row>
    <row r="22" spans="7:15" x14ac:dyDescent="0.3">
      <c r="G22" s="102">
        <v>43193</v>
      </c>
      <c r="H22" s="103">
        <f>data!B20</f>
        <v>168.38999899999999</v>
      </c>
      <c r="I22" s="104">
        <f t="shared" si="3"/>
        <v>962068.19428666658</v>
      </c>
      <c r="J22" s="103">
        <f>data!D20</f>
        <v>126.300003</v>
      </c>
      <c r="K22" s="105">
        <f t="shared" si="4"/>
        <v>1004716.523865</v>
      </c>
      <c r="L22" s="106">
        <f t="shared" si="0"/>
        <v>577240.91657200002</v>
      </c>
      <c r="M22" s="106">
        <f t="shared" si="1"/>
        <v>401886.60954600002</v>
      </c>
      <c r="N22" s="106">
        <f t="shared" si="2"/>
        <v>979127.52611800004</v>
      </c>
      <c r="O22" s="107">
        <f t="shared" si="5"/>
        <v>2.8752691388069795E-3</v>
      </c>
    </row>
    <row r="23" spans="7:15" x14ac:dyDescent="0.3">
      <c r="G23" s="102">
        <v>43194</v>
      </c>
      <c r="H23" s="103">
        <f>data!B21</f>
        <v>171.61000100000001</v>
      </c>
      <c r="I23" s="104">
        <f t="shared" si="3"/>
        <v>980465.13904666668</v>
      </c>
      <c r="J23" s="103">
        <f>data!D21</f>
        <v>126.449997</v>
      </c>
      <c r="K23" s="105">
        <f t="shared" si="4"/>
        <v>1005909.726135</v>
      </c>
      <c r="L23" s="106">
        <f t="shared" si="0"/>
        <v>588279.08342799998</v>
      </c>
      <c r="M23" s="106">
        <f t="shared" si="1"/>
        <v>402363.89045399998</v>
      </c>
      <c r="N23" s="106">
        <f t="shared" si="2"/>
        <v>990642.97388199996</v>
      </c>
      <c r="O23" s="107">
        <f t="shared" si="5"/>
        <v>1.1760927414282696E-2</v>
      </c>
    </row>
    <row r="24" spans="7:15" x14ac:dyDescent="0.3">
      <c r="G24" s="102">
        <v>43195</v>
      </c>
      <c r="H24" s="103">
        <f>data!B22</f>
        <v>172.800003</v>
      </c>
      <c r="I24" s="104">
        <f t="shared" si="3"/>
        <v>987264.01714000001</v>
      </c>
      <c r="J24" s="103">
        <f>data!D22</f>
        <v>125.800003</v>
      </c>
      <c r="K24" s="105">
        <f t="shared" si="4"/>
        <v>1000739.023865</v>
      </c>
      <c r="L24" s="106">
        <f t="shared" si="0"/>
        <v>592358.41028399998</v>
      </c>
      <c r="M24" s="106">
        <f t="shared" si="1"/>
        <v>400295.60954600002</v>
      </c>
      <c r="N24" s="106">
        <f t="shared" si="2"/>
        <v>992654.01983</v>
      </c>
      <c r="O24" s="107">
        <f t="shared" si="5"/>
        <v>2.0300410955518267E-3</v>
      </c>
    </row>
    <row r="25" spans="7:15" x14ac:dyDescent="0.3">
      <c r="G25" s="102">
        <v>43196</v>
      </c>
      <c r="H25" s="103">
        <f>data!B23</f>
        <v>168.38000500000001</v>
      </c>
      <c r="I25" s="104">
        <f t="shared" si="3"/>
        <v>962011.0952333333</v>
      </c>
      <c r="J25" s="103">
        <f>data!D23</f>
        <v>126.389999</v>
      </c>
      <c r="K25" s="105">
        <f t="shared" si="4"/>
        <v>1005432.442045</v>
      </c>
      <c r="L25" s="106">
        <f t="shared" si="0"/>
        <v>577206.65714000002</v>
      </c>
      <c r="M25" s="106">
        <f t="shared" si="1"/>
        <v>402172.97681800002</v>
      </c>
      <c r="N25" s="106">
        <f t="shared" si="2"/>
        <v>979379.63395799999</v>
      </c>
      <c r="O25" s="107">
        <f t="shared" si="5"/>
        <v>-1.3372620879803954E-2</v>
      </c>
    </row>
    <row r="26" spans="7:15" x14ac:dyDescent="0.3">
      <c r="G26" s="102">
        <v>43199</v>
      </c>
      <c r="H26" s="103">
        <f>data!B24</f>
        <v>170.050003</v>
      </c>
      <c r="I26" s="104">
        <f t="shared" si="3"/>
        <v>971552.35047333327</v>
      </c>
      <c r="J26" s="103">
        <f>data!D24</f>
        <v>126.82</v>
      </c>
      <c r="K26" s="105">
        <f t="shared" si="4"/>
        <v>1008853.1</v>
      </c>
      <c r="L26" s="106">
        <f t="shared" si="0"/>
        <v>582931.41028399998</v>
      </c>
      <c r="M26" s="106">
        <f t="shared" si="1"/>
        <v>403541.24</v>
      </c>
      <c r="N26" s="106">
        <f t="shared" si="2"/>
        <v>986472.65028399997</v>
      </c>
      <c r="O26" s="107">
        <f t="shared" si="5"/>
        <v>7.2423563652581624E-3</v>
      </c>
    </row>
    <row r="27" spans="7:15" x14ac:dyDescent="0.3">
      <c r="G27" s="102">
        <v>43200</v>
      </c>
      <c r="H27" s="103">
        <f>data!B25</f>
        <v>173.25</v>
      </c>
      <c r="I27" s="104">
        <f t="shared" si="3"/>
        <v>989835</v>
      </c>
      <c r="J27" s="103">
        <f>data!D25</f>
        <v>127.120003</v>
      </c>
      <c r="K27" s="105">
        <f t="shared" si="4"/>
        <v>1011239.623865</v>
      </c>
      <c r="L27" s="106">
        <f t="shared" si="0"/>
        <v>593901</v>
      </c>
      <c r="M27" s="106">
        <f t="shared" si="1"/>
        <v>404495.84954600001</v>
      </c>
      <c r="N27" s="106">
        <f t="shared" si="2"/>
        <v>998396.84954600001</v>
      </c>
      <c r="O27" s="107">
        <f t="shared" si="5"/>
        <v>1.2087713996497662E-2</v>
      </c>
    </row>
    <row r="28" spans="7:15" x14ac:dyDescent="0.3">
      <c r="G28" s="102">
        <v>43201</v>
      </c>
      <c r="H28" s="103">
        <f>data!B26</f>
        <v>172.44000199999999</v>
      </c>
      <c r="I28" s="104">
        <f t="shared" si="3"/>
        <v>985207.21142666659</v>
      </c>
      <c r="J28" s="103">
        <f>data!D26</f>
        <v>128.11000100000001</v>
      </c>
      <c r="K28" s="105">
        <f t="shared" si="4"/>
        <v>1019115.0579550001</v>
      </c>
      <c r="L28" s="106">
        <f t="shared" si="0"/>
        <v>591124.326856</v>
      </c>
      <c r="M28" s="106">
        <f t="shared" si="1"/>
        <v>407646.02318200003</v>
      </c>
      <c r="N28" s="106">
        <f t="shared" si="2"/>
        <v>998770.35003800003</v>
      </c>
      <c r="O28" s="107">
        <f t="shared" si="5"/>
        <v>3.7410023095518774E-4</v>
      </c>
    </row>
    <row r="29" spans="7:15" x14ac:dyDescent="0.3">
      <c r="G29" s="102">
        <v>43202</v>
      </c>
      <c r="H29" s="103">
        <f>data!B27</f>
        <v>174.13999899999999</v>
      </c>
      <c r="I29" s="104">
        <f t="shared" si="3"/>
        <v>994919.86095333321</v>
      </c>
      <c r="J29" s="103">
        <f>data!D27</f>
        <v>126.620003</v>
      </c>
      <c r="K29" s="105">
        <f t="shared" si="4"/>
        <v>1007262.123865</v>
      </c>
      <c r="L29" s="106">
        <f t="shared" si="0"/>
        <v>596951.91657200002</v>
      </c>
      <c r="M29" s="106">
        <f t="shared" si="1"/>
        <v>402904.84954600001</v>
      </c>
      <c r="N29" s="106">
        <f t="shared" si="2"/>
        <v>999856.76611800003</v>
      </c>
      <c r="O29" s="107">
        <f t="shared" si="5"/>
        <v>1.0877536362174922E-3</v>
      </c>
    </row>
    <row r="30" spans="7:15" x14ac:dyDescent="0.3">
      <c r="G30" s="102">
        <v>43203</v>
      </c>
      <c r="H30" s="103">
        <f>data!B28</f>
        <v>174.729996</v>
      </c>
      <c r="I30" s="104">
        <f t="shared" si="3"/>
        <v>998290.71047999989</v>
      </c>
      <c r="J30" s="103">
        <f>data!D28</f>
        <v>127.449997</v>
      </c>
      <c r="K30" s="105">
        <f t="shared" si="4"/>
        <v>1013864.726135</v>
      </c>
      <c r="L30" s="106">
        <f t="shared" si="0"/>
        <v>598974.42628799996</v>
      </c>
      <c r="M30" s="106">
        <f t="shared" si="1"/>
        <v>405545.89045399998</v>
      </c>
      <c r="N30" s="106">
        <f t="shared" si="2"/>
        <v>1004520.3167419999</v>
      </c>
      <c r="O30" s="107">
        <f t="shared" si="5"/>
        <v>4.6642186981504796E-3</v>
      </c>
    </row>
    <row r="31" spans="7:15" x14ac:dyDescent="0.3">
      <c r="G31" s="102">
        <v>43206</v>
      </c>
      <c r="H31" s="103">
        <f>data!B29</f>
        <v>175.820007</v>
      </c>
      <c r="I31" s="104">
        <f t="shared" si="3"/>
        <v>1004518.30666</v>
      </c>
      <c r="J31" s="103">
        <f>data!D29</f>
        <v>127.629997</v>
      </c>
      <c r="K31" s="105">
        <f t="shared" si="4"/>
        <v>1015296.626135</v>
      </c>
      <c r="L31" s="106">
        <f t="shared" si="0"/>
        <v>602710.98399600002</v>
      </c>
      <c r="M31" s="106">
        <f t="shared" si="1"/>
        <v>406118.65045399999</v>
      </c>
      <c r="N31" s="106">
        <f t="shared" si="2"/>
        <v>1008829.63445</v>
      </c>
      <c r="O31" s="107">
        <f t="shared" si="5"/>
        <v>4.289925884203738E-3</v>
      </c>
    </row>
    <row r="32" spans="7:15" x14ac:dyDescent="0.3">
      <c r="G32" s="102">
        <v>43207</v>
      </c>
      <c r="H32" s="103">
        <f>data!B30</f>
        <v>178.240005</v>
      </c>
      <c r="I32" s="104">
        <f t="shared" si="3"/>
        <v>1018344.5619</v>
      </c>
      <c r="J32" s="103">
        <f>data!D30</f>
        <v>127.75</v>
      </c>
      <c r="K32" s="105">
        <f t="shared" si="4"/>
        <v>1016251.25</v>
      </c>
      <c r="L32" s="106">
        <f t="shared" si="0"/>
        <v>611006.73713999998</v>
      </c>
      <c r="M32" s="106">
        <f t="shared" si="1"/>
        <v>406500.5</v>
      </c>
      <c r="N32" s="106">
        <f t="shared" si="2"/>
        <v>1017507.23714</v>
      </c>
      <c r="O32" s="107">
        <f t="shared" si="5"/>
        <v>8.6016532362580556E-3</v>
      </c>
    </row>
    <row r="33" spans="7:15" x14ac:dyDescent="0.3">
      <c r="G33" s="102">
        <v>43208</v>
      </c>
      <c r="H33" s="103">
        <f>data!B31</f>
        <v>177.83999600000001</v>
      </c>
      <c r="I33" s="104">
        <f t="shared" si="3"/>
        <v>1016059.1771466667</v>
      </c>
      <c r="J33" s="103">
        <f>data!D31</f>
        <v>127.849998</v>
      </c>
      <c r="K33" s="105">
        <f t="shared" si="4"/>
        <v>1017046.73409</v>
      </c>
      <c r="L33" s="106">
        <f t="shared" si="0"/>
        <v>609635.50628800003</v>
      </c>
      <c r="M33" s="106">
        <f t="shared" si="1"/>
        <v>406818.69363599998</v>
      </c>
      <c r="N33" s="106">
        <f t="shared" si="2"/>
        <v>1016454.1999240001</v>
      </c>
      <c r="O33" s="107">
        <f t="shared" si="5"/>
        <v>-1.0349186497776719E-3</v>
      </c>
    </row>
    <row r="34" spans="7:15" x14ac:dyDescent="0.3">
      <c r="G34" s="102">
        <v>43209</v>
      </c>
      <c r="H34" s="103">
        <f>data!B32</f>
        <v>172.800003</v>
      </c>
      <c r="I34" s="104">
        <f t="shared" si="3"/>
        <v>987264.01714000001</v>
      </c>
      <c r="J34" s="103">
        <f>data!D32</f>
        <v>127.599998</v>
      </c>
      <c r="K34" s="105">
        <f t="shared" si="4"/>
        <v>1015057.98409</v>
      </c>
      <c r="L34" s="106">
        <f t="shared" si="0"/>
        <v>592358.41028399998</v>
      </c>
      <c r="M34" s="106">
        <f t="shared" si="1"/>
        <v>406023.19363599998</v>
      </c>
      <c r="N34" s="106">
        <f t="shared" si="2"/>
        <v>998381.60391999991</v>
      </c>
      <c r="O34" s="107">
        <f t="shared" si="5"/>
        <v>-1.7780039676506321E-2</v>
      </c>
    </row>
    <row r="35" spans="7:15" x14ac:dyDescent="0.3">
      <c r="G35" s="102">
        <v>43210</v>
      </c>
      <c r="H35" s="103">
        <f>data!B33</f>
        <v>165.720001</v>
      </c>
      <c r="I35" s="104">
        <f t="shared" si="3"/>
        <v>946813.60571333324</v>
      </c>
      <c r="J35" s="103">
        <f>data!D33</f>
        <v>126.629997</v>
      </c>
      <c r="K35" s="105">
        <f t="shared" si="4"/>
        <v>1007341.626135</v>
      </c>
      <c r="L35" s="106">
        <f t="shared" si="0"/>
        <v>568088.16342799994</v>
      </c>
      <c r="M35" s="106">
        <f t="shared" si="1"/>
        <v>402936.65045399999</v>
      </c>
      <c r="N35" s="106">
        <f t="shared" si="2"/>
        <v>971024.81388199993</v>
      </c>
      <c r="O35" s="107">
        <f t="shared" si="5"/>
        <v>-2.7401135928974973E-2</v>
      </c>
    </row>
    <row r="36" spans="7:15" x14ac:dyDescent="0.3">
      <c r="G36" s="102">
        <v>43213</v>
      </c>
      <c r="H36" s="103">
        <f>data!B34</f>
        <v>165.240005</v>
      </c>
      <c r="I36" s="104">
        <f t="shared" si="3"/>
        <v>944071.2285666666</v>
      </c>
      <c r="J36" s="103">
        <f>data!D34</f>
        <v>125.620003</v>
      </c>
      <c r="K36" s="105">
        <f t="shared" si="4"/>
        <v>999307.12386499997</v>
      </c>
      <c r="L36" s="106">
        <f t="shared" si="0"/>
        <v>566442.73713999998</v>
      </c>
      <c r="M36" s="106">
        <f t="shared" si="1"/>
        <v>399722.84954600001</v>
      </c>
      <c r="N36" s="106">
        <f t="shared" si="2"/>
        <v>966165.586686</v>
      </c>
      <c r="O36" s="107">
        <f t="shared" si="5"/>
        <v>-5.0042255630662336E-3</v>
      </c>
    </row>
    <row r="37" spans="7:15" x14ac:dyDescent="0.3">
      <c r="G37" s="102">
        <v>43214</v>
      </c>
      <c r="H37" s="103">
        <f>data!B35</f>
        <v>162.94000199999999</v>
      </c>
      <c r="I37" s="104">
        <f t="shared" si="3"/>
        <v>930930.54475999996</v>
      </c>
      <c r="J37" s="103">
        <f>data!D35</f>
        <v>126.230003</v>
      </c>
      <c r="K37" s="105">
        <f t="shared" si="4"/>
        <v>1004159.673865</v>
      </c>
      <c r="L37" s="106">
        <f t="shared" si="0"/>
        <v>558558.326856</v>
      </c>
      <c r="M37" s="106">
        <f t="shared" si="1"/>
        <v>401663.86954599997</v>
      </c>
      <c r="N37" s="106">
        <f t="shared" si="2"/>
        <v>960222.19640200003</v>
      </c>
      <c r="O37" s="107">
        <f t="shared" si="5"/>
        <v>-6.1515234716505995E-3</v>
      </c>
    </row>
    <row r="38" spans="7:15" x14ac:dyDescent="0.3">
      <c r="G38" s="102">
        <v>43215</v>
      </c>
      <c r="H38" s="103">
        <f>data!B36</f>
        <v>163.64999399999999</v>
      </c>
      <c r="I38" s="104">
        <f t="shared" si="3"/>
        <v>934986.96571999986</v>
      </c>
      <c r="J38" s="103">
        <f>data!D36</f>
        <v>125.410004</v>
      </c>
      <c r="K38" s="105">
        <f t="shared" si="4"/>
        <v>997636.58181999996</v>
      </c>
      <c r="L38" s="106">
        <f t="shared" si="0"/>
        <v>560992.17943199992</v>
      </c>
      <c r="M38" s="106">
        <f t="shared" si="1"/>
        <v>399054.632728</v>
      </c>
      <c r="N38" s="106">
        <f t="shared" si="2"/>
        <v>960046.81215999997</v>
      </c>
      <c r="O38" s="107">
        <f t="shared" si="5"/>
        <v>-1.8264964365255487E-4</v>
      </c>
    </row>
    <row r="39" spans="7:15" x14ac:dyDescent="0.3">
      <c r="G39" s="102">
        <v>43216</v>
      </c>
      <c r="H39" s="103">
        <f>data!B37</f>
        <v>164.220001</v>
      </c>
      <c r="I39" s="104">
        <f t="shared" si="3"/>
        <v>938243.60571333324</v>
      </c>
      <c r="J39" s="103">
        <f>data!D37</f>
        <v>124.970001</v>
      </c>
      <c r="K39" s="105">
        <f t="shared" si="4"/>
        <v>994136.35795500001</v>
      </c>
      <c r="L39" s="106">
        <f t="shared" si="0"/>
        <v>562946.16342799994</v>
      </c>
      <c r="M39" s="106">
        <f t="shared" si="1"/>
        <v>397654.54318199999</v>
      </c>
      <c r="N39" s="106">
        <f t="shared" si="2"/>
        <v>960600.70660999999</v>
      </c>
      <c r="O39" s="107">
        <f t="shared" si="5"/>
        <v>5.7694525202767188E-4</v>
      </c>
    </row>
    <row r="40" spans="7:15" x14ac:dyDescent="0.3">
      <c r="G40" s="102">
        <v>43217</v>
      </c>
      <c r="H40" s="103">
        <f>data!B38</f>
        <v>162.320007</v>
      </c>
      <c r="I40" s="104">
        <f t="shared" si="3"/>
        <v>927388.30666</v>
      </c>
      <c r="J40" s="103">
        <f>data!D38</f>
        <v>125.5</v>
      </c>
      <c r="K40" s="105">
        <f t="shared" si="4"/>
        <v>998352.5</v>
      </c>
      <c r="L40" s="106">
        <f t="shared" si="0"/>
        <v>556432.98399600002</v>
      </c>
      <c r="M40" s="106">
        <f t="shared" si="1"/>
        <v>399341</v>
      </c>
      <c r="N40" s="106">
        <f t="shared" si="2"/>
        <v>955773.98399600002</v>
      </c>
      <c r="O40" s="107">
        <f t="shared" si="5"/>
        <v>-5.0246919253617017E-3</v>
      </c>
    </row>
    <row r="41" spans="7:15" x14ac:dyDescent="0.3">
      <c r="G41" s="102">
        <v>43220</v>
      </c>
      <c r="H41" s="103">
        <f>data!B39</f>
        <v>165.259995</v>
      </c>
      <c r="I41" s="104">
        <f t="shared" si="3"/>
        <v>944185.43809999991</v>
      </c>
      <c r="J41" s="103">
        <f>data!D39</f>
        <v>124.589996</v>
      </c>
      <c r="K41" s="105">
        <f t="shared" si="4"/>
        <v>991113.41818000004</v>
      </c>
      <c r="L41" s="106">
        <f t="shared" si="0"/>
        <v>566511.26286000002</v>
      </c>
      <c r="M41" s="106">
        <f t="shared" si="1"/>
        <v>396445.367272</v>
      </c>
      <c r="N41" s="106">
        <f t="shared" si="2"/>
        <v>962956.63013199996</v>
      </c>
      <c r="O41" s="107">
        <f t="shared" si="5"/>
        <v>7.5150048612644404E-3</v>
      </c>
    </row>
    <row r="42" spans="7:15" x14ac:dyDescent="0.3">
      <c r="G42" s="102">
        <v>43221</v>
      </c>
      <c r="H42" s="103">
        <f>data!B40</f>
        <v>169.10000600000001</v>
      </c>
      <c r="I42" s="104">
        <f t="shared" si="3"/>
        <v>966124.70094666665</v>
      </c>
      <c r="J42" s="103">
        <f>data!D40</f>
        <v>123.709999</v>
      </c>
      <c r="K42" s="105">
        <f t="shared" si="4"/>
        <v>984113.04204500001</v>
      </c>
      <c r="L42" s="106">
        <f t="shared" si="0"/>
        <v>579674.82056800008</v>
      </c>
      <c r="M42" s="106">
        <f t="shared" si="1"/>
        <v>393645.21681800002</v>
      </c>
      <c r="N42" s="106">
        <f t="shared" si="2"/>
        <v>973320.03738600016</v>
      </c>
      <c r="O42" s="107">
        <f t="shared" si="5"/>
        <v>1.0762070616388675E-2</v>
      </c>
    </row>
    <row r="43" spans="7:15" x14ac:dyDescent="0.3">
      <c r="G43" s="102">
        <v>43222</v>
      </c>
      <c r="H43" s="103">
        <f>data!B41</f>
        <v>176.570007</v>
      </c>
      <c r="I43" s="104">
        <f t="shared" si="3"/>
        <v>1008803.30666</v>
      </c>
      <c r="J43" s="103">
        <f>data!D41</f>
        <v>123.650002</v>
      </c>
      <c r="K43" s="105">
        <f t="shared" si="4"/>
        <v>983635.76590999996</v>
      </c>
      <c r="L43" s="106">
        <f t="shared" si="0"/>
        <v>605281.98399600002</v>
      </c>
      <c r="M43" s="106">
        <f t="shared" si="1"/>
        <v>393454.30636400002</v>
      </c>
      <c r="N43" s="106">
        <f t="shared" si="2"/>
        <v>998736.29035999998</v>
      </c>
      <c r="O43" s="107">
        <f t="shared" si="5"/>
        <v>2.6112945380492691E-2</v>
      </c>
    </row>
    <row r="44" spans="7:15" x14ac:dyDescent="0.3">
      <c r="G44" s="102">
        <v>43223</v>
      </c>
      <c r="H44" s="103">
        <f>data!B42</f>
        <v>176.88999899999999</v>
      </c>
      <c r="I44" s="104">
        <f t="shared" si="3"/>
        <v>1010631.5276199998</v>
      </c>
      <c r="J44" s="103">
        <f>data!D42</f>
        <v>124.279999</v>
      </c>
      <c r="K44" s="105">
        <f t="shared" si="4"/>
        <v>988647.39204499999</v>
      </c>
      <c r="L44" s="106">
        <f t="shared" si="0"/>
        <v>606378.91657200002</v>
      </c>
      <c r="M44" s="106">
        <f t="shared" si="1"/>
        <v>395458.95681800001</v>
      </c>
      <c r="N44" s="106">
        <f t="shared" si="2"/>
        <v>1001837.8733900001</v>
      </c>
      <c r="O44" s="107">
        <f t="shared" si="5"/>
        <v>3.105507489751913E-3</v>
      </c>
    </row>
    <row r="45" spans="7:15" x14ac:dyDescent="0.3">
      <c r="G45" s="102">
        <v>43224</v>
      </c>
      <c r="H45" s="103">
        <f>data!B43</f>
        <v>183.83000200000001</v>
      </c>
      <c r="I45" s="104">
        <f t="shared" si="3"/>
        <v>1050282.0780933334</v>
      </c>
      <c r="J45" s="103">
        <f>data!D43</f>
        <v>124.540001</v>
      </c>
      <c r="K45" s="105">
        <f t="shared" si="4"/>
        <v>990715.70795499999</v>
      </c>
      <c r="L45" s="106">
        <f t="shared" si="0"/>
        <v>630169.24685600004</v>
      </c>
      <c r="M45" s="106">
        <f t="shared" si="1"/>
        <v>396286.28318199998</v>
      </c>
      <c r="N45" s="106">
        <f t="shared" si="2"/>
        <v>1026455.5300380001</v>
      </c>
      <c r="O45" s="107">
        <f t="shared" si="5"/>
        <v>2.4572495512371839E-2</v>
      </c>
    </row>
    <row r="46" spans="7:15" x14ac:dyDescent="0.3">
      <c r="G46" s="102">
        <v>43227</v>
      </c>
      <c r="H46" s="103">
        <f>data!B44</f>
        <v>185.16000399999999</v>
      </c>
      <c r="I46" s="104">
        <f t="shared" si="3"/>
        <v>1057880.8228533331</v>
      </c>
      <c r="J46" s="103">
        <f>data!D44</f>
        <v>124.57</v>
      </c>
      <c r="K46" s="105">
        <f t="shared" si="4"/>
        <v>990954.35</v>
      </c>
      <c r="L46" s="106">
        <f t="shared" si="0"/>
        <v>634728.49371199997</v>
      </c>
      <c r="M46" s="106">
        <f t="shared" si="1"/>
        <v>396381.74</v>
      </c>
      <c r="N46" s="106">
        <f t="shared" si="2"/>
        <v>1031110.233712</v>
      </c>
      <c r="O46" s="107">
        <f t="shared" si="5"/>
        <v>4.534734859704681E-3</v>
      </c>
    </row>
    <row r="47" spans="7:15" x14ac:dyDescent="0.3">
      <c r="G47" s="102">
        <v>43228</v>
      </c>
      <c r="H47" s="103">
        <f>data!B45</f>
        <v>186.050003</v>
      </c>
      <c r="I47" s="104">
        <f t="shared" si="3"/>
        <v>1062965.6838066666</v>
      </c>
      <c r="J47" s="103">
        <f>data!D45</f>
        <v>124.589996</v>
      </c>
      <c r="K47" s="105">
        <f t="shared" si="4"/>
        <v>991113.41818000004</v>
      </c>
      <c r="L47" s="106">
        <f t="shared" si="0"/>
        <v>637779.41028399998</v>
      </c>
      <c r="M47" s="106">
        <f t="shared" si="1"/>
        <v>396445.367272</v>
      </c>
      <c r="N47" s="106">
        <f t="shared" si="2"/>
        <v>1034224.777556</v>
      </c>
      <c r="O47" s="107">
        <f t="shared" si="5"/>
        <v>3.0205731086458965E-3</v>
      </c>
    </row>
    <row r="48" spans="7:15" x14ac:dyDescent="0.3">
      <c r="G48" s="102">
        <v>43229</v>
      </c>
      <c r="H48" s="103">
        <f>data!B46</f>
        <v>187.36000100000001</v>
      </c>
      <c r="I48" s="104">
        <f t="shared" si="3"/>
        <v>1070450.1390466667</v>
      </c>
      <c r="J48" s="103">
        <f>data!D46</f>
        <v>124.33000199999999</v>
      </c>
      <c r="K48" s="105">
        <f t="shared" si="4"/>
        <v>989045.16590999998</v>
      </c>
      <c r="L48" s="106">
        <f t="shared" si="0"/>
        <v>642270.08342799998</v>
      </c>
      <c r="M48" s="106">
        <f t="shared" si="1"/>
        <v>395618.06636399997</v>
      </c>
      <c r="N48" s="106">
        <f t="shared" si="2"/>
        <v>1037888.149792</v>
      </c>
      <c r="O48" s="107">
        <f t="shared" si="5"/>
        <v>3.542143173804968E-3</v>
      </c>
    </row>
    <row r="49" spans="7:15" x14ac:dyDescent="0.3">
      <c r="G49" s="102">
        <v>43230</v>
      </c>
      <c r="H49" s="103">
        <f>data!B47</f>
        <v>190.03999300000001</v>
      </c>
      <c r="I49" s="104">
        <f t="shared" si="3"/>
        <v>1085761.8266733333</v>
      </c>
      <c r="J49" s="103">
        <f>data!D47</f>
        <v>125.18</v>
      </c>
      <c r="K49" s="105">
        <f t="shared" si="4"/>
        <v>995806.9</v>
      </c>
      <c r="L49" s="106">
        <f t="shared" si="0"/>
        <v>651457.09600400005</v>
      </c>
      <c r="M49" s="106">
        <f t="shared" si="1"/>
        <v>398322.76</v>
      </c>
      <c r="N49" s="106">
        <f t="shared" si="2"/>
        <v>1049779.8560040002</v>
      </c>
      <c r="O49" s="107">
        <f t="shared" si="5"/>
        <v>1.1457598985385342E-2</v>
      </c>
    </row>
    <row r="50" spans="7:15" x14ac:dyDescent="0.3">
      <c r="G50" s="102">
        <v>43231</v>
      </c>
      <c r="H50" s="103">
        <f>data!B48</f>
        <v>188.58999600000001</v>
      </c>
      <c r="I50" s="104">
        <f t="shared" si="3"/>
        <v>1077477.5104799999</v>
      </c>
      <c r="J50" s="103">
        <f>data!D48</f>
        <v>125</v>
      </c>
      <c r="K50" s="105">
        <f t="shared" si="4"/>
        <v>994375</v>
      </c>
      <c r="L50" s="106">
        <f t="shared" si="0"/>
        <v>646486.50628800003</v>
      </c>
      <c r="M50" s="106">
        <f t="shared" si="1"/>
        <v>397750</v>
      </c>
      <c r="N50" s="106">
        <f t="shared" si="2"/>
        <v>1044236.506288</v>
      </c>
      <c r="O50" s="107">
        <f t="shared" si="5"/>
        <v>-5.2804877939847117E-3</v>
      </c>
    </row>
    <row r="51" spans="7:15" x14ac:dyDescent="0.3">
      <c r="G51" s="102">
        <v>43234</v>
      </c>
      <c r="H51" s="103">
        <f>data!B49</f>
        <v>188.14999399999999</v>
      </c>
      <c r="I51" s="104">
        <f t="shared" si="3"/>
        <v>1074963.6323866665</v>
      </c>
      <c r="J51" s="103">
        <f>data!D49</f>
        <v>124.489998</v>
      </c>
      <c r="K51" s="105">
        <f t="shared" si="4"/>
        <v>990317.93409</v>
      </c>
      <c r="L51" s="106">
        <f t="shared" si="0"/>
        <v>644978.17943199992</v>
      </c>
      <c r="M51" s="106">
        <f t="shared" si="1"/>
        <v>396127.17363600002</v>
      </c>
      <c r="N51" s="106">
        <f t="shared" si="2"/>
        <v>1041105.3530679999</v>
      </c>
      <c r="O51" s="107">
        <f t="shared" si="5"/>
        <v>-2.998509629902335E-3</v>
      </c>
    </row>
    <row r="52" spans="7:15" x14ac:dyDescent="0.3">
      <c r="G52" s="102">
        <v>43235</v>
      </c>
      <c r="H52" s="103">
        <f>data!B50</f>
        <v>186.44000199999999</v>
      </c>
      <c r="I52" s="104">
        <f t="shared" si="3"/>
        <v>1065193.8780933332</v>
      </c>
      <c r="J52" s="103">
        <f>data!D50</f>
        <v>122.480003</v>
      </c>
      <c r="K52" s="105">
        <f t="shared" si="4"/>
        <v>974328.42386500002</v>
      </c>
      <c r="L52" s="106">
        <f t="shared" si="0"/>
        <v>639116.326856</v>
      </c>
      <c r="M52" s="106">
        <f t="shared" si="1"/>
        <v>389731.36954599997</v>
      </c>
      <c r="N52" s="106">
        <f t="shared" si="2"/>
        <v>1028847.696402</v>
      </c>
      <c r="O52" s="107">
        <f t="shared" si="5"/>
        <v>-1.1773694784949718E-2</v>
      </c>
    </row>
    <row r="53" spans="7:15" x14ac:dyDescent="0.3">
      <c r="G53" s="102">
        <v>43236</v>
      </c>
      <c r="H53" s="103">
        <f>data!B51</f>
        <v>188.179993</v>
      </c>
      <c r="I53" s="104">
        <f t="shared" si="3"/>
        <v>1075135.0266733333</v>
      </c>
      <c r="J53" s="103">
        <f>data!D51</f>
        <v>122.290001</v>
      </c>
      <c r="K53" s="105">
        <f t="shared" si="4"/>
        <v>972816.95795499999</v>
      </c>
      <c r="L53" s="106">
        <f t="shared" si="0"/>
        <v>645081.01600399998</v>
      </c>
      <c r="M53" s="106">
        <f t="shared" si="1"/>
        <v>389126.78318199998</v>
      </c>
      <c r="N53" s="106">
        <f t="shared" si="2"/>
        <v>1034207.7991859999</v>
      </c>
      <c r="O53" s="107">
        <f t="shared" si="5"/>
        <v>5.209811717268531E-3</v>
      </c>
    </row>
    <row r="54" spans="7:15" x14ac:dyDescent="0.3">
      <c r="G54" s="102">
        <v>43237</v>
      </c>
      <c r="H54" s="103">
        <f>data!B52</f>
        <v>186.990005</v>
      </c>
      <c r="I54" s="104">
        <f t="shared" si="3"/>
        <v>1068336.2285666666</v>
      </c>
      <c r="J54" s="103">
        <f>data!D52</f>
        <v>122.360001</v>
      </c>
      <c r="K54" s="105">
        <f t="shared" si="4"/>
        <v>973373.80795499997</v>
      </c>
      <c r="L54" s="106">
        <f t="shared" si="0"/>
        <v>641001.73713999998</v>
      </c>
      <c r="M54" s="106">
        <f t="shared" si="1"/>
        <v>389349.52318199998</v>
      </c>
      <c r="N54" s="106">
        <f t="shared" si="2"/>
        <v>1030351.2603219999</v>
      </c>
      <c r="O54" s="107">
        <f t="shared" si="5"/>
        <v>-3.7289787091485671E-3</v>
      </c>
    </row>
    <row r="55" spans="7:15" x14ac:dyDescent="0.3">
      <c r="G55" s="102">
        <v>43238</v>
      </c>
      <c r="H55" s="103">
        <f>data!B53</f>
        <v>186.30999800000001</v>
      </c>
      <c r="I55" s="104">
        <f t="shared" si="3"/>
        <v>1064451.1219066666</v>
      </c>
      <c r="J55" s="103">
        <f>data!D53</f>
        <v>122.410004</v>
      </c>
      <c r="K55" s="105">
        <f t="shared" si="4"/>
        <v>973771.58181999996</v>
      </c>
      <c r="L55" s="106">
        <f t="shared" si="0"/>
        <v>638670.673144</v>
      </c>
      <c r="M55" s="106">
        <f t="shared" si="1"/>
        <v>389508.632728</v>
      </c>
      <c r="N55" s="106">
        <f t="shared" si="2"/>
        <v>1028179.3058720001</v>
      </c>
      <c r="O55" s="107">
        <f t="shared" si="5"/>
        <v>-2.1079747593273357E-3</v>
      </c>
    </row>
    <row r="56" spans="7:15" x14ac:dyDescent="0.3">
      <c r="G56" s="102">
        <v>43241</v>
      </c>
      <c r="H56" s="103">
        <f>data!B54</f>
        <v>187.63000500000001</v>
      </c>
      <c r="I56" s="104">
        <f t="shared" si="3"/>
        <v>1071992.7619</v>
      </c>
      <c r="J56" s="103">
        <f>data!D54</f>
        <v>122.480003</v>
      </c>
      <c r="K56" s="105">
        <f t="shared" si="4"/>
        <v>974328.42386500002</v>
      </c>
      <c r="L56" s="106">
        <f t="shared" si="0"/>
        <v>643195.65714000002</v>
      </c>
      <c r="M56" s="106">
        <f t="shared" si="1"/>
        <v>389731.36954599997</v>
      </c>
      <c r="N56" s="106">
        <f t="shared" si="2"/>
        <v>1032927.0266859999</v>
      </c>
      <c r="O56" s="107">
        <f t="shared" si="5"/>
        <v>4.6176000498019398E-3</v>
      </c>
    </row>
    <row r="57" spans="7:15" x14ac:dyDescent="0.3">
      <c r="G57" s="102">
        <v>43242</v>
      </c>
      <c r="H57" s="103">
        <f>data!B55</f>
        <v>187.16000399999999</v>
      </c>
      <c r="I57" s="104">
        <f t="shared" si="3"/>
        <v>1069307.4895199998</v>
      </c>
      <c r="J57" s="103">
        <f>data!D55</f>
        <v>122.410004</v>
      </c>
      <c r="K57" s="105">
        <f t="shared" si="4"/>
        <v>973771.58181999996</v>
      </c>
      <c r="L57" s="106">
        <f t="shared" si="0"/>
        <v>641584.49371199997</v>
      </c>
      <c r="M57" s="106">
        <f t="shared" si="1"/>
        <v>389508.632728</v>
      </c>
      <c r="N57" s="106">
        <f t="shared" si="2"/>
        <v>1031093.12644</v>
      </c>
      <c r="O57" s="107">
        <f t="shared" si="5"/>
        <v>-1.7754402766319011E-3</v>
      </c>
    </row>
    <row r="58" spans="7:15" x14ac:dyDescent="0.3">
      <c r="G58" s="102">
        <v>43243</v>
      </c>
      <c r="H58" s="103">
        <f>data!B56</f>
        <v>188.36000100000001</v>
      </c>
      <c r="I58" s="104">
        <f t="shared" si="3"/>
        <v>1076163.4723799999</v>
      </c>
      <c r="J58" s="103">
        <f>data!D56</f>
        <v>122.540001</v>
      </c>
      <c r="K58" s="105">
        <f t="shared" si="4"/>
        <v>974805.70795499999</v>
      </c>
      <c r="L58" s="106">
        <f t="shared" si="0"/>
        <v>645698.08342799998</v>
      </c>
      <c r="M58" s="106">
        <f t="shared" si="1"/>
        <v>389922.28318199998</v>
      </c>
      <c r="N58" s="106">
        <f t="shared" si="2"/>
        <v>1035620.3666099999</v>
      </c>
      <c r="O58" s="107">
        <f t="shared" si="5"/>
        <v>4.3907189893028775E-3</v>
      </c>
    </row>
    <row r="59" spans="7:15" x14ac:dyDescent="0.3">
      <c r="G59" s="102">
        <v>43244</v>
      </c>
      <c r="H59" s="103">
        <f>data!B57</f>
        <v>188.14999399999999</v>
      </c>
      <c r="I59" s="104">
        <f t="shared" si="3"/>
        <v>1074963.6323866665</v>
      </c>
      <c r="J59" s="103">
        <f>data!D57</f>
        <v>123.589996</v>
      </c>
      <c r="K59" s="105">
        <f t="shared" si="4"/>
        <v>983158.41818000004</v>
      </c>
      <c r="L59" s="106">
        <f t="shared" si="0"/>
        <v>644978.17943199992</v>
      </c>
      <c r="M59" s="106">
        <f t="shared" si="1"/>
        <v>393263.367272</v>
      </c>
      <c r="N59" s="106">
        <f t="shared" si="2"/>
        <v>1038241.5467039999</v>
      </c>
      <c r="O59" s="107">
        <f t="shared" si="5"/>
        <v>2.5310240880835888E-3</v>
      </c>
    </row>
    <row r="60" spans="7:15" x14ac:dyDescent="0.3">
      <c r="G60" s="102">
        <v>43245</v>
      </c>
      <c r="H60" s="103">
        <f>data!B58</f>
        <v>188.58000200000001</v>
      </c>
      <c r="I60" s="104">
        <f t="shared" si="3"/>
        <v>1077420.4114266667</v>
      </c>
      <c r="J60" s="103">
        <f>data!D58</f>
        <v>123.209999</v>
      </c>
      <c r="K60" s="105">
        <f t="shared" si="4"/>
        <v>980135.54204500001</v>
      </c>
      <c r="L60" s="106">
        <f t="shared" si="0"/>
        <v>646452.24685600004</v>
      </c>
      <c r="M60" s="106">
        <f t="shared" si="1"/>
        <v>392054.21681800002</v>
      </c>
      <c r="N60" s="106">
        <f t="shared" si="2"/>
        <v>1038506.463674</v>
      </c>
      <c r="O60" s="107">
        <f t="shared" si="5"/>
        <v>2.5515928431207868E-4</v>
      </c>
    </row>
    <row r="61" spans="7:15" x14ac:dyDescent="0.3">
      <c r="G61" s="102">
        <v>43249</v>
      </c>
      <c r="H61" s="103">
        <f>data!B59</f>
        <v>187.89999399999999</v>
      </c>
      <c r="I61" s="104">
        <f t="shared" si="3"/>
        <v>1073535.2990533332</v>
      </c>
      <c r="J61" s="103">
        <f>data!D59</f>
        <v>123.19000200000001</v>
      </c>
      <c r="K61" s="105">
        <f t="shared" si="4"/>
        <v>979976.46591000003</v>
      </c>
      <c r="L61" s="106">
        <f t="shared" si="0"/>
        <v>644121.17943199992</v>
      </c>
      <c r="M61" s="106">
        <f t="shared" si="1"/>
        <v>391990.58636400005</v>
      </c>
      <c r="N61" s="106">
        <f t="shared" si="2"/>
        <v>1036111.7657959999</v>
      </c>
      <c r="O61" s="107">
        <f t="shared" si="5"/>
        <v>-2.3059056074896667E-3</v>
      </c>
    </row>
    <row r="62" spans="7:15" x14ac:dyDescent="0.3">
      <c r="G62" s="102">
        <v>43250</v>
      </c>
      <c r="H62" s="103">
        <f>data!B60</f>
        <v>187.5</v>
      </c>
      <c r="I62" s="104">
        <f t="shared" si="3"/>
        <v>1071250</v>
      </c>
      <c r="J62" s="103">
        <f>data!D60</f>
        <v>123.370003</v>
      </c>
      <c r="K62" s="105">
        <f t="shared" si="4"/>
        <v>981408.37386499997</v>
      </c>
      <c r="L62" s="106">
        <f t="shared" si="0"/>
        <v>642750</v>
      </c>
      <c r="M62" s="106">
        <f t="shared" si="1"/>
        <v>392563.34954600001</v>
      </c>
      <c r="N62" s="106">
        <f t="shared" si="2"/>
        <v>1035313.349546</v>
      </c>
      <c r="O62" s="107">
        <f t="shared" si="5"/>
        <v>-7.7058892327752648E-4</v>
      </c>
    </row>
    <row r="63" spans="7:15" x14ac:dyDescent="0.3">
      <c r="G63" s="102">
        <v>43251</v>
      </c>
      <c r="H63" s="103">
        <f>data!B61</f>
        <v>186.86999499999999</v>
      </c>
      <c r="I63" s="104">
        <f t="shared" si="3"/>
        <v>1067650.5714333332</v>
      </c>
      <c r="J63" s="103">
        <f>data!D61</f>
        <v>123.099998</v>
      </c>
      <c r="K63" s="105">
        <f t="shared" si="4"/>
        <v>979260.48409000004</v>
      </c>
      <c r="L63" s="106">
        <f t="shared" si="0"/>
        <v>640590.34285999998</v>
      </c>
      <c r="M63" s="106">
        <f t="shared" si="1"/>
        <v>391704.19363599998</v>
      </c>
      <c r="N63" s="106">
        <f t="shared" si="2"/>
        <v>1032294.5364959999</v>
      </c>
      <c r="O63" s="107">
        <f t="shared" si="5"/>
        <v>-2.9158448032413631E-3</v>
      </c>
    </row>
    <row r="64" spans="7:15" x14ac:dyDescent="0.3">
      <c r="G64" s="102">
        <v>43252</v>
      </c>
      <c r="H64" s="103">
        <f>data!B62</f>
        <v>190.240005</v>
      </c>
      <c r="I64" s="104">
        <f t="shared" si="3"/>
        <v>1086904.5618999999</v>
      </c>
      <c r="J64" s="103">
        <f>data!D62</f>
        <v>122.489998</v>
      </c>
      <c r="K64" s="105">
        <f t="shared" si="4"/>
        <v>974407.93409</v>
      </c>
      <c r="L64" s="106">
        <f t="shared" si="0"/>
        <v>652142.73713999998</v>
      </c>
      <c r="M64" s="106">
        <f t="shared" si="1"/>
        <v>389763.17363600002</v>
      </c>
      <c r="N64" s="106">
        <f t="shared" si="2"/>
        <v>1041905.910776</v>
      </c>
      <c r="O64" s="107">
        <f t="shared" si="5"/>
        <v>9.3106898663095627E-3</v>
      </c>
    </row>
    <row r="65" spans="7:15" x14ac:dyDescent="0.3">
      <c r="G65" s="102">
        <v>43255</v>
      </c>
      <c r="H65" s="103">
        <f>data!B63</f>
        <v>191.83000200000001</v>
      </c>
      <c r="I65" s="104">
        <f t="shared" si="3"/>
        <v>1095988.7447599999</v>
      </c>
      <c r="J65" s="103">
        <f>data!D63</f>
        <v>122.370003</v>
      </c>
      <c r="K65" s="105">
        <f t="shared" si="4"/>
        <v>973453.37386499997</v>
      </c>
      <c r="L65" s="106">
        <f t="shared" si="0"/>
        <v>657593.24685600004</v>
      </c>
      <c r="M65" s="106">
        <f t="shared" si="1"/>
        <v>389381.34954600001</v>
      </c>
      <c r="N65" s="106">
        <f t="shared" si="2"/>
        <v>1046974.5964020001</v>
      </c>
      <c r="O65" s="107">
        <f t="shared" si="5"/>
        <v>4.8648208764119349E-3</v>
      </c>
    </row>
    <row r="66" spans="7:15" x14ac:dyDescent="0.3">
      <c r="G66" s="102">
        <v>43256</v>
      </c>
      <c r="H66" s="103">
        <f>data!B64</f>
        <v>193.30999800000001</v>
      </c>
      <c r="I66" s="104">
        <f t="shared" si="3"/>
        <v>1104444.45524</v>
      </c>
      <c r="J66" s="103">
        <f>data!D64</f>
        <v>122.849998</v>
      </c>
      <c r="K66" s="105">
        <f t="shared" si="4"/>
        <v>977271.73409000004</v>
      </c>
      <c r="L66" s="106">
        <f t="shared" si="0"/>
        <v>662666.673144</v>
      </c>
      <c r="M66" s="106">
        <f t="shared" si="1"/>
        <v>390908.69363599998</v>
      </c>
      <c r="N66" s="106">
        <f t="shared" si="2"/>
        <v>1053575.36678</v>
      </c>
      <c r="O66" s="107">
        <f t="shared" si="5"/>
        <v>6.3046136942424003E-3</v>
      </c>
    </row>
    <row r="67" spans="7:15" x14ac:dyDescent="0.3">
      <c r="G67" s="102">
        <v>43257</v>
      </c>
      <c r="H67" s="103">
        <f>data!B65</f>
        <v>193.979996</v>
      </c>
      <c r="I67" s="104">
        <f t="shared" si="3"/>
        <v>1108272.3771466666</v>
      </c>
      <c r="J67" s="103">
        <f>data!D65</f>
        <v>122.91999800000001</v>
      </c>
      <c r="K67" s="105">
        <f t="shared" si="4"/>
        <v>977828.58409000002</v>
      </c>
      <c r="L67" s="106">
        <f t="shared" si="0"/>
        <v>664963.42628799996</v>
      </c>
      <c r="M67" s="106">
        <f t="shared" si="1"/>
        <v>391131.43363600003</v>
      </c>
      <c r="N67" s="106">
        <f t="shared" si="2"/>
        <v>1056094.859924</v>
      </c>
      <c r="O67" s="107">
        <f t="shared" si="5"/>
        <v>2.3913743842551849E-3</v>
      </c>
    </row>
    <row r="68" spans="7:15" x14ac:dyDescent="0.3">
      <c r="G68" s="102">
        <v>43258</v>
      </c>
      <c r="H68" s="103">
        <f>data!B66</f>
        <v>193.46000699999999</v>
      </c>
      <c r="I68" s="104">
        <f t="shared" si="3"/>
        <v>1105301.50666</v>
      </c>
      <c r="J68" s="103">
        <f>data!D66</f>
        <v>122.860001</v>
      </c>
      <c r="K68" s="105">
        <f t="shared" si="4"/>
        <v>977351.30795499997</v>
      </c>
      <c r="L68" s="106">
        <f t="shared" ref="L68:L131" si="6">H68*$L$2</f>
        <v>663180.90399599995</v>
      </c>
      <c r="M68" s="106">
        <f t="shared" ref="M68:M131" si="7">J68*$M$2</f>
        <v>390940.52318199998</v>
      </c>
      <c r="N68" s="106">
        <f t="shared" ref="N68:N131" si="8">L68+M68</f>
        <v>1054121.4271779999</v>
      </c>
      <c r="O68" s="107">
        <f t="shared" si="5"/>
        <v>-1.8686131529341843E-3</v>
      </c>
    </row>
    <row r="69" spans="7:15" x14ac:dyDescent="0.3">
      <c r="G69" s="102">
        <v>43259</v>
      </c>
      <c r="H69" s="103">
        <f>data!B67</f>
        <v>191.699997</v>
      </c>
      <c r="I69" s="104">
        <f t="shared" ref="I69:I132" si="9">H69*$I$2</f>
        <v>1095245.9828599999</v>
      </c>
      <c r="J69" s="103">
        <f>data!D67</f>
        <v>123.010002</v>
      </c>
      <c r="K69" s="105">
        <f t="shared" ref="K69:K132" si="10">J69*$K$2</f>
        <v>978544.56591</v>
      </c>
      <c r="L69" s="106">
        <f t="shared" si="6"/>
        <v>657147.58971600002</v>
      </c>
      <c r="M69" s="106">
        <f t="shared" si="7"/>
        <v>391417.82636399998</v>
      </c>
      <c r="N69" s="106">
        <f t="shared" si="8"/>
        <v>1048565.41608</v>
      </c>
      <c r="O69" s="107">
        <f t="shared" si="5"/>
        <v>-5.2707505556299772E-3</v>
      </c>
    </row>
    <row r="70" spans="7:15" x14ac:dyDescent="0.3">
      <c r="G70" s="102">
        <v>43262</v>
      </c>
      <c r="H70" s="103">
        <f>data!B68</f>
        <v>191.229996</v>
      </c>
      <c r="I70" s="104">
        <f t="shared" si="9"/>
        <v>1092560.7104799999</v>
      </c>
      <c r="J70" s="103">
        <f>data!D68</f>
        <v>123.230003</v>
      </c>
      <c r="K70" s="105">
        <f t="shared" si="10"/>
        <v>980294.67386500002</v>
      </c>
      <c r="L70" s="106">
        <f t="shared" si="6"/>
        <v>655536.42628799996</v>
      </c>
      <c r="M70" s="106">
        <f t="shared" si="7"/>
        <v>392117.86954599997</v>
      </c>
      <c r="N70" s="106">
        <f t="shared" si="8"/>
        <v>1047654.295834</v>
      </c>
      <c r="O70" s="107">
        <f t="shared" ref="O70:O133" si="11">N70/N69-1</f>
        <v>-8.689207483174588E-4</v>
      </c>
    </row>
    <row r="71" spans="7:15" x14ac:dyDescent="0.3">
      <c r="G71" s="102">
        <v>43263</v>
      </c>
      <c r="H71" s="103">
        <f>data!B69</f>
        <v>192.279999</v>
      </c>
      <c r="I71" s="104">
        <f t="shared" si="9"/>
        <v>1098559.72762</v>
      </c>
      <c r="J71" s="103">
        <f>data!D69</f>
        <v>122.82</v>
      </c>
      <c r="K71" s="105">
        <f t="shared" si="10"/>
        <v>977033.1</v>
      </c>
      <c r="L71" s="106">
        <f t="shared" si="6"/>
        <v>659135.83657200006</v>
      </c>
      <c r="M71" s="106">
        <f t="shared" si="7"/>
        <v>390813.24</v>
      </c>
      <c r="N71" s="106">
        <f t="shared" si="8"/>
        <v>1049949.076572</v>
      </c>
      <c r="O71" s="107">
        <f t="shared" si="11"/>
        <v>2.1903988244262873E-3</v>
      </c>
    </row>
    <row r="72" spans="7:15" x14ac:dyDescent="0.3">
      <c r="G72" s="102">
        <v>43264</v>
      </c>
      <c r="H72" s="103">
        <f>data!B70</f>
        <v>190.699997</v>
      </c>
      <c r="I72" s="104">
        <f t="shared" si="9"/>
        <v>1089532.6495266666</v>
      </c>
      <c r="J72" s="103">
        <f>data!D70</f>
        <v>123.19000200000001</v>
      </c>
      <c r="K72" s="105">
        <f t="shared" si="10"/>
        <v>979976.46591000003</v>
      </c>
      <c r="L72" s="106">
        <f t="shared" si="6"/>
        <v>653719.58971600002</v>
      </c>
      <c r="M72" s="106">
        <f t="shared" si="7"/>
        <v>391990.58636400005</v>
      </c>
      <c r="N72" s="106">
        <f t="shared" si="8"/>
        <v>1045710.1760800001</v>
      </c>
      <c r="O72" s="107">
        <f t="shared" si="11"/>
        <v>-4.0372438879031636E-3</v>
      </c>
    </row>
    <row r="73" spans="7:15" x14ac:dyDescent="0.3">
      <c r="G73" s="102">
        <v>43265</v>
      </c>
      <c r="H73" s="103">
        <f>data!B71</f>
        <v>190.800003</v>
      </c>
      <c r="I73" s="104">
        <f t="shared" si="9"/>
        <v>1090104.0171399999</v>
      </c>
      <c r="J73" s="103">
        <f>data!D71</f>
        <v>123.379997</v>
      </c>
      <c r="K73" s="105">
        <f t="shared" si="10"/>
        <v>981487.87613500003</v>
      </c>
      <c r="L73" s="106">
        <f t="shared" si="6"/>
        <v>654062.41028399998</v>
      </c>
      <c r="M73" s="106">
        <f t="shared" si="7"/>
        <v>392595.15045399999</v>
      </c>
      <c r="N73" s="106">
        <f t="shared" si="8"/>
        <v>1046657.560738</v>
      </c>
      <c r="O73" s="107">
        <f t="shared" si="11"/>
        <v>9.0597249569790428E-4</v>
      </c>
    </row>
    <row r="74" spans="7:15" x14ac:dyDescent="0.3">
      <c r="G74" s="102">
        <v>43266</v>
      </c>
      <c r="H74" s="103">
        <f>data!B72</f>
        <v>188.83999600000001</v>
      </c>
      <c r="I74" s="104">
        <f t="shared" si="9"/>
        <v>1078905.8438133334</v>
      </c>
      <c r="J74" s="103">
        <f>data!D72</f>
        <v>121.339996</v>
      </c>
      <c r="K74" s="105">
        <f t="shared" si="10"/>
        <v>965259.66818000004</v>
      </c>
      <c r="L74" s="106">
        <f t="shared" si="6"/>
        <v>647343.50628800003</v>
      </c>
      <c r="M74" s="106">
        <f t="shared" si="7"/>
        <v>386103.867272</v>
      </c>
      <c r="N74" s="106">
        <f t="shared" si="8"/>
        <v>1033447.37356</v>
      </c>
      <c r="O74" s="107">
        <f t="shared" si="11"/>
        <v>-1.2621307745281585E-2</v>
      </c>
    </row>
    <row r="75" spans="7:15" x14ac:dyDescent="0.3">
      <c r="G75" s="102">
        <v>43269</v>
      </c>
      <c r="H75" s="103">
        <f>data!B73</f>
        <v>188.740005</v>
      </c>
      <c r="I75" s="104">
        <f t="shared" si="9"/>
        <v>1078334.5618999999</v>
      </c>
      <c r="J75" s="103">
        <f>data!D73</f>
        <v>121.110001</v>
      </c>
      <c r="K75" s="105">
        <f t="shared" si="10"/>
        <v>963430.05795499997</v>
      </c>
      <c r="L75" s="106">
        <f t="shared" si="6"/>
        <v>647000.73713999998</v>
      </c>
      <c r="M75" s="106">
        <f t="shared" si="7"/>
        <v>385372.02318199998</v>
      </c>
      <c r="N75" s="106">
        <f t="shared" si="8"/>
        <v>1032372.7603219999</v>
      </c>
      <c r="O75" s="107">
        <f t="shared" si="11"/>
        <v>-1.0398335372397982E-3</v>
      </c>
    </row>
    <row r="76" spans="7:15" x14ac:dyDescent="0.3">
      <c r="G76" s="102">
        <v>43270</v>
      </c>
      <c r="H76" s="103">
        <f>data!B74</f>
        <v>185.69000199999999</v>
      </c>
      <c r="I76" s="104">
        <f t="shared" si="9"/>
        <v>1060908.8780933332</v>
      </c>
      <c r="J76" s="103">
        <f>data!D74</f>
        <v>120.800003</v>
      </c>
      <c r="K76" s="105">
        <f t="shared" si="10"/>
        <v>960964.023865</v>
      </c>
      <c r="L76" s="106">
        <f t="shared" si="6"/>
        <v>636545.326856</v>
      </c>
      <c r="M76" s="106">
        <f t="shared" si="7"/>
        <v>384385.60954600002</v>
      </c>
      <c r="N76" s="106">
        <f t="shared" si="8"/>
        <v>1020930.936402</v>
      </c>
      <c r="O76" s="107">
        <f t="shared" si="11"/>
        <v>-1.108303546911793E-2</v>
      </c>
    </row>
    <row r="77" spans="7:15" x14ac:dyDescent="0.3">
      <c r="G77" s="102">
        <v>43271</v>
      </c>
      <c r="H77" s="103">
        <f>data!B75</f>
        <v>186.5</v>
      </c>
      <c r="I77" s="104">
        <f t="shared" si="9"/>
        <v>1065536.6666666665</v>
      </c>
      <c r="J77" s="103">
        <f>data!D75</f>
        <v>120.260002</v>
      </c>
      <c r="K77" s="105">
        <f t="shared" si="10"/>
        <v>956668.31591</v>
      </c>
      <c r="L77" s="106">
        <f t="shared" si="6"/>
        <v>639322</v>
      </c>
      <c r="M77" s="106">
        <f t="shared" si="7"/>
        <v>382667.32636399998</v>
      </c>
      <c r="N77" s="106">
        <f t="shared" si="8"/>
        <v>1021989.326364</v>
      </c>
      <c r="O77" s="107">
        <f t="shared" si="11"/>
        <v>1.0366910476138358E-3</v>
      </c>
    </row>
    <row r="78" spans="7:15" x14ac:dyDescent="0.3">
      <c r="G78" s="102">
        <v>43272</v>
      </c>
      <c r="H78" s="103">
        <f>data!B76</f>
        <v>185.46000699999999</v>
      </c>
      <c r="I78" s="104">
        <f t="shared" si="9"/>
        <v>1059594.8399933332</v>
      </c>
      <c r="J78" s="103">
        <f>data!D76</f>
        <v>120.050003</v>
      </c>
      <c r="K78" s="105">
        <f t="shared" si="10"/>
        <v>954997.773865</v>
      </c>
      <c r="L78" s="106">
        <f t="shared" si="6"/>
        <v>635756.90399599995</v>
      </c>
      <c r="M78" s="106">
        <f t="shared" si="7"/>
        <v>381999.10954600002</v>
      </c>
      <c r="N78" s="106">
        <f t="shared" si="8"/>
        <v>1017756.013542</v>
      </c>
      <c r="O78" s="107">
        <f t="shared" si="11"/>
        <v>-4.1422280182329407E-3</v>
      </c>
    </row>
    <row r="79" spans="7:15" x14ac:dyDescent="0.3">
      <c r="G79" s="102">
        <v>43273</v>
      </c>
      <c r="H79" s="103">
        <f>data!B77</f>
        <v>184.91999799999999</v>
      </c>
      <c r="I79" s="104">
        <f t="shared" si="9"/>
        <v>1056509.5885733333</v>
      </c>
      <c r="J79" s="103">
        <f>data!D77</f>
        <v>120.339996</v>
      </c>
      <c r="K79" s="105">
        <f t="shared" si="10"/>
        <v>957304.66818000004</v>
      </c>
      <c r="L79" s="106">
        <f t="shared" si="6"/>
        <v>633905.75314399996</v>
      </c>
      <c r="M79" s="106">
        <f t="shared" si="7"/>
        <v>382921.867272</v>
      </c>
      <c r="N79" s="106">
        <f t="shared" si="8"/>
        <v>1016827.620416</v>
      </c>
      <c r="O79" s="107">
        <f t="shared" si="11"/>
        <v>-9.1219615865389958E-4</v>
      </c>
    </row>
    <row r="80" spans="7:15" x14ac:dyDescent="0.3">
      <c r="G80" s="102">
        <v>43276</v>
      </c>
      <c r="H80" s="103">
        <f>data!B78</f>
        <v>182.16999799999999</v>
      </c>
      <c r="I80" s="104">
        <f t="shared" si="9"/>
        <v>1040797.9219066666</v>
      </c>
      <c r="J80" s="103">
        <f>data!D78</f>
        <v>119.889999</v>
      </c>
      <c r="K80" s="105">
        <f t="shared" si="10"/>
        <v>953724.94204500003</v>
      </c>
      <c r="L80" s="106">
        <f t="shared" si="6"/>
        <v>624478.75314399996</v>
      </c>
      <c r="M80" s="106">
        <f t="shared" si="7"/>
        <v>381489.97681800002</v>
      </c>
      <c r="N80" s="106">
        <f t="shared" si="8"/>
        <v>1005968.7299619999</v>
      </c>
      <c r="O80" s="107">
        <f t="shared" si="11"/>
        <v>-1.0679185179448214E-2</v>
      </c>
    </row>
    <row r="81" spans="7:15" x14ac:dyDescent="0.3">
      <c r="G81" s="102">
        <v>43277</v>
      </c>
      <c r="H81" s="103">
        <f>data!B79</f>
        <v>184.429993</v>
      </c>
      <c r="I81" s="104">
        <f t="shared" si="9"/>
        <v>1053710.0266733333</v>
      </c>
      <c r="J81" s="103">
        <f>data!D79</f>
        <v>119.260002</v>
      </c>
      <c r="K81" s="105">
        <f t="shared" si="10"/>
        <v>948713.31591</v>
      </c>
      <c r="L81" s="106">
        <f t="shared" si="6"/>
        <v>632226.01600399998</v>
      </c>
      <c r="M81" s="106">
        <f t="shared" si="7"/>
        <v>379485.32636399998</v>
      </c>
      <c r="N81" s="106">
        <f t="shared" si="8"/>
        <v>1011711.342368</v>
      </c>
      <c r="O81" s="107">
        <f t="shared" si="11"/>
        <v>5.7085396742073691E-3</v>
      </c>
    </row>
    <row r="82" spans="7:15" x14ac:dyDescent="0.3">
      <c r="G82" s="102">
        <v>43278</v>
      </c>
      <c r="H82" s="103">
        <f>data!B80</f>
        <v>184.16000399999999</v>
      </c>
      <c r="I82" s="104">
        <f t="shared" si="9"/>
        <v>1052167.4895199998</v>
      </c>
      <c r="J82" s="103">
        <f>data!D80</f>
        <v>118.58000199999999</v>
      </c>
      <c r="K82" s="105">
        <f t="shared" si="10"/>
        <v>943303.91590999998</v>
      </c>
      <c r="L82" s="106">
        <f t="shared" si="6"/>
        <v>631300.49371199997</v>
      </c>
      <c r="M82" s="106">
        <f t="shared" si="7"/>
        <v>377321.56636399997</v>
      </c>
      <c r="N82" s="106">
        <f t="shared" si="8"/>
        <v>1008622.0600759999</v>
      </c>
      <c r="O82" s="107">
        <f t="shared" si="11"/>
        <v>-3.053521456791497E-3</v>
      </c>
    </row>
    <row r="83" spans="7:15" x14ac:dyDescent="0.3">
      <c r="G83" s="102">
        <v>43279</v>
      </c>
      <c r="H83" s="103">
        <f>data!B81</f>
        <v>185.5</v>
      </c>
      <c r="I83" s="104">
        <f t="shared" si="9"/>
        <v>1059823.3333333333</v>
      </c>
      <c r="J83" s="103">
        <f>data!D81</f>
        <v>118.220001</v>
      </c>
      <c r="K83" s="105">
        <f t="shared" si="10"/>
        <v>940440.10795500001</v>
      </c>
      <c r="L83" s="106">
        <f t="shared" si="6"/>
        <v>635894</v>
      </c>
      <c r="M83" s="106">
        <f t="shared" si="7"/>
        <v>376176.04318199999</v>
      </c>
      <c r="N83" s="106">
        <f t="shared" si="8"/>
        <v>1012070.0431820001</v>
      </c>
      <c r="O83" s="107">
        <f t="shared" si="11"/>
        <v>3.4185085201690057E-3</v>
      </c>
    </row>
    <row r="84" spans="7:15" x14ac:dyDescent="0.3">
      <c r="G84" s="102">
        <v>43280</v>
      </c>
      <c r="H84" s="103">
        <f>data!B82</f>
        <v>185.11000100000001</v>
      </c>
      <c r="I84" s="104">
        <f t="shared" si="9"/>
        <v>1057595.1390466667</v>
      </c>
      <c r="J84" s="103">
        <f>data!D82</f>
        <v>118.650002</v>
      </c>
      <c r="K84" s="105">
        <f t="shared" si="10"/>
        <v>943860.76590999996</v>
      </c>
      <c r="L84" s="106">
        <f t="shared" si="6"/>
        <v>634557.08342799998</v>
      </c>
      <c r="M84" s="106">
        <f t="shared" si="7"/>
        <v>377544.30636400002</v>
      </c>
      <c r="N84" s="106">
        <f t="shared" si="8"/>
        <v>1012101.3897919999</v>
      </c>
      <c r="O84" s="107">
        <f t="shared" si="11"/>
        <v>3.0972767360415432E-5</v>
      </c>
    </row>
    <row r="85" spans="7:15" x14ac:dyDescent="0.3">
      <c r="G85" s="102">
        <v>43283</v>
      </c>
      <c r="H85" s="103">
        <f>data!B83</f>
        <v>187.179993</v>
      </c>
      <c r="I85" s="104">
        <f t="shared" si="9"/>
        <v>1069421.69334</v>
      </c>
      <c r="J85" s="103">
        <f>data!D83</f>
        <v>117.459999</v>
      </c>
      <c r="K85" s="105">
        <f t="shared" si="10"/>
        <v>934394.29204500001</v>
      </c>
      <c r="L85" s="106">
        <f t="shared" si="6"/>
        <v>641653.01600399998</v>
      </c>
      <c r="M85" s="106">
        <f t="shared" si="7"/>
        <v>373757.71681800002</v>
      </c>
      <c r="N85" s="106">
        <f t="shared" si="8"/>
        <v>1015410.732822</v>
      </c>
      <c r="O85" s="107">
        <f t="shared" si="11"/>
        <v>3.2697742176603928E-3</v>
      </c>
    </row>
    <row r="86" spans="7:15" x14ac:dyDescent="0.3">
      <c r="G86" s="102">
        <v>43284</v>
      </c>
      <c r="H86" s="103">
        <f>data!B84</f>
        <v>183.91999799999999</v>
      </c>
      <c r="I86" s="104">
        <f t="shared" si="9"/>
        <v>1050796.2552399999</v>
      </c>
      <c r="J86" s="103">
        <f>data!D84</f>
        <v>118.650002</v>
      </c>
      <c r="K86" s="105">
        <f t="shared" si="10"/>
        <v>943860.76590999996</v>
      </c>
      <c r="L86" s="106">
        <f t="shared" si="6"/>
        <v>630477.75314399996</v>
      </c>
      <c r="M86" s="106">
        <f t="shared" si="7"/>
        <v>377544.30636400002</v>
      </c>
      <c r="N86" s="106">
        <f t="shared" si="8"/>
        <v>1008022.059508</v>
      </c>
      <c r="O86" s="107">
        <f t="shared" si="11"/>
        <v>-7.276536553307511E-3</v>
      </c>
    </row>
    <row r="87" spans="7:15" x14ac:dyDescent="0.3">
      <c r="G87" s="102">
        <v>43286</v>
      </c>
      <c r="H87" s="103">
        <f>data!B85</f>
        <v>185.39999399999999</v>
      </c>
      <c r="I87" s="104">
        <f t="shared" si="9"/>
        <v>1059251.96572</v>
      </c>
      <c r="J87" s="103">
        <f>data!D85</f>
        <v>119.050003</v>
      </c>
      <c r="K87" s="105">
        <f t="shared" si="10"/>
        <v>947042.773865</v>
      </c>
      <c r="L87" s="106">
        <f t="shared" si="6"/>
        <v>635551.17943199992</v>
      </c>
      <c r="M87" s="106">
        <f t="shared" si="7"/>
        <v>378817.10954600002</v>
      </c>
      <c r="N87" s="106">
        <f t="shared" si="8"/>
        <v>1014368.2889779999</v>
      </c>
      <c r="O87" s="107">
        <f t="shared" si="11"/>
        <v>6.2957247910797598E-3</v>
      </c>
    </row>
    <row r="88" spans="7:15" x14ac:dyDescent="0.3">
      <c r="G88" s="102">
        <v>43287</v>
      </c>
      <c r="H88" s="103">
        <f>data!B86</f>
        <v>187.970001</v>
      </c>
      <c r="I88" s="104">
        <f t="shared" si="9"/>
        <v>1073935.27238</v>
      </c>
      <c r="J88" s="103">
        <f>data!D86</f>
        <v>118.860001</v>
      </c>
      <c r="K88" s="105">
        <f t="shared" si="10"/>
        <v>945531.30795499997</v>
      </c>
      <c r="L88" s="106">
        <f t="shared" si="6"/>
        <v>644361.16342799994</v>
      </c>
      <c r="M88" s="106">
        <f t="shared" si="7"/>
        <v>378212.52318199998</v>
      </c>
      <c r="N88" s="106">
        <f t="shared" si="8"/>
        <v>1022573.68661</v>
      </c>
      <c r="O88" s="107">
        <f t="shared" si="11"/>
        <v>8.0891700984335735E-3</v>
      </c>
    </row>
    <row r="89" spans="7:15" x14ac:dyDescent="0.3">
      <c r="G89" s="102">
        <v>43290</v>
      </c>
      <c r="H89" s="103">
        <f>data!B87</f>
        <v>190.58000200000001</v>
      </c>
      <c r="I89" s="104">
        <f t="shared" si="9"/>
        <v>1088847.0780933334</v>
      </c>
      <c r="J89" s="103">
        <f>data!D87</f>
        <v>119.150002</v>
      </c>
      <c r="K89" s="105">
        <f t="shared" si="10"/>
        <v>947838.26590999996</v>
      </c>
      <c r="L89" s="106">
        <f t="shared" si="6"/>
        <v>653308.24685600004</v>
      </c>
      <c r="M89" s="106">
        <f t="shared" si="7"/>
        <v>379135.30636400002</v>
      </c>
      <c r="N89" s="106">
        <f t="shared" si="8"/>
        <v>1032443.5532200001</v>
      </c>
      <c r="O89" s="107">
        <f t="shared" si="11"/>
        <v>9.6519857094312655E-3</v>
      </c>
    </row>
    <row r="90" spans="7:15" x14ac:dyDescent="0.3">
      <c r="G90" s="102">
        <v>43291</v>
      </c>
      <c r="H90" s="103">
        <f>data!B88</f>
        <v>190.35000600000001</v>
      </c>
      <c r="I90" s="104">
        <f t="shared" si="9"/>
        <v>1087533.03428</v>
      </c>
      <c r="J90" s="103">
        <f>data!D88</f>
        <v>118.93</v>
      </c>
      <c r="K90" s="105">
        <f t="shared" si="10"/>
        <v>946088.15</v>
      </c>
      <c r="L90" s="106">
        <f t="shared" si="6"/>
        <v>652519.82056800008</v>
      </c>
      <c r="M90" s="106">
        <f t="shared" si="7"/>
        <v>378435.26</v>
      </c>
      <c r="N90" s="106">
        <f t="shared" si="8"/>
        <v>1030955.0805680001</v>
      </c>
      <c r="O90" s="107">
        <f t="shared" si="11"/>
        <v>-1.441698819618531E-3</v>
      </c>
    </row>
    <row r="91" spans="7:15" x14ac:dyDescent="0.3">
      <c r="G91" s="102">
        <v>43292</v>
      </c>
      <c r="H91" s="103">
        <f>data!B89</f>
        <v>187.88000500000001</v>
      </c>
      <c r="I91" s="104">
        <f t="shared" si="9"/>
        <v>1073421.0952333333</v>
      </c>
      <c r="J91" s="103">
        <f>data!D89</f>
        <v>117.639999</v>
      </c>
      <c r="K91" s="105">
        <f t="shared" si="10"/>
        <v>935826.19204500003</v>
      </c>
      <c r="L91" s="106">
        <f t="shared" si="6"/>
        <v>644052.65714000002</v>
      </c>
      <c r="M91" s="106">
        <f t="shared" si="7"/>
        <v>374330.47681800002</v>
      </c>
      <c r="N91" s="106">
        <f t="shared" si="8"/>
        <v>1018383.133958</v>
      </c>
      <c r="O91" s="107">
        <f t="shared" si="11"/>
        <v>-1.2194465934513454E-2</v>
      </c>
    </row>
    <row r="92" spans="7:15" x14ac:dyDescent="0.3">
      <c r="G92" s="102">
        <v>43293</v>
      </c>
      <c r="H92" s="103">
        <f>data!B90</f>
        <v>191.029999</v>
      </c>
      <c r="I92" s="104">
        <f t="shared" si="9"/>
        <v>1091418.0609533333</v>
      </c>
      <c r="J92" s="103">
        <f>data!D90</f>
        <v>118.129997</v>
      </c>
      <c r="K92" s="105">
        <f t="shared" si="10"/>
        <v>939724.12613500003</v>
      </c>
      <c r="L92" s="106">
        <f t="shared" si="6"/>
        <v>654850.83657200006</v>
      </c>
      <c r="M92" s="106">
        <f t="shared" si="7"/>
        <v>375889.65045399999</v>
      </c>
      <c r="N92" s="106">
        <f t="shared" si="8"/>
        <v>1030740.487026</v>
      </c>
      <c r="O92" s="107">
        <f t="shared" si="11"/>
        <v>1.2134286847399478E-2</v>
      </c>
    </row>
    <row r="93" spans="7:15" x14ac:dyDescent="0.3">
      <c r="G93" s="102">
        <v>43294</v>
      </c>
      <c r="H93" s="103">
        <f>data!B91</f>
        <v>191.33000200000001</v>
      </c>
      <c r="I93" s="104">
        <f t="shared" si="9"/>
        <v>1093132.0780933334</v>
      </c>
      <c r="J93" s="103">
        <f>data!D91</f>
        <v>117.610001</v>
      </c>
      <c r="K93" s="105">
        <f t="shared" si="10"/>
        <v>935587.55795499997</v>
      </c>
      <c r="L93" s="106">
        <f t="shared" si="6"/>
        <v>655879.24685600004</v>
      </c>
      <c r="M93" s="106">
        <f t="shared" si="7"/>
        <v>374235.02318199998</v>
      </c>
      <c r="N93" s="106">
        <f t="shared" si="8"/>
        <v>1030114.2700380001</v>
      </c>
      <c r="O93" s="107">
        <f t="shared" si="11"/>
        <v>-6.0754088529768602E-4</v>
      </c>
    </row>
    <row r="94" spans="7:15" x14ac:dyDescent="0.3">
      <c r="G94" s="102">
        <v>43297</v>
      </c>
      <c r="H94" s="103">
        <f>data!B92</f>
        <v>190.91000399999999</v>
      </c>
      <c r="I94" s="104">
        <f t="shared" si="9"/>
        <v>1090732.4895199998</v>
      </c>
      <c r="J94" s="103">
        <f>data!D92</f>
        <v>117.550003</v>
      </c>
      <c r="K94" s="105">
        <f t="shared" si="10"/>
        <v>935110.273865</v>
      </c>
      <c r="L94" s="106">
        <f t="shared" si="6"/>
        <v>654439.49371199997</v>
      </c>
      <c r="M94" s="106">
        <f t="shared" si="7"/>
        <v>374044.10954600002</v>
      </c>
      <c r="N94" s="106">
        <f t="shared" si="8"/>
        <v>1028483.603258</v>
      </c>
      <c r="O94" s="107">
        <f t="shared" si="11"/>
        <v>-1.5829960106658048E-3</v>
      </c>
    </row>
    <row r="95" spans="7:15" x14ac:dyDescent="0.3">
      <c r="G95" s="102">
        <v>43298</v>
      </c>
      <c r="H95" s="103">
        <f>data!B93</f>
        <v>191.449997</v>
      </c>
      <c r="I95" s="104">
        <f t="shared" si="9"/>
        <v>1093817.6495266666</v>
      </c>
      <c r="J95" s="103">
        <f>data!D93</f>
        <v>116.279999</v>
      </c>
      <c r="K95" s="105">
        <f t="shared" si="10"/>
        <v>925007.39204499999</v>
      </c>
      <c r="L95" s="106">
        <f t="shared" si="6"/>
        <v>656290.58971600002</v>
      </c>
      <c r="M95" s="106">
        <f t="shared" si="7"/>
        <v>370002.95681800001</v>
      </c>
      <c r="N95" s="106">
        <f t="shared" si="8"/>
        <v>1026293.546534</v>
      </c>
      <c r="O95" s="107">
        <f t="shared" si="11"/>
        <v>-2.1294036356656054E-3</v>
      </c>
    </row>
    <row r="96" spans="7:15" x14ac:dyDescent="0.3">
      <c r="G96" s="102">
        <v>43299</v>
      </c>
      <c r="H96" s="103">
        <f>data!B94</f>
        <v>190.39999399999999</v>
      </c>
      <c r="I96" s="104">
        <f t="shared" si="9"/>
        <v>1087818.6323866665</v>
      </c>
      <c r="J96" s="103">
        <f>data!D94</f>
        <v>116.30999799999999</v>
      </c>
      <c r="K96" s="105">
        <f t="shared" si="10"/>
        <v>925246.03408999997</v>
      </c>
      <c r="L96" s="106">
        <f t="shared" si="6"/>
        <v>652691.17943199992</v>
      </c>
      <c r="M96" s="106">
        <f t="shared" si="7"/>
        <v>370098.41363599995</v>
      </c>
      <c r="N96" s="106">
        <f t="shared" si="8"/>
        <v>1022789.5930679999</v>
      </c>
      <c r="O96" s="107">
        <f t="shared" si="11"/>
        <v>-3.4141824995719272E-3</v>
      </c>
    </row>
    <row r="97" spans="7:15" x14ac:dyDescent="0.3">
      <c r="G97" s="102">
        <v>43300</v>
      </c>
      <c r="H97" s="103">
        <f>data!B95</f>
        <v>191.88000500000001</v>
      </c>
      <c r="I97" s="104">
        <f t="shared" si="9"/>
        <v>1096274.4285666668</v>
      </c>
      <c r="J97" s="103">
        <f>data!D95</f>
        <v>115.80999799999999</v>
      </c>
      <c r="K97" s="105">
        <f t="shared" si="10"/>
        <v>921268.53408999997</v>
      </c>
      <c r="L97" s="106">
        <f t="shared" si="6"/>
        <v>657764.65714000002</v>
      </c>
      <c r="M97" s="106">
        <f t="shared" si="7"/>
        <v>368507.41363599995</v>
      </c>
      <c r="N97" s="106">
        <f t="shared" si="8"/>
        <v>1026272.0707759999</v>
      </c>
      <c r="O97" s="107">
        <f t="shared" si="11"/>
        <v>3.404881836501561E-3</v>
      </c>
    </row>
    <row r="98" spans="7:15" x14ac:dyDescent="0.3">
      <c r="G98" s="102">
        <v>43301</v>
      </c>
      <c r="H98" s="103">
        <f>data!B96</f>
        <v>191.44000199999999</v>
      </c>
      <c r="I98" s="104">
        <f t="shared" si="9"/>
        <v>1093760.54476</v>
      </c>
      <c r="J98" s="103">
        <f>data!D96</f>
        <v>116.55999799999999</v>
      </c>
      <c r="K98" s="105">
        <f t="shared" si="10"/>
        <v>927234.78408999997</v>
      </c>
      <c r="L98" s="106">
        <f t="shared" si="6"/>
        <v>656256.326856</v>
      </c>
      <c r="M98" s="106">
        <f t="shared" si="7"/>
        <v>370893.91363599995</v>
      </c>
      <c r="N98" s="106">
        <f t="shared" si="8"/>
        <v>1027150.240492</v>
      </c>
      <c r="O98" s="107">
        <f t="shared" si="11"/>
        <v>8.5568899418264621E-4</v>
      </c>
    </row>
    <row r="99" spans="7:15" x14ac:dyDescent="0.3">
      <c r="G99" s="102">
        <v>43304</v>
      </c>
      <c r="H99" s="103">
        <f>data!B97</f>
        <v>191.61000100000001</v>
      </c>
      <c r="I99" s="104">
        <f t="shared" si="9"/>
        <v>1094731.8057133334</v>
      </c>
      <c r="J99" s="103">
        <f>data!D97</f>
        <v>116</v>
      </c>
      <c r="K99" s="105">
        <f t="shared" si="10"/>
        <v>922780</v>
      </c>
      <c r="L99" s="106">
        <f t="shared" si="6"/>
        <v>656839.08342799998</v>
      </c>
      <c r="M99" s="106">
        <f t="shared" si="7"/>
        <v>369112</v>
      </c>
      <c r="N99" s="106">
        <f t="shared" si="8"/>
        <v>1025951.083428</v>
      </c>
      <c r="O99" s="107">
        <f t="shared" si="11"/>
        <v>-1.1674602377794718E-3</v>
      </c>
    </row>
    <row r="100" spans="7:15" x14ac:dyDescent="0.3">
      <c r="G100" s="102">
        <v>43305</v>
      </c>
      <c r="H100" s="103">
        <f>data!B98</f>
        <v>193</v>
      </c>
      <c r="I100" s="104">
        <f t="shared" si="9"/>
        <v>1102673.3333333333</v>
      </c>
      <c r="J100" s="103">
        <f>data!D98</f>
        <v>116.040001</v>
      </c>
      <c r="K100" s="105">
        <f t="shared" si="10"/>
        <v>923098.20795499999</v>
      </c>
      <c r="L100" s="106">
        <f t="shared" si="6"/>
        <v>661604</v>
      </c>
      <c r="M100" s="106">
        <f t="shared" si="7"/>
        <v>369239.28318199998</v>
      </c>
      <c r="N100" s="106">
        <f t="shared" si="8"/>
        <v>1030843.283182</v>
      </c>
      <c r="O100" s="107">
        <f t="shared" si="11"/>
        <v>4.7684532264966606E-3</v>
      </c>
    </row>
    <row r="101" spans="7:15" x14ac:dyDescent="0.3">
      <c r="G101" s="102">
        <v>43306</v>
      </c>
      <c r="H101" s="103">
        <f>data!B99</f>
        <v>194.820007</v>
      </c>
      <c r="I101" s="104">
        <f t="shared" si="9"/>
        <v>1113071.6399933333</v>
      </c>
      <c r="J101" s="103">
        <f>data!D99</f>
        <v>116.68</v>
      </c>
      <c r="K101" s="105">
        <f t="shared" si="10"/>
        <v>928189.4</v>
      </c>
      <c r="L101" s="106">
        <f t="shared" si="6"/>
        <v>667842.98399600002</v>
      </c>
      <c r="M101" s="106">
        <f t="shared" si="7"/>
        <v>371275.76</v>
      </c>
      <c r="N101" s="106">
        <f t="shared" si="8"/>
        <v>1039118.743996</v>
      </c>
      <c r="O101" s="107">
        <f t="shared" si="11"/>
        <v>8.0278553966568467E-3</v>
      </c>
    </row>
    <row r="102" spans="7:15" x14ac:dyDescent="0.3">
      <c r="G102" s="102">
        <v>43307</v>
      </c>
      <c r="H102" s="103">
        <f>data!B100</f>
        <v>194.21000699999999</v>
      </c>
      <c r="I102" s="104">
        <f t="shared" si="9"/>
        <v>1109586.50666</v>
      </c>
      <c r="J102" s="103">
        <f>data!D100</f>
        <v>115.769997</v>
      </c>
      <c r="K102" s="105">
        <f t="shared" si="10"/>
        <v>920950.32613499998</v>
      </c>
      <c r="L102" s="106">
        <f t="shared" si="6"/>
        <v>665751.90399599995</v>
      </c>
      <c r="M102" s="106">
        <f t="shared" si="7"/>
        <v>368380.13045400003</v>
      </c>
      <c r="N102" s="106">
        <f t="shared" si="8"/>
        <v>1034132.0344499999</v>
      </c>
      <c r="O102" s="107">
        <f t="shared" si="11"/>
        <v>-4.7989794956670995E-3</v>
      </c>
    </row>
    <row r="103" spans="7:15" x14ac:dyDescent="0.3">
      <c r="G103" s="102">
        <v>43308</v>
      </c>
      <c r="H103" s="103">
        <f>data!B101</f>
        <v>190.979996</v>
      </c>
      <c r="I103" s="104">
        <f t="shared" si="9"/>
        <v>1091132.3771466666</v>
      </c>
      <c r="J103" s="103">
        <f>data!D101</f>
        <v>115.83000199999999</v>
      </c>
      <c r="K103" s="105">
        <f t="shared" si="10"/>
        <v>921427.66590999998</v>
      </c>
      <c r="L103" s="106">
        <f t="shared" si="6"/>
        <v>654679.42628799996</v>
      </c>
      <c r="M103" s="106">
        <f t="shared" si="7"/>
        <v>368571.06636399997</v>
      </c>
      <c r="N103" s="106">
        <f t="shared" si="8"/>
        <v>1023250.4926519999</v>
      </c>
      <c r="O103" s="107">
        <f t="shared" si="11"/>
        <v>-1.0522391179756174E-2</v>
      </c>
    </row>
    <row r="104" spans="7:15" x14ac:dyDescent="0.3">
      <c r="G104" s="102">
        <v>43311</v>
      </c>
      <c r="H104" s="103">
        <f>data!B102</f>
        <v>189.91000399999999</v>
      </c>
      <c r="I104" s="104">
        <f t="shared" si="9"/>
        <v>1085019.1561866666</v>
      </c>
      <c r="J104" s="103">
        <f>data!D102</f>
        <v>115.650002</v>
      </c>
      <c r="K104" s="105">
        <f t="shared" si="10"/>
        <v>919995.76590999996</v>
      </c>
      <c r="L104" s="106">
        <f t="shared" si="6"/>
        <v>651011.49371199997</v>
      </c>
      <c r="M104" s="106">
        <f t="shared" si="7"/>
        <v>367998.30636400002</v>
      </c>
      <c r="N104" s="106">
        <f t="shared" si="8"/>
        <v>1019009.8000759999</v>
      </c>
      <c r="O104" s="107">
        <f t="shared" si="11"/>
        <v>-4.1443347513170359E-3</v>
      </c>
    </row>
    <row r="105" spans="7:15" x14ac:dyDescent="0.3">
      <c r="G105" s="102">
        <v>43312</v>
      </c>
      <c r="H105" s="103">
        <f>data!B103</f>
        <v>190.28999300000001</v>
      </c>
      <c r="I105" s="104">
        <f t="shared" si="9"/>
        <v>1087190.1600066666</v>
      </c>
      <c r="J105" s="103">
        <f>data!D103</f>
        <v>115.989998</v>
      </c>
      <c r="K105" s="105">
        <f t="shared" si="10"/>
        <v>922700.43409</v>
      </c>
      <c r="L105" s="106">
        <f t="shared" si="6"/>
        <v>652314.09600400005</v>
      </c>
      <c r="M105" s="106">
        <f t="shared" si="7"/>
        <v>369080.17363600002</v>
      </c>
      <c r="N105" s="106">
        <f t="shared" si="8"/>
        <v>1021394.2696400001</v>
      </c>
      <c r="O105" s="107">
        <f t="shared" si="11"/>
        <v>2.3399868812079561E-3</v>
      </c>
    </row>
    <row r="106" spans="7:15" x14ac:dyDescent="0.3">
      <c r="G106" s="102">
        <v>43313</v>
      </c>
      <c r="H106" s="103">
        <f>data!B104</f>
        <v>201.5</v>
      </c>
      <c r="I106" s="104">
        <f t="shared" si="9"/>
        <v>1151236.6666666665</v>
      </c>
      <c r="J106" s="103">
        <f>data!D104</f>
        <v>115.139999</v>
      </c>
      <c r="K106" s="105">
        <f t="shared" si="10"/>
        <v>915938.69204500003</v>
      </c>
      <c r="L106" s="106">
        <f t="shared" si="6"/>
        <v>690742</v>
      </c>
      <c r="M106" s="106">
        <f t="shared" si="7"/>
        <v>366375.47681800002</v>
      </c>
      <c r="N106" s="106">
        <f t="shared" si="8"/>
        <v>1057117.476818</v>
      </c>
      <c r="O106" s="107">
        <f t="shared" si="11"/>
        <v>3.4974943799705116E-2</v>
      </c>
    </row>
    <row r="107" spans="7:15" x14ac:dyDescent="0.3">
      <c r="G107" s="102">
        <v>43314</v>
      </c>
      <c r="H107" s="103">
        <f>data!B105</f>
        <v>207.38999899999999</v>
      </c>
      <c r="I107" s="104">
        <f t="shared" si="9"/>
        <v>1184888.1942866666</v>
      </c>
      <c r="J107" s="103">
        <f>data!D105</f>
        <v>114.519997</v>
      </c>
      <c r="K107" s="105">
        <f t="shared" si="10"/>
        <v>911006.57613499998</v>
      </c>
      <c r="L107" s="106">
        <f t="shared" si="6"/>
        <v>710932.91657200002</v>
      </c>
      <c r="M107" s="106">
        <f t="shared" si="7"/>
        <v>364402.63045400003</v>
      </c>
      <c r="N107" s="106">
        <f t="shared" si="8"/>
        <v>1075335.547026</v>
      </c>
      <c r="O107" s="107">
        <f t="shared" si="11"/>
        <v>1.7233723410606805E-2</v>
      </c>
    </row>
    <row r="108" spans="7:15" x14ac:dyDescent="0.3">
      <c r="G108" s="102">
        <v>43315</v>
      </c>
      <c r="H108" s="103">
        <f>data!B106</f>
        <v>207.990005</v>
      </c>
      <c r="I108" s="104">
        <f t="shared" si="9"/>
        <v>1188316.2285666666</v>
      </c>
      <c r="J108" s="103">
        <f>data!D106</f>
        <v>114.91999800000001</v>
      </c>
      <c r="K108" s="105">
        <f t="shared" si="10"/>
        <v>914188.58409000002</v>
      </c>
      <c r="L108" s="106">
        <f t="shared" si="6"/>
        <v>712989.73713999998</v>
      </c>
      <c r="M108" s="106">
        <f t="shared" si="7"/>
        <v>365675.43363600003</v>
      </c>
      <c r="N108" s="106">
        <f t="shared" si="8"/>
        <v>1078665.170776</v>
      </c>
      <c r="O108" s="107">
        <f t="shared" si="11"/>
        <v>3.0963579314462475E-3</v>
      </c>
    </row>
    <row r="109" spans="7:15" x14ac:dyDescent="0.3">
      <c r="G109" s="102">
        <v>43318</v>
      </c>
      <c r="H109" s="103">
        <f>data!B107</f>
        <v>209.070007</v>
      </c>
      <c r="I109" s="104">
        <f t="shared" si="9"/>
        <v>1194486.6399933333</v>
      </c>
      <c r="J109" s="103">
        <f>data!D107</f>
        <v>114.33000199999999</v>
      </c>
      <c r="K109" s="105">
        <f t="shared" si="10"/>
        <v>909495.16590999998</v>
      </c>
      <c r="L109" s="106">
        <f t="shared" si="6"/>
        <v>716691.98399600002</v>
      </c>
      <c r="M109" s="106">
        <f t="shared" si="7"/>
        <v>363798.06636399997</v>
      </c>
      <c r="N109" s="106">
        <f t="shared" si="8"/>
        <v>1080490.05036</v>
      </c>
      <c r="O109" s="107">
        <f t="shared" si="11"/>
        <v>1.6917942967298316E-3</v>
      </c>
    </row>
    <row r="110" spans="7:15" x14ac:dyDescent="0.3">
      <c r="G110" s="102">
        <v>43319</v>
      </c>
      <c r="H110" s="103">
        <f>data!B108</f>
        <v>207.11000100000001</v>
      </c>
      <c r="I110" s="104">
        <f t="shared" si="9"/>
        <v>1183288.4723799999</v>
      </c>
      <c r="J110" s="103">
        <f>data!D108</f>
        <v>114.589996</v>
      </c>
      <c r="K110" s="105">
        <f t="shared" si="10"/>
        <v>911563.41818000004</v>
      </c>
      <c r="L110" s="106">
        <f t="shared" si="6"/>
        <v>709973.08342799998</v>
      </c>
      <c r="M110" s="106">
        <f t="shared" si="7"/>
        <v>364625.367272</v>
      </c>
      <c r="N110" s="106">
        <f t="shared" si="8"/>
        <v>1074598.4506999999</v>
      </c>
      <c r="O110" s="107">
        <f t="shared" si="11"/>
        <v>-5.4527107010722276E-3</v>
      </c>
    </row>
    <row r="111" spans="7:15" x14ac:dyDescent="0.3">
      <c r="G111" s="102">
        <v>43320</v>
      </c>
      <c r="H111" s="103">
        <f>data!B109</f>
        <v>207.25</v>
      </c>
      <c r="I111" s="104">
        <f t="shared" si="9"/>
        <v>1184088.3333333333</v>
      </c>
      <c r="J111" s="103">
        <f>data!D109</f>
        <v>114.910004</v>
      </c>
      <c r="K111" s="105">
        <f t="shared" si="10"/>
        <v>914109.08181999996</v>
      </c>
      <c r="L111" s="106">
        <f t="shared" si="6"/>
        <v>710453</v>
      </c>
      <c r="M111" s="106">
        <f t="shared" si="7"/>
        <v>365643.632728</v>
      </c>
      <c r="N111" s="106">
        <f t="shared" si="8"/>
        <v>1076096.6327279999</v>
      </c>
      <c r="O111" s="107">
        <f t="shared" si="11"/>
        <v>1.3941784738513707E-3</v>
      </c>
    </row>
    <row r="112" spans="7:15" x14ac:dyDescent="0.3">
      <c r="G112" s="102">
        <v>43321</v>
      </c>
      <c r="H112" s="103">
        <f>data!B110</f>
        <v>208.88000500000001</v>
      </c>
      <c r="I112" s="104">
        <f t="shared" si="9"/>
        <v>1193401.0952333333</v>
      </c>
      <c r="J112" s="103">
        <f>data!D110</f>
        <v>114.739998</v>
      </c>
      <c r="K112" s="105">
        <f t="shared" si="10"/>
        <v>912756.68409</v>
      </c>
      <c r="L112" s="106">
        <f t="shared" si="6"/>
        <v>716040.65714000002</v>
      </c>
      <c r="M112" s="106">
        <f t="shared" si="7"/>
        <v>365102.67363600002</v>
      </c>
      <c r="N112" s="106">
        <f t="shared" si="8"/>
        <v>1081143.3307759999</v>
      </c>
      <c r="O112" s="107">
        <f t="shared" si="11"/>
        <v>4.6898186412926979E-3</v>
      </c>
    </row>
    <row r="113" spans="7:15" x14ac:dyDescent="0.3">
      <c r="G113" s="102">
        <v>43322</v>
      </c>
      <c r="H113" s="103">
        <f>data!B111</f>
        <v>207.529999</v>
      </c>
      <c r="I113" s="104">
        <f t="shared" si="9"/>
        <v>1185688.0609533333</v>
      </c>
      <c r="J113" s="103">
        <f>data!D111</f>
        <v>114.69000200000001</v>
      </c>
      <c r="K113" s="105">
        <f t="shared" si="10"/>
        <v>912358.96591000003</v>
      </c>
      <c r="L113" s="106">
        <f t="shared" si="6"/>
        <v>711412.83657200006</v>
      </c>
      <c r="M113" s="106">
        <f t="shared" si="7"/>
        <v>364943.58636400005</v>
      </c>
      <c r="N113" s="106">
        <f t="shared" si="8"/>
        <v>1076356.4229360002</v>
      </c>
      <c r="O113" s="107">
        <f t="shared" si="11"/>
        <v>-4.4276348045027003E-3</v>
      </c>
    </row>
    <row r="114" spans="7:15" x14ac:dyDescent="0.3">
      <c r="G114" s="102">
        <v>43325</v>
      </c>
      <c r="H114" s="103">
        <f>data!B112</f>
        <v>208.86999499999999</v>
      </c>
      <c r="I114" s="104">
        <f t="shared" si="9"/>
        <v>1193343.9047666665</v>
      </c>
      <c r="J114" s="103">
        <f>data!D112</f>
        <v>112.959999</v>
      </c>
      <c r="K114" s="105">
        <f t="shared" si="10"/>
        <v>898596.79204500001</v>
      </c>
      <c r="L114" s="106">
        <f t="shared" si="6"/>
        <v>716006.34285999998</v>
      </c>
      <c r="M114" s="106">
        <f t="shared" si="7"/>
        <v>359438.71681800002</v>
      </c>
      <c r="N114" s="106">
        <f t="shared" si="8"/>
        <v>1075445.0596779999</v>
      </c>
      <c r="O114" s="107">
        <f t="shared" si="11"/>
        <v>-8.4671140393655087E-4</v>
      </c>
    </row>
    <row r="115" spans="7:15" x14ac:dyDescent="0.3">
      <c r="G115" s="102">
        <v>43326</v>
      </c>
      <c r="H115" s="103">
        <f>data!B113</f>
        <v>209.75</v>
      </c>
      <c r="I115" s="104">
        <f t="shared" si="9"/>
        <v>1198371.6666666665</v>
      </c>
      <c r="J115" s="103">
        <f>data!D113</f>
        <v>113.07</v>
      </c>
      <c r="K115" s="105">
        <f t="shared" si="10"/>
        <v>899471.85</v>
      </c>
      <c r="L115" s="106">
        <f t="shared" si="6"/>
        <v>719023</v>
      </c>
      <c r="M115" s="106">
        <f t="shared" si="7"/>
        <v>359788.74</v>
      </c>
      <c r="N115" s="106">
        <f t="shared" si="8"/>
        <v>1078811.74</v>
      </c>
      <c r="O115" s="107">
        <f t="shared" si="11"/>
        <v>3.1304995933572055E-3</v>
      </c>
    </row>
    <row r="116" spans="7:15" x14ac:dyDescent="0.3">
      <c r="G116" s="102">
        <v>43327</v>
      </c>
      <c r="H116" s="103">
        <f>data!B114</f>
        <v>210.240005</v>
      </c>
      <c r="I116" s="104">
        <f t="shared" si="9"/>
        <v>1201171.2285666666</v>
      </c>
      <c r="J116" s="103">
        <f>data!D114</f>
        <v>111.19000200000001</v>
      </c>
      <c r="K116" s="105">
        <f t="shared" si="10"/>
        <v>884516.46591000003</v>
      </c>
      <c r="L116" s="106">
        <f t="shared" si="6"/>
        <v>720702.73713999998</v>
      </c>
      <c r="M116" s="106">
        <f t="shared" si="7"/>
        <v>353806.58636400005</v>
      </c>
      <c r="N116" s="106">
        <f t="shared" si="8"/>
        <v>1074509.323504</v>
      </c>
      <c r="O116" s="107">
        <f t="shared" si="11"/>
        <v>-3.9881068554185051E-3</v>
      </c>
    </row>
    <row r="117" spans="7:15" x14ac:dyDescent="0.3">
      <c r="G117" s="102">
        <v>43328</v>
      </c>
      <c r="H117" s="103">
        <f>data!B115</f>
        <v>213.320007</v>
      </c>
      <c r="I117" s="104">
        <f t="shared" si="9"/>
        <v>1218768.30666</v>
      </c>
      <c r="J117" s="103">
        <f>data!D115</f>
        <v>111.099998</v>
      </c>
      <c r="K117" s="105">
        <f t="shared" si="10"/>
        <v>883800.48409000004</v>
      </c>
      <c r="L117" s="106">
        <f t="shared" si="6"/>
        <v>731260.98399600002</v>
      </c>
      <c r="M117" s="106">
        <f t="shared" si="7"/>
        <v>353520.19363599998</v>
      </c>
      <c r="N117" s="106">
        <f t="shared" si="8"/>
        <v>1084781.1776320001</v>
      </c>
      <c r="O117" s="107">
        <f t="shared" si="11"/>
        <v>9.5595765465332772E-3</v>
      </c>
    </row>
    <row r="118" spans="7:15" x14ac:dyDescent="0.3">
      <c r="G118" s="102">
        <v>43329</v>
      </c>
      <c r="H118" s="103">
        <f>data!B116</f>
        <v>217.58000200000001</v>
      </c>
      <c r="I118" s="104">
        <f t="shared" si="9"/>
        <v>1243107.0780933334</v>
      </c>
      <c r="J118" s="103">
        <f>data!D116</f>
        <v>112.129997</v>
      </c>
      <c r="K118" s="105">
        <f t="shared" si="10"/>
        <v>891994.12613500003</v>
      </c>
      <c r="L118" s="106">
        <f t="shared" si="6"/>
        <v>745864.24685600004</v>
      </c>
      <c r="M118" s="106">
        <f t="shared" si="7"/>
        <v>356797.65045399999</v>
      </c>
      <c r="N118" s="106">
        <f t="shared" si="8"/>
        <v>1102661.8973099999</v>
      </c>
      <c r="O118" s="107">
        <f t="shared" si="11"/>
        <v>1.6483250305865615E-2</v>
      </c>
    </row>
    <row r="119" spans="7:15" x14ac:dyDescent="0.3">
      <c r="G119" s="102">
        <v>43332</v>
      </c>
      <c r="H119" s="103">
        <f>data!B117</f>
        <v>215.46000699999999</v>
      </c>
      <c r="I119" s="104">
        <f t="shared" si="9"/>
        <v>1230994.8399933332</v>
      </c>
      <c r="J119" s="103">
        <f>data!D117</f>
        <v>112.69000200000001</v>
      </c>
      <c r="K119" s="105">
        <f t="shared" si="10"/>
        <v>896448.96591000003</v>
      </c>
      <c r="L119" s="106">
        <f t="shared" si="6"/>
        <v>738596.90399599995</v>
      </c>
      <c r="M119" s="106">
        <f t="shared" si="7"/>
        <v>358579.58636400005</v>
      </c>
      <c r="N119" s="106">
        <f t="shared" si="8"/>
        <v>1097176.4903599999</v>
      </c>
      <c r="O119" s="107">
        <f t="shared" si="11"/>
        <v>-4.9746952927111066E-3</v>
      </c>
    </row>
    <row r="120" spans="7:15" x14ac:dyDescent="0.3">
      <c r="G120" s="102">
        <v>43333</v>
      </c>
      <c r="H120" s="103">
        <f>data!B118</f>
        <v>215.03999300000001</v>
      </c>
      <c r="I120" s="104">
        <f t="shared" si="9"/>
        <v>1228595.1600066666</v>
      </c>
      <c r="J120" s="103">
        <f>data!D118</f>
        <v>113.019997</v>
      </c>
      <c r="K120" s="105">
        <f t="shared" si="10"/>
        <v>899074.07613499998</v>
      </c>
      <c r="L120" s="106">
        <f t="shared" si="6"/>
        <v>737157.09600400005</v>
      </c>
      <c r="M120" s="106">
        <f t="shared" si="7"/>
        <v>359629.63045400003</v>
      </c>
      <c r="N120" s="106">
        <f t="shared" si="8"/>
        <v>1096786.726458</v>
      </c>
      <c r="O120" s="107">
        <f t="shared" si="11"/>
        <v>-3.5524266644837432E-4</v>
      </c>
    </row>
    <row r="121" spans="7:15" x14ac:dyDescent="0.3">
      <c r="G121" s="102">
        <v>43334</v>
      </c>
      <c r="H121" s="103">
        <f>data!B119</f>
        <v>215.050003</v>
      </c>
      <c r="I121" s="104">
        <f t="shared" si="9"/>
        <v>1228652.3504733334</v>
      </c>
      <c r="J121" s="103">
        <f>data!D119</f>
        <v>113.269997</v>
      </c>
      <c r="K121" s="105">
        <f t="shared" si="10"/>
        <v>901062.82613499998</v>
      </c>
      <c r="L121" s="106">
        <f t="shared" si="6"/>
        <v>737191.41028399998</v>
      </c>
      <c r="M121" s="106">
        <f t="shared" si="7"/>
        <v>360425.13045400003</v>
      </c>
      <c r="N121" s="106">
        <f t="shared" si="8"/>
        <v>1097616.5407380001</v>
      </c>
      <c r="O121" s="107">
        <f t="shared" si="11"/>
        <v>7.5658672737577426E-4</v>
      </c>
    </row>
    <row r="122" spans="7:15" x14ac:dyDescent="0.3">
      <c r="G122" s="102">
        <v>43335</v>
      </c>
      <c r="H122" s="103">
        <f>data!B120</f>
        <v>215.490005</v>
      </c>
      <c r="I122" s="104">
        <f t="shared" si="9"/>
        <v>1231166.2285666666</v>
      </c>
      <c r="J122" s="103">
        <f>data!D120</f>
        <v>112.199997</v>
      </c>
      <c r="K122" s="105">
        <f t="shared" si="10"/>
        <v>892550.976135</v>
      </c>
      <c r="L122" s="106">
        <f t="shared" si="6"/>
        <v>738699.73713999998</v>
      </c>
      <c r="M122" s="106">
        <f t="shared" si="7"/>
        <v>357020.39045399998</v>
      </c>
      <c r="N122" s="106">
        <f t="shared" si="8"/>
        <v>1095720.127594</v>
      </c>
      <c r="O122" s="107">
        <f t="shared" si="11"/>
        <v>-1.7277556173899145E-3</v>
      </c>
    </row>
    <row r="123" spans="7:15" x14ac:dyDescent="0.3">
      <c r="G123" s="102">
        <v>43336</v>
      </c>
      <c r="H123" s="103">
        <f>data!B121</f>
        <v>216.16000399999999</v>
      </c>
      <c r="I123" s="104">
        <f t="shared" si="9"/>
        <v>1234994.1561866666</v>
      </c>
      <c r="J123" s="103">
        <f>data!D121</f>
        <v>114.160004</v>
      </c>
      <c r="K123" s="105">
        <f t="shared" si="10"/>
        <v>908142.83181999996</v>
      </c>
      <c r="L123" s="106">
        <f t="shared" si="6"/>
        <v>740996.49371199997</v>
      </c>
      <c r="M123" s="106">
        <f t="shared" si="7"/>
        <v>363257.132728</v>
      </c>
      <c r="N123" s="106">
        <f t="shared" si="8"/>
        <v>1104253.62644</v>
      </c>
      <c r="O123" s="107">
        <f t="shared" si="11"/>
        <v>7.7880278285460403E-3</v>
      </c>
    </row>
    <row r="124" spans="7:15" x14ac:dyDescent="0.3">
      <c r="G124" s="102">
        <v>43339</v>
      </c>
      <c r="H124" s="103">
        <f>data!B122</f>
        <v>217.94000199999999</v>
      </c>
      <c r="I124" s="104">
        <f t="shared" si="9"/>
        <v>1245163.8780933332</v>
      </c>
      <c r="J124" s="103">
        <f>data!D122</f>
        <v>114.589996</v>
      </c>
      <c r="K124" s="105">
        <f t="shared" si="10"/>
        <v>911563.41818000004</v>
      </c>
      <c r="L124" s="106">
        <f t="shared" si="6"/>
        <v>747098.326856</v>
      </c>
      <c r="M124" s="106">
        <f t="shared" si="7"/>
        <v>364625.367272</v>
      </c>
      <c r="N124" s="106">
        <f t="shared" si="8"/>
        <v>1111723.6941279999</v>
      </c>
      <c r="O124" s="107">
        <f t="shared" si="11"/>
        <v>6.7648115515659413E-3</v>
      </c>
    </row>
    <row r="125" spans="7:15" x14ac:dyDescent="0.3">
      <c r="G125" s="102">
        <v>43340</v>
      </c>
      <c r="H125" s="103">
        <f>data!B123</f>
        <v>219.699997</v>
      </c>
      <c r="I125" s="104">
        <f t="shared" si="9"/>
        <v>1255219.3161933334</v>
      </c>
      <c r="J125" s="103">
        <f>data!D123</f>
        <v>113.68</v>
      </c>
      <c r="K125" s="105">
        <f t="shared" si="10"/>
        <v>904324.4</v>
      </c>
      <c r="L125" s="106">
        <f t="shared" si="6"/>
        <v>753131.58971600002</v>
      </c>
      <c r="M125" s="106">
        <f t="shared" si="7"/>
        <v>361729.76</v>
      </c>
      <c r="N125" s="106">
        <f t="shared" si="8"/>
        <v>1114861.349716</v>
      </c>
      <c r="O125" s="107">
        <f t="shared" si="11"/>
        <v>2.8223340067077274E-3</v>
      </c>
    </row>
    <row r="126" spans="7:15" x14ac:dyDescent="0.3">
      <c r="G126" s="102">
        <v>43341</v>
      </c>
      <c r="H126" s="103">
        <f>data!B124</f>
        <v>222.979996</v>
      </c>
      <c r="I126" s="104">
        <f t="shared" si="9"/>
        <v>1273959.0438133334</v>
      </c>
      <c r="J126" s="103">
        <f>data!D124</f>
        <v>114.199997</v>
      </c>
      <c r="K126" s="105">
        <f t="shared" si="10"/>
        <v>908460.976135</v>
      </c>
      <c r="L126" s="106">
        <f t="shared" si="6"/>
        <v>764375.42628799996</v>
      </c>
      <c r="M126" s="106">
        <f t="shared" si="7"/>
        <v>363384.39045399998</v>
      </c>
      <c r="N126" s="106">
        <f t="shared" si="8"/>
        <v>1127759.8167419999</v>
      </c>
      <c r="O126" s="107">
        <f t="shared" si="11"/>
        <v>1.1569570538332519E-2</v>
      </c>
    </row>
    <row r="127" spans="7:15" x14ac:dyDescent="0.3">
      <c r="G127" s="102">
        <v>43342</v>
      </c>
      <c r="H127" s="103">
        <f>data!B125</f>
        <v>225.029999</v>
      </c>
      <c r="I127" s="104">
        <f t="shared" si="9"/>
        <v>1285671.3942866665</v>
      </c>
      <c r="J127" s="103">
        <f>data!D125</f>
        <v>113.639999</v>
      </c>
      <c r="K127" s="105">
        <f t="shared" si="10"/>
        <v>904006.19204500003</v>
      </c>
      <c r="L127" s="106">
        <f t="shared" si="6"/>
        <v>771402.83657200006</v>
      </c>
      <c r="M127" s="106">
        <f t="shared" si="7"/>
        <v>361602.47681800002</v>
      </c>
      <c r="N127" s="106">
        <f t="shared" si="8"/>
        <v>1133005.31339</v>
      </c>
      <c r="O127" s="107">
        <f t="shared" si="11"/>
        <v>4.6512533698477299E-3</v>
      </c>
    </row>
    <row r="128" spans="7:15" x14ac:dyDescent="0.3">
      <c r="G128" s="102">
        <v>43343</v>
      </c>
      <c r="H128" s="103">
        <f>data!B126</f>
        <v>227.63000500000001</v>
      </c>
      <c r="I128" s="104">
        <f t="shared" si="9"/>
        <v>1300526.0952333333</v>
      </c>
      <c r="J128" s="103">
        <f>data!D126</f>
        <v>113.510002</v>
      </c>
      <c r="K128" s="105">
        <f t="shared" si="10"/>
        <v>902972.06591</v>
      </c>
      <c r="L128" s="106">
        <f t="shared" si="6"/>
        <v>780315.65714000002</v>
      </c>
      <c r="M128" s="106">
        <f t="shared" si="7"/>
        <v>361188.82636399998</v>
      </c>
      <c r="N128" s="106">
        <f t="shared" si="8"/>
        <v>1141504.4835040001</v>
      </c>
      <c r="O128" s="107">
        <f t="shared" si="11"/>
        <v>7.5014388843157587E-3</v>
      </c>
    </row>
    <row r="129" spans="7:15" x14ac:dyDescent="0.3">
      <c r="G129" s="102">
        <v>43347</v>
      </c>
      <c r="H129" s="103">
        <f>data!B127</f>
        <v>228.36000100000001</v>
      </c>
      <c r="I129" s="104">
        <f t="shared" si="9"/>
        <v>1304696.8057133334</v>
      </c>
      <c r="J129" s="103">
        <f>data!D127</f>
        <v>112.93</v>
      </c>
      <c r="K129" s="105">
        <f t="shared" si="10"/>
        <v>898358.15</v>
      </c>
      <c r="L129" s="106">
        <f t="shared" si="6"/>
        <v>782818.08342799998</v>
      </c>
      <c r="M129" s="106">
        <f t="shared" si="7"/>
        <v>359343.26</v>
      </c>
      <c r="N129" s="106">
        <f t="shared" si="8"/>
        <v>1142161.3434279999</v>
      </c>
      <c r="O129" s="107">
        <f t="shared" si="11"/>
        <v>5.7543350332145415E-4</v>
      </c>
    </row>
    <row r="130" spans="7:15" x14ac:dyDescent="0.3">
      <c r="G130" s="102">
        <v>43348</v>
      </c>
      <c r="H130" s="103">
        <f>data!B128</f>
        <v>226.86999499999999</v>
      </c>
      <c r="I130" s="104">
        <f t="shared" si="9"/>
        <v>1296183.9047666665</v>
      </c>
      <c r="J130" s="103">
        <f>data!D128</f>
        <v>113.32</v>
      </c>
      <c r="K130" s="105">
        <f t="shared" si="10"/>
        <v>901460.6</v>
      </c>
      <c r="L130" s="106">
        <f t="shared" si="6"/>
        <v>777710.34285999998</v>
      </c>
      <c r="M130" s="106">
        <f t="shared" si="7"/>
        <v>360584.24</v>
      </c>
      <c r="N130" s="106">
        <f t="shared" si="8"/>
        <v>1138294.58286</v>
      </c>
      <c r="O130" s="107">
        <f t="shared" si="11"/>
        <v>-3.3854766581352669E-3</v>
      </c>
    </row>
    <row r="131" spans="7:15" x14ac:dyDescent="0.3">
      <c r="G131" s="102">
        <v>43349</v>
      </c>
      <c r="H131" s="103">
        <f>data!B129</f>
        <v>223.10000600000001</v>
      </c>
      <c r="I131" s="104">
        <f t="shared" si="9"/>
        <v>1274644.7009466665</v>
      </c>
      <c r="J131" s="103">
        <f>data!D129</f>
        <v>113.540001</v>
      </c>
      <c r="K131" s="105">
        <f t="shared" si="10"/>
        <v>903210.70795499999</v>
      </c>
      <c r="L131" s="106">
        <f t="shared" si="6"/>
        <v>764786.82056800008</v>
      </c>
      <c r="M131" s="106">
        <f t="shared" si="7"/>
        <v>361284.28318199998</v>
      </c>
      <c r="N131" s="106">
        <f t="shared" si="8"/>
        <v>1126071.10375</v>
      </c>
      <c r="O131" s="107">
        <f t="shared" si="11"/>
        <v>-1.0738414549323561E-2</v>
      </c>
    </row>
    <row r="132" spans="7:15" x14ac:dyDescent="0.3">
      <c r="G132" s="102">
        <v>43350</v>
      </c>
      <c r="H132" s="103">
        <f>data!B130</f>
        <v>221.300003</v>
      </c>
      <c r="I132" s="104">
        <f t="shared" si="9"/>
        <v>1264360.6838066666</v>
      </c>
      <c r="J132" s="103">
        <f>data!D130</f>
        <v>113.230003</v>
      </c>
      <c r="K132" s="105">
        <f t="shared" si="10"/>
        <v>900744.67386500002</v>
      </c>
      <c r="L132" s="106">
        <f t="shared" ref="L132:L195" si="12">H132*$L$2</f>
        <v>758616.41028399998</v>
      </c>
      <c r="M132" s="106">
        <f t="shared" ref="M132:M195" si="13">J132*$M$2</f>
        <v>360297.86954599997</v>
      </c>
      <c r="N132" s="106">
        <f t="shared" ref="N132:N195" si="14">L132+M132</f>
        <v>1118914.2798299999</v>
      </c>
      <c r="O132" s="107">
        <f t="shared" si="11"/>
        <v>-6.3555701732925796E-3</v>
      </c>
    </row>
    <row r="133" spans="7:15" x14ac:dyDescent="0.3">
      <c r="G133" s="102">
        <v>43353</v>
      </c>
      <c r="H133" s="103">
        <f>data!B131</f>
        <v>218.33000200000001</v>
      </c>
      <c r="I133" s="104">
        <f t="shared" ref="I133:I196" si="15">H133*$I$2</f>
        <v>1247392.0780933334</v>
      </c>
      <c r="J133" s="103">
        <f>data!D131</f>
        <v>113.150002</v>
      </c>
      <c r="K133" s="105">
        <f t="shared" ref="K133:K196" si="16">J133*$K$2</f>
        <v>900108.26590999996</v>
      </c>
      <c r="L133" s="106">
        <f t="shared" si="12"/>
        <v>748435.24685600004</v>
      </c>
      <c r="M133" s="106">
        <f t="shared" si="13"/>
        <v>360043.30636400002</v>
      </c>
      <c r="N133" s="106">
        <f t="shared" si="14"/>
        <v>1108478.5532200001</v>
      </c>
      <c r="O133" s="107">
        <f t="shared" si="11"/>
        <v>-9.3266542380576745E-3</v>
      </c>
    </row>
    <row r="134" spans="7:15" x14ac:dyDescent="0.3">
      <c r="G134" s="102">
        <v>43354</v>
      </c>
      <c r="H134" s="103">
        <f>data!B132</f>
        <v>223.85000600000001</v>
      </c>
      <c r="I134" s="104">
        <f t="shared" si="15"/>
        <v>1278929.7009466665</v>
      </c>
      <c r="J134" s="103">
        <f>data!D132</f>
        <v>113.220001</v>
      </c>
      <c r="K134" s="105">
        <f t="shared" si="16"/>
        <v>900665.10795500001</v>
      </c>
      <c r="L134" s="106">
        <f t="shared" si="12"/>
        <v>767357.82056800008</v>
      </c>
      <c r="M134" s="106">
        <f t="shared" si="13"/>
        <v>360266.04318199999</v>
      </c>
      <c r="N134" s="106">
        <f t="shared" si="14"/>
        <v>1127623.86375</v>
      </c>
      <c r="O134" s="107">
        <f t="shared" ref="O134:O197" si="17">N134/N133-1</f>
        <v>1.7271701355326297E-2</v>
      </c>
    </row>
    <row r="135" spans="7:15" x14ac:dyDescent="0.3">
      <c r="G135" s="102">
        <v>43355</v>
      </c>
      <c r="H135" s="103">
        <f>data!B133</f>
        <v>221.070007</v>
      </c>
      <c r="I135" s="104">
        <f t="shared" si="15"/>
        <v>1263046.6399933333</v>
      </c>
      <c r="J135" s="103">
        <f>data!D133</f>
        <v>114.16999800000001</v>
      </c>
      <c r="K135" s="105">
        <f t="shared" si="16"/>
        <v>908222.33409000002</v>
      </c>
      <c r="L135" s="106">
        <f t="shared" si="12"/>
        <v>757827.98399600002</v>
      </c>
      <c r="M135" s="106">
        <f t="shared" si="13"/>
        <v>363288.93363600003</v>
      </c>
      <c r="N135" s="106">
        <f t="shared" si="14"/>
        <v>1121116.9176320001</v>
      </c>
      <c r="O135" s="107">
        <f t="shared" si="17"/>
        <v>-5.7704934483743253E-3</v>
      </c>
    </row>
    <row r="136" spans="7:15" x14ac:dyDescent="0.3">
      <c r="G136" s="102">
        <v>43356</v>
      </c>
      <c r="H136" s="103">
        <f>data!B134</f>
        <v>226.41000399999999</v>
      </c>
      <c r="I136" s="104">
        <f t="shared" si="15"/>
        <v>1293555.8228533331</v>
      </c>
      <c r="J136" s="103">
        <f>data!D134</f>
        <v>113.760002</v>
      </c>
      <c r="K136" s="105">
        <f t="shared" si="16"/>
        <v>904960.81591</v>
      </c>
      <c r="L136" s="106">
        <f t="shared" si="12"/>
        <v>776133.49371199997</v>
      </c>
      <c r="M136" s="106">
        <f t="shared" si="13"/>
        <v>361984.32636399998</v>
      </c>
      <c r="N136" s="106">
        <f t="shared" si="14"/>
        <v>1138117.8200759999</v>
      </c>
      <c r="O136" s="107">
        <f t="shared" si="17"/>
        <v>1.5164254661243382E-2</v>
      </c>
    </row>
    <row r="137" spans="7:15" x14ac:dyDescent="0.3">
      <c r="G137" s="102">
        <v>43357</v>
      </c>
      <c r="H137" s="103">
        <f>data!B135</f>
        <v>223.83999600000001</v>
      </c>
      <c r="I137" s="104">
        <f t="shared" si="15"/>
        <v>1278872.5104799999</v>
      </c>
      <c r="J137" s="103">
        <f>data!D135</f>
        <v>113.019997</v>
      </c>
      <c r="K137" s="105">
        <f t="shared" si="16"/>
        <v>899074.07613499998</v>
      </c>
      <c r="L137" s="106">
        <f t="shared" si="12"/>
        <v>767323.50628800003</v>
      </c>
      <c r="M137" s="106">
        <f t="shared" si="13"/>
        <v>359629.63045400003</v>
      </c>
      <c r="N137" s="106">
        <f t="shared" si="14"/>
        <v>1126953.136742</v>
      </c>
      <c r="O137" s="107">
        <f t="shared" si="17"/>
        <v>-9.8097781592193511E-3</v>
      </c>
    </row>
    <row r="138" spans="7:15" x14ac:dyDescent="0.3">
      <c r="G138" s="102">
        <v>43360</v>
      </c>
      <c r="H138" s="103">
        <f>data!B136</f>
        <v>217.88000500000001</v>
      </c>
      <c r="I138" s="104">
        <f t="shared" si="15"/>
        <v>1244821.0952333333</v>
      </c>
      <c r="J138" s="103">
        <f>data!D136</f>
        <v>113.610001</v>
      </c>
      <c r="K138" s="105">
        <f t="shared" si="16"/>
        <v>903767.55795499997</v>
      </c>
      <c r="L138" s="106">
        <f t="shared" si="12"/>
        <v>746892.65714000002</v>
      </c>
      <c r="M138" s="106">
        <f t="shared" si="13"/>
        <v>361507.02318199998</v>
      </c>
      <c r="N138" s="106">
        <f t="shared" si="14"/>
        <v>1108399.6803220001</v>
      </c>
      <c r="O138" s="107">
        <f t="shared" si="17"/>
        <v>-1.646337883546567E-2</v>
      </c>
    </row>
    <row r="139" spans="7:15" x14ac:dyDescent="0.3">
      <c r="G139" s="102">
        <v>43361</v>
      </c>
      <c r="H139" s="103">
        <f>data!B137</f>
        <v>218.240005</v>
      </c>
      <c r="I139" s="104">
        <f t="shared" si="15"/>
        <v>1246877.8952333333</v>
      </c>
      <c r="J139" s="103">
        <f>data!D137</f>
        <v>113.44000200000001</v>
      </c>
      <c r="K139" s="105">
        <f t="shared" si="16"/>
        <v>902415.21591000003</v>
      </c>
      <c r="L139" s="106">
        <f t="shared" si="12"/>
        <v>748126.73713999998</v>
      </c>
      <c r="M139" s="106">
        <f t="shared" si="13"/>
        <v>360966.08636400005</v>
      </c>
      <c r="N139" s="106">
        <f t="shared" si="14"/>
        <v>1109092.823504</v>
      </c>
      <c r="O139" s="107">
        <f t="shared" si="17"/>
        <v>6.2535490970061502E-4</v>
      </c>
    </row>
    <row r="140" spans="7:15" x14ac:dyDescent="0.3">
      <c r="G140" s="102">
        <v>43362</v>
      </c>
      <c r="H140" s="103">
        <f>data!B138</f>
        <v>218.36999499999999</v>
      </c>
      <c r="I140" s="104">
        <f t="shared" si="15"/>
        <v>1247620.5714333332</v>
      </c>
      <c r="J140" s="103">
        <f>data!D138</f>
        <v>113.879997</v>
      </c>
      <c r="K140" s="105">
        <f t="shared" si="16"/>
        <v>905915.37613500003</v>
      </c>
      <c r="L140" s="106">
        <f t="shared" si="12"/>
        <v>748572.34285999998</v>
      </c>
      <c r="M140" s="106">
        <f t="shared" si="13"/>
        <v>362366.15045399999</v>
      </c>
      <c r="N140" s="106">
        <f t="shared" si="14"/>
        <v>1110938.4933139998</v>
      </c>
      <c r="O140" s="107">
        <f t="shared" si="17"/>
        <v>1.6641256447487152E-3</v>
      </c>
    </row>
    <row r="141" spans="7:15" x14ac:dyDescent="0.3">
      <c r="G141" s="102">
        <v>43363</v>
      </c>
      <c r="H141" s="103">
        <f>data!B139</f>
        <v>220.029999</v>
      </c>
      <c r="I141" s="104">
        <f t="shared" si="15"/>
        <v>1257104.72762</v>
      </c>
      <c r="J141" s="103">
        <f>data!D139</f>
        <v>114.269997</v>
      </c>
      <c r="K141" s="105">
        <f t="shared" si="16"/>
        <v>909017.82613499998</v>
      </c>
      <c r="L141" s="106">
        <f t="shared" si="12"/>
        <v>754262.83657200006</v>
      </c>
      <c r="M141" s="106">
        <f t="shared" si="13"/>
        <v>363607.13045400003</v>
      </c>
      <c r="N141" s="106">
        <f t="shared" si="14"/>
        <v>1117869.9670260001</v>
      </c>
      <c r="O141" s="107">
        <f t="shared" si="17"/>
        <v>6.2392956529242483E-3</v>
      </c>
    </row>
    <row r="142" spans="7:15" x14ac:dyDescent="0.3">
      <c r="G142" s="102">
        <v>43364</v>
      </c>
      <c r="H142" s="103">
        <f>data!B140</f>
        <v>217.66000399999999</v>
      </c>
      <c r="I142" s="104">
        <f t="shared" si="15"/>
        <v>1243564.1561866666</v>
      </c>
      <c r="J142" s="103">
        <f>data!D140</f>
        <v>113.489998</v>
      </c>
      <c r="K142" s="105">
        <f t="shared" si="16"/>
        <v>902812.93409</v>
      </c>
      <c r="L142" s="106">
        <f t="shared" si="12"/>
        <v>746138.49371199997</v>
      </c>
      <c r="M142" s="106">
        <f t="shared" si="13"/>
        <v>361125.17363600002</v>
      </c>
      <c r="N142" s="106">
        <f t="shared" si="14"/>
        <v>1107263.667348</v>
      </c>
      <c r="O142" s="107">
        <f t="shared" si="17"/>
        <v>-9.4879547629473926E-3</v>
      </c>
    </row>
    <row r="143" spans="7:15" x14ac:dyDescent="0.3">
      <c r="G143" s="102">
        <v>43367</v>
      </c>
      <c r="H143" s="103">
        <f>data!B141</f>
        <v>220.78999300000001</v>
      </c>
      <c r="I143" s="104">
        <f t="shared" si="15"/>
        <v>1261446.8266733333</v>
      </c>
      <c r="J143" s="103">
        <f>data!D141</f>
        <v>113.470001</v>
      </c>
      <c r="K143" s="105">
        <f t="shared" si="16"/>
        <v>902653.85795500001</v>
      </c>
      <c r="L143" s="106">
        <f t="shared" si="12"/>
        <v>756868.09600400005</v>
      </c>
      <c r="M143" s="106">
        <f t="shared" si="13"/>
        <v>361061.54318199999</v>
      </c>
      <c r="N143" s="106">
        <f t="shared" si="14"/>
        <v>1117929.639186</v>
      </c>
      <c r="O143" s="107">
        <f t="shared" si="17"/>
        <v>9.6327299021252699E-3</v>
      </c>
    </row>
    <row r="144" spans="7:15" x14ac:dyDescent="0.3">
      <c r="G144" s="102">
        <v>43368</v>
      </c>
      <c r="H144" s="103">
        <f>data!B142</f>
        <v>222.19000199999999</v>
      </c>
      <c r="I144" s="104">
        <f t="shared" si="15"/>
        <v>1269445.54476</v>
      </c>
      <c r="J144" s="103">
        <f>data!D142</f>
        <v>113.650002</v>
      </c>
      <c r="K144" s="105">
        <f t="shared" si="16"/>
        <v>904085.76590999996</v>
      </c>
      <c r="L144" s="106">
        <f t="shared" si="12"/>
        <v>761667.326856</v>
      </c>
      <c r="M144" s="106">
        <f t="shared" si="13"/>
        <v>361634.30636400002</v>
      </c>
      <c r="N144" s="106">
        <f t="shared" si="14"/>
        <v>1123301.63322</v>
      </c>
      <c r="O144" s="107">
        <f t="shared" si="17"/>
        <v>4.8053060279460436E-3</v>
      </c>
    </row>
    <row r="145" spans="7:15" x14ac:dyDescent="0.3">
      <c r="G145" s="102">
        <v>43369</v>
      </c>
      <c r="H145" s="103">
        <f>data!B143</f>
        <v>220.41999799999999</v>
      </c>
      <c r="I145" s="104">
        <f t="shared" si="15"/>
        <v>1259332.9219066666</v>
      </c>
      <c r="J145" s="103">
        <f>data!D143</f>
        <v>113.050003</v>
      </c>
      <c r="K145" s="105">
        <f t="shared" si="16"/>
        <v>899312.773865</v>
      </c>
      <c r="L145" s="106">
        <f t="shared" si="12"/>
        <v>755599.75314399996</v>
      </c>
      <c r="M145" s="106">
        <f t="shared" si="13"/>
        <v>359725.10954600002</v>
      </c>
      <c r="N145" s="106">
        <f t="shared" si="14"/>
        <v>1115324.8626899999</v>
      </c>
      <c r="O145" s="107">
        <f t="shared" si="17"/>
        <v>-7.1011830608082027E-3</v>
      </c>
    </row>
    <row r="146" spans="7:15" x14ac:dyDescent="0.3">
      <c r="G146" s="102">
        <v>43370</v>
      </c>
      <c r="H146" s="103">
        <f>data!B144</f>
        <v>224.949997</v>
      </c>
      <c r="I146" s="104">
        <f t="shared" si="15"/>
        <v>1285214.3161933331</v>
      </c>
      <c r="J146" s="103">
        <f>data!D144</f>
        <v>112.050003</v>
      </c>
      <c r="K146" s="105">
        <f t="shared" si="16"/>
        <v>891357.773865</v>
      </c>
      <c r="L146" s="106">
        <f t="shared" si="12"/>
        <v>771128.58971600002</v>
      </c>
      <c r="M146" s="106">
        <f t="shared" si="13"/>
        <v>356543.10954600002</v>
      </c>
      <c r="N146" s="106">
        <f t="shared" si="14"/>
        <v>1127671.6992620002</v>
      </c>
      <c r="O146" s="107">
        <f t="shared" si="17"/>
        <v>1.1070170660610446E-2</v>
      </c>
    </row>
    <row r="147" spans="7:15" x14ac:dyDescent="0.3">
      <c r="G147" s="102">
        <v>43371</v>
      </c>
      <c r="H147" s="103">
        <f>data!B145</f>
        <v>225.740005</v>
      </c>
      <c r="I147" s="104">
        <f t="shared" si="15"/>
        <v>1289727.8952333333</v>
      </c>
      <c r="J147" s="103">
        <f>data!D145</f>
        <v>112.760002</v>
      </c>
      <c r="K147" s="105">
        <f t="shared" si="16"/>
        <v>897005.81591</v>
      </c>
      <c r="L147" s="106">
        <f t="shared" si="12"/>
        <v>773836.73713999998</v>
      </c>
      <c r="M147" s="106">
        <f t="shared" si="13"/>
        <v>358802.32636399998</v>
      </c>
      <c r="N147" s="106">
        <f t="shared" si="14"/>
        <v>1132639.063504</v>
      </c>
      <c r="O147" s="107">
        <f t="shared" si="17"/>
        <v>4.4049737572120495E-3</v>
      </c>
    </row>
    <row r="148" spans="7:15" x14ac:dyDescent="0.3">
      <c r="G148" s="102">
        <v>43374</v>
      </c>
      <c r="H148" s="103">
        <f>data!B146</f>
        <v>227.259995</v>
      </c>
      <c r="I148" s="104">
        <f t="shared" si="15"/>
        <v>1298412.1047666667</v>
      </c>
      <c r="J148" s="103">
        <f>data!D146</f>
        <v>112.57</v>
      </c>
      <c r="K148" s="105">
        <f t="shared" si="16"/>
        <v>895494.35</v>
      </c>
      <c r="L148" s="106">
        <f t="shared" si="12"/>
        <v>779047.26286000002</v>
      </c>
      <c r="M148" s="106">
        <f t="shared" si="13"/>
        <v>358197.74</v>
      </c>
      <c r="N148" s="106">
        <f t="shared" si="14"/>
        <v>1137245.0028599999</v>
      </c>
      <c r="O148" s="107">
        <f t="shared" si="17"/>
        <v>4.0665552729133303E-3</v>
      </c>
    </row>
    <row r="149" spans="7:15" x14ac:dyDescent="0.3">
      <c r="G149" s="102">
        <v>43375</v>
      </c>
      <c r="H149" s="103">
        <f>data!B147</f>
        <v>229.279999</v>
      </c>
      <c r="I149" s="104">
        <f t="shared" si="15"/>
        <v>1309953.0609533333</v>
      </c>
      <c r="J149" s="103">
        <f>data!D147</f>
        <v>113.870003</v>
      </c>
      <c r="K149" s="105">
        <f t="shared" si="16"/>
        <v>905835.87386499997</v>
      </c>
      <c r="L149" s="106">
        <f t="shared" si="12"/>
        <v>785971.83657200006</v>
      </c>
      <c r="M149" s="106">
        <f t="shared" si="13"/>
        <v>362334.34954600001</v>
      </c>
      <c r="N149" s="106">
        <f t="shared" si="14"/>
        <v>1148306.1861180002</v>
      </c>
      <c r="O149" s="107">
        <f t="shared" si="17"/>
        <v>9.7262975261998008E-3</v>
      </c>
    </row>
    <row r="150" spans="7:15" x14ac:dyDescent="0.3">
      <c r="G150" s="108">
        <v>43376</v>
      </c>
      <c r="H150" s="109">
        <f>data!B148</f>
        <v>232.070007</v>
      </c>
      <c r="I150" s="110">
        <f t="shared" si="15"/>
        <v>1325893.30666</v>
      </c>
      <c r="J150" s="109">
        <f>data!D148</f>
        <v>113.41999800000001</v>
      </c>
      <c r="K150" s="110">
        <f t="shared" si="16"/>
        <v>902256.08409000002</v>
      </c>
      <c r="L150" s="110">
        <f t="shared" si="12"/>
        <v>795535.98399600002</v>
      </c>
      <c r="M150" s="110">
        <f t="shared" si="13"/>
        <v>360902.43363600003</v>
      </c>
      <c r="N150" s="110">
        <f t="shared" si="14"/>
        <v>1156438.4176320001</v>
      </c>
      <c r="O150" s="111">
        <f t="shared" si="17"/>
        <v>7.0819365185970096E-3</v>
      </c>
    </row>
    <row r="151" spans="7:15" x14ac:dyDescent="0.3">
      <c r="G151" s="102">
        <v>43377</v>
      </c>
      <c r="H151" s="103">
        <f>data!B149</f>
        <v>227.990005</v>
      </c>
      <c r="I151" s="104">
        <f t="shared" si="15"/>
        <v>1302582.8952333333</v>
      </c>
      <c r="J151" s="103">
        <f>data!D149</f>
        <v>113.480003</v>
      </c>
      <c r="K151" s="105">
        <f t="shared" si="16"/>
        <v>902733.42386500002</v>
      </c>
      <c r="L151" s="106">
        <f t="shared" si="12"/>
        <v>781549.73713999998</v>
      </c>
      <c r="M151" s="106">
        <f t="shared" si="13"/>
        <v>361093.36954599997</v>
      </c>
      <c r="N151" s="106">
        <f t="shared" si="14"/>
        <v>1142643.106686</v>
      </c>
      <c r="O151" s="107">
        <f t="shared" si="17"/>
        <v>-1.1929135815332281E-2</v>
      </c>
    </row>
    <row r="152" spans="7:15" x14ac:dyDescent="0.3">
      <c r="G152" s="102">
        <v>43378</v>
      </c>
      <c r="H152" s="103">
        <f>data!B150</f>
        <v>224.28999300000001</v>
      </c>
      <c r="I152" s="104">
        <f t="shared" si="15"/>
        <v>1281443.49334</v>
      </c>
      <c r="J152" s="103">
        <f>data!D150</f>
        <v>113.800003</v>
      </c>
      <c r="K152" s="105">
        <f t="shared" si="16"/>
        <v>905279.023865</v>
      </c>
      <c r="L152" s="106">
        <f t="shared" si="12"/>
        <v>768866.09600400005</v>
      </c>
      <c r="M152" s="106">
        <f t="shared" si="13"/>
        <v>362111.60954600002</v>
      </c>
      <c r="N152" s="106">
        <f t="shared" si="14"/>
        <v>1130977.7055500001</v>
      </c>
      <c r="O152" s="107">
        <f t="shared" si="17"/>
        <v>-1.0209137978202998E-2</v>
      </c>
    </row>
    <row r="153" spans="7:15" x14ac:dyDescent="0.3">
      <c r="G153" s="102">
        <v>43381</v>
      </c>
      <c r="H153" s="103">
        <f>data!B151</f>
        <v>223.770004</v>
      </c>
      <c r="I153" s="104">
        <f t="shared" si="15"/>
        <v>1278472.6228533334</v>
      </c>
      <c r="J153" s="103">
        <f>data!D151</f>
        <v>112.540001</v>
      </c>
      <c r="K153" s="105">
        <f t="shared" si="16"/>
        <v>895255.70795499999</v>
      </c>
      <c r="L153" s="106">
        <f t="shared" si="12"/>
        <v>767083.57371200004</v>
      </c>
      <c r="M153" s="106">
        <f t="shared" si="13"/>
        <v>358102.28318199998</v>
      </c>
      <c r="N153" s="106">
        <f t="shared" si="14"/>
        <v>1125185.856894</v>
      </c>
      <c r="O153" s="107">
        <f t="shared" si="17"/>
        <v>-5.1210988754049058E-3</v>
      </c>
    </row>
    <row r="154" spans="7:15" x14ac:dyDescent="0.3">
      <c r="G154" s="102">
        <v>43382</v>
      </c>
      <c r="H154" s="103">
        <f>data!B152</f>
        <v>226.86999499999999</v>
      </c>
      <c r="I154" s="104">
        <f t="shared" si="15"/>
        <v>1296183.9047666665</v>
      </c>
      <c r="J154" s="103">
        <f>data!D152</f>
        <v>112.599998</v>
      </c>
      <c r="K154" s="105">
        <f t="shared" si="16"/>
        <v>895732.98409000004</v>
      </c>
      <c r="L154" s="106">
        <f t="shared" si="12"/>
        <v>777710.34285999998</v>
      </c>
      <c r="M154" s="106">
        <f t="shared" si="13"/>
        <v>358293.19363599998</v>
      </c>
      <c r="N154" s="106">
        <f t="shared" si="14"/>
        <v>1136003.5364959999</v>
      </c>
      <c r="O154" s="107">
        <f t="shared" si="17"/>
        <v>9.6141268891003495E-3</v>
      </c>
    </row>
    <row r="155" spans="7:15" x14ac:dyDescent="0.3">
      <c r="G155" s="102">
        <v>43383</v>
      </c>
      <c r="H155" s="103">
        <f>data!B153</f>
        <v>216.36000100000001</v>
      </c>
      <c r="I155" s="104">
        <f t="shared" si="15"/>
        <v>1236136.8057133334</v>
      </c>
      <c r="J155" s="103">
        <f>data!D153</f>
        <v>112.879997</v>
      </c>
      <c r="K155" s="105">
        <f t="shared" si="16"/>
        <v>897960.37613500003</v>
      </c>
      <c r="L155" s="106">
        <f t="shared" si="12"/>
        <v>741682.08342799998</v>
      </c>
      <c r="M155" s="106">
        <f t="shared" si="13"/>
        <v>359184.15045399999</v>
      </c>
      <c r="N155" s="106">
        <f t="shared" si="14"/>
        <v>1100866.233882</v>
      </c>
      <c r="O155" s="107">
        <f t="shared" si="17"/>
        <v>-3.093062784151257E-2</v>
      </c>
    </row>
    <row r="156" spans="7:15" x14ac:dyDescent="0.3">
      <c r="G156" s="102">
        <v>43384</v>
      </c>
      <c r="H156" s="103">
        <f>data!B154</f>
        <v>214.449997</v>
      </c>
      <c r="I156" s="104">
        <f t="shared" si="15"/>
        <v>1225224.3161933334</v>
      </c>
      <c r="J156" s="103">
        <f>data!D154</f>
        <v>115.779999</v>
      </c>
      <c r="K156" s="105">
        <f t="shared" si="16"/>
        <v>921029.89204499999</v>
      </c>
      <c r="L156" s="106">
        <f t="shared" si="12"/>
        <v>735134.58971600002</v>
      </c>
      <c r="M156" s="106">
        <f t="shared" si="13"/>
        <v>368411.95681800001</v>
      </c>
      <c r="N156" s="106">
        <f t="shared" si="14"/>
        <v>1103546.546534</v>
      </c>
      <c r="O156" s="107">
        <f t="shared" si="17"/>
        <v>2.434730550821218E-3</v>
      </c>
    </row>
    <row r="157" spans="7:15" x14ac:dyDescent="0.3">
      <c r="G157" s="102">
        <v>43385</v>
      </c>
      <c r="H157" s="103">
        <f>data!B155</f>
        <v>222.11000100000001</v>
      </c>
      <c r="I157" s="104">
        <f t="shared" si="15"/>
        <v>1268988.4723799999</v>
      </c>
      <c r="J157" s="103">
        <f>data!D155</f>
        <v>115.230003</v>
      </c>
      <c r="K157" s="105">
        <f t="shared" si="16"/>
        <v>916654.67386500002</v>
      </c>
      <c r="L157" s="106">
        <f t="shared" si="12"/>
        <v>761393.08342799998</v>
      </c>
      <c r="M157" s="106">
        <f t="shared" si="13"/>
        <v>366661.86954599997</v>
      </c>
      <c r="N157" s="106">
        <f t="shared" si="14"/>
        <v>1128054.952974</v>
      </c>
      <c r="O157" s="107">
        <f t="shared" si="17"/>
        <v>2.2208765472535363E-2</v>
      </c>
    </row>
    <row r="158" spans="7:15" x14ac:dyDescent="0.3">
      <c r="G158" s="102">
        <v>43388</v>
      </c>
      <c r="H158" s="103">
        <f>data!B156</f>
        <v>217.36000100000001</v>
      </c>
      <c r="I158" s="104">
        <f t="shared" si="15"/>
        <v>1241850.1390466667</v>
      </c>
      <c r="J158" s="103">
        <f>data!D156</f>
        <v>116</v>
      </c>
      <c r="K158" s="105">
        <f t="shared" si="16"/>
        <v>922780</v>
      </c>
      <c r="L158" s="106">
        <f t="shared" si="12"/>
        <v>745110.08342799998</v>
      </c>
      <c r="M158" s="106">
        <f t="shared" si="13"/>
        <v>369112</v>
      </c>
      <c r="N158" s="106">
        <f t="shared" si="14"/>
        <v>1114222.0834280001</v>
      </c>
      <c r="O158" s="107">
        <f t="shared" si="17"/>
        <v>-1.2262584823133804E-2</v>
      </c>
    </row>
    <row r="159" spans="7:15" x14ac:dyDescent="0.3">
      <c r="G159" s="102">
        <v>43389</v>
      </c>
      <c r="H159" s="103">
        <f>data!B157</f>
        <v>222.14999399999999</v>
      </c>
      <c r="I159" s="104">
        <f t="shared" si="15"/>
        <v>1269216.96572</v>
      </c>
      <c r="J159" s="103">
        <f>data!D157</f>
        <v>115.800003</v>
      </c>
      <c r="K159" s="105">
        <f t="shared" si="16"/>
        <v>921189.023865</v>
      </c>
      <c r="L159" s="106">
        <f t="shared" si="12"/>
        <v>761530.17943199992</v>
      </c>
      <c r="M159" s="106">
        <f t="shared" si="13"/>
        <v>368475.60954600002</v>
      </c>
      <c r="N159" s="106">
        <f t="shared" si="14"/>
        <v>1130005.7889779999</v>
      </c>
      <c r="O159" s="107">
        <f t="shared" si="17"/>
        <v>1.4165672880436908E-2</v>
      </c>
    </row>
    <row r="160" spans="7:15" x14ac:dyDescent="0.3">
      <c r="G160" s="102">
        <v>43390</v>
      </c>
      <c r="H160" s="103">
        <f>data!B158</f>
        <v>221.19000199999999</v>
      </c>
      <c r="I160" s="104">
        <f t="shared" si="15"/>
        <v>1263732.2114266665</v>
      </c>
      <c r="J160" s="103">
        <f>data!D158</f>
        <v>115.790001</v>
      </c>
      <c r="K160" s="105">
        <f t="shared" si="16"/>
        <v>921109.45795499999</v>
      </c>
      <c r="L160" s="106">
        <f t="shared" si="12"/>
        <v>758239.326856</v>
      </c>
      <c r="M160" s="106">
        <f t="shared" si="13"/>
        <v>368443.78318199998</v>
      </c>
      <c r="N160" s="106">
        <f t="shared" si="14"/>
        <v>1126683.1100379999</v>
      </c>
      <c r="O160" s="107">
        <f t="shared" si="17"/>
        <v>-2.9404087770250609E-3</v>
      </c>
    </row>
    <row r="161" spans="7:15" x14ac:dyDescent="0.3">
      <c r="G161" s="102">
        <v>43391</v>
      </c>
      <c r="H161" s="103">
        <f>data!B159</f>
        <v>216.020004</v>
      </c>
      <c r="I161" s="104">
        <f t="shared" si="15"/>
        <v>1234194.2895199999</v>
      </c>
      <c r="J161" s="103">
        <f>data!D159</f>
        <v>115.91999800000001</v>
      </c>
      <c r="K161" s="105">
        <f t="shared" si="16"/>
        <v>922143.58409000002</v>
      </c>
      <c r="L161" s="106">
        <f t="shared" si="12"/>
        <v>740516.57371200004</v>
      </c>
      <c r="M161" s="106">
        <f t="shared" si="13"/>
        <v>368857.43363600003</v>
      </c>
      <c r="N161" s="106">
        <f t="shared" si="14"/>
        <v>1109374.0073480001</v>
      </c>
      <c r="O161" s="107">
        <f t="shared" si="17"/>
        <v>-1.5362884679629318E-2</v>
      </c>
    </row>
    <row r="162" spans="7:15" x14ac:dyDescent="0.3">
      <c r="G162" s="102">
        <v>43392</v>
      </c>
      <c r="H162" s="103">
        <f>data!B160</f>
        <v>219.30999800000001</v>
      </c>
      <c r="I162" s="104">
        <f t="shared" si="15"/>
        <v>1252991.1219066666</v>
      </c>
      <c r="J162" s="103">
        <f>data!D160</f>
        <v>116.010002</v>
      </c>
      <c r="K162" s="105">
        <f t="shared" si="16"/>
        <v>922859.56591</v>
      </c>
      <c r="L162" s="106">
        <f t="shared" si="12"/>
        <v>751794.673144</v>
      </c>
      <c r="M162" s="106">
        <f t="shared" si="13"/>
        <v>369143.82636399998</v>
      </c>
      <c r="N162" s="106">
        <f t="shared" si="14"/>
        <v>1120938.499508</v>
      </c>
      <c r="O162" s="107">
        <f t="shared" si="17"/>
        <v>1.042434028866901E-2</v>
      </c>
    </row>
    <row r="163" spans="7:15" x14ac:dyDescent="0.3">
      <c r="G163" s="102">
        <v>43395</v>
      </c>
      <c r="H163" s="103">
        <f>data!B161</f>
        <v>220.64999399999999</v>
      </c>
      <c r="I163" s="104">
        <f t="shared" si="15"/>
        <v>1260646.96572</v>
      </c>
      <c r="J163" s="103">
        <f>data!D161</f>
        <v>115.709999</v>
      </c>
      <c r="K163" s="105">
        <f t="shared" si="16"/>
        <v>920473.04204500001</v>
      </c>
      <c r="L163" s="106">
        <f t="shared" si="12"/>
        <v>756388.17943199992</v>
      </c>
      <c r="M163" s="106">
        <f t="shared" si="13"/>
        <v>368189.21681800002</v>
      </c>
      <c r="N163" s="106">
        <f t="shared" si="14"/>
        <v>1124577.39625</v>
      </c>
      <c r="O163" s="107">
        <f t="shared" si="17"/>
        <v>3.2462947285665233E-3</v>
      </c>
    </row>
    <row r="164" spans="7:15" x14ac:dyDescent="0.3">
      <c r="G164" s="102">
        <v>43396</v>
      </c>
      <c r="H164" s="103">
        <f>data!B162</f>
        <v>222.729996</v>
      </c>
      <c r="I164" s="104">
        <f t="shared" si="15"/>
        <v>1272530.7104799999</v>
      </c>
      <c r="J164" s="103">
        <f>data!D162</f>
        <v>116.389999</v>
      </c>
      <c r="K164" s="105">
        <f t="shared" si="16"/>
        <v>925882.44204500003</v>
      </c>
      <c r="L164" s="106">
        <f t="shared" si="12"/>
        <v>763518.42628799996</v>
      </c>
      <c r="M164" s="106">
        <f t="shared" si="13"/>
        <v>370352.97681800002</v>
      </c>
      <c r="N164" s="106">
        <f t="shared" si="14"/>
        <v>1133871.403106</v>
      </c>
      <c r="O164" s="107">
        <f t="shared" si="17"/>
        <v>8.2644439475589859E-3</v>
      </c>
    </row>
    <row r="165" spans="7:15" x14ac:dyDescent="0.3">
      <c r="G165" s="102">
        <v>43397</v>
      </c>
      <c r="H165" s="103">
        <f>data!B163</f>
        <v>215.08999600000001</v>
      </c>
      <c r="I165" s="104">
        <f t="shared" si="15"/>
        <v>1228880.8438133334</v>
      </c>
      <c r="J165" s="103">
        <f>data!D163</f>
        <v>116.660004</v>
      </c>
      <c r="K165" s="105">
        <f t="shared" si="16"/>
        <v>928030.33181999996</v>
      </c>
      <c r="L165" s="106">
        <f t="shared" si="12"/>
        <v>737328.50628800003</v>
      </c>
      <c r="M165" s="106">
        <f t="shared" si="13"/>
        <v>371212.132728</v>
      </c>
      <c r="N165" s="106">
        <f t="shared" si="14"/>
        <v>1108540.6390160001</v>
      </c>
      <c r="O165" s="107">
        <f t="shared" si="17"/>
        <v>-2.234006786008691E-2</v>
      </c>
    </row>
    <row r="166" spans="7:15" x14ac:dyDescent="0.3">
      <c r="G166" s="102">
        <v>43398</v>
      </c>
      <c r="H166" s="103">
        <f>data!B164</f>
        <v>219.800003</v>
      </c>
      <c r="I166" s="104">
        <f t="shared" si="15"/>
        <v>1255790.6838066666</v>
      </c>
      <c r="J166" s="103">
        <f>data!D164</f>
        <v>116.400002</v>
      </c>
      <c r="K166" s="105">
        <f t="shared" si="16"/>
        <v>925962.01590999996</v>
      </c>
      <c r="L166" s="106">
        <f t="shared" si="12"/>
        <v>753474.41028399998</v>
      </c>
      <c r="M166" s="106">
        <f t="shared" si="13"/>
        <v>370384.80636400002</v>
      </c>
      <c r="N166" s="106">
        <f t="shared" si="14"/>
        <v>1123859.2166480001</v>
      </c>
      <c r="O166" s="107">
        <f t="shared" si="17"/>
        <v>1.3818688366353138E-2</v>
      </c>
    </row>
    <row r="167" spans="7:15" x14ac:dyDescent="0.3">
      <c r="G167" s="102">
        <v>43399</v>
      </c>
      <c r="H167" s="103">
        <f>data!B165</f>
        <v>216.300003</v>
      </c>
      <c r="I167" s="104">
        <f t="shared" si="15"/>
        <v>1235794.0171399999</v>
      </c>
      <c r="J167" s="103">
        <f>data!D165</f>
        <v>116.769997</v>
      </c>
      <c r="K167" s="105">
        <f t="shared" si="16"/>
        <v>928905.32613499998</v>
      </c>
      <c r="L167" s="106">
        <f t="shared" si="12"/>
        <v>741476.41028399998</v>
      </c>
      <c r="M167" s="106">
        <f t="shared" si="13"/>
        <v>371562.13045400003</v>
      </c>
      <c r="N167" s="106">
        <f t="shared" si="14"/>
        <v>1113038.5407380001</v>
      </c>
      <c r="O167" s="107">
        <f t="shared" si="17"/>
        <v>-9.6281418078979497E-3</v>
      </c>
    </row>
    <row r="168" spans="7:15" x14ac:dyDescent="0.3">
      <c r="G168" s="102">
        <v>43402</v>
      </c>
      <c r="H168" s="103">
        <f>data!B166</f>
        <v>212.240005</v>
      </c>
      <c r="I168" s="104">
        <f t="shared" si="15"/>
        <v>1212597.8952333333</v>
      </c>
      <c r="J168" s="103">
        <f>data!D166</f>
        <v>116.30999799999999</v>
      </c>
      <c r="K168" s="105">
        <f t="shared" si="16"/>
        <v>925246.03408999997</v>
      </c>
      <c r="L168" s="106">
        <f t="shared" si="12"/>
        <v>727558.73713999998</v>
      </c>
      <c r="M168" s="106">
        <f t="shared" si="13"/>
        <v>370098.41363599995</v>
      </c>
      <c r="N168" s="106">
        <f t="shared" si="14"/>
        <v>1097657.150776</v>
      </c>
      <c r="O168" s="107">
        <f t="shared" si="17"/>
        <v>-1.3819278847075234E-2</v>
      </c>
    </row>
    <row r="169" spans="7:15" x14ac:dyDescent="0.3">
      <c r="G169" s="102">
        <v>43403</v>
      </c>
      <c r="H169" s="103">
        <f>data!B167</f>
        <v>213.300003</v>
      </c>
      <c r="I169" s="104">
        <f t="shared" si="15"/>
        <v>1218654.0171399999</v>
      </c>
      <c r="J169" s="103">
        <f>data!D167</f>
        <v>115.800003</v>
      </c>
      <c r="K169" s="105">
        <f t="shared" si="16"/>
        <v>921189.023865</v>
      </c>
      <c r="L169" s="106">
        <f t="shared" si="12"/>
        <v>731192.41028399998</v>
      </c>
      <c r="M169" s="106">
        <f t="shared" si="13"/>
        <v>368475.60954600002</v>
      </c>
      <c r="N169" s="106">
        <f t="shared" si="14"/>
        <v>1099668.0198300001</v>
      </c>
      <c r="O169" s="107">
        <f t="shared" si="17"/>
        <v>1.8319646098770015E-3</v>
      </c>
    </row>
    <row r="170" spans="7:15" x14ac:dyDescent="0.3">
      <c r="G170" s="102">
        <v>43404</v>
      </c>
      <c r="H170" s="103">
        <f>data!B168</f>
        <v>218.86000100000001</v>
      </c>
      <c r="I170" s="104">
        <f t="shared" si="15"/>
        <v>1250420.1390466667</v>
      </c>
      <c r="J170" s="103">
        <f>data!D168</f>
        <v>115.150002</v>
      </c>
      <c r="K170" s="105">
        <f t="shared" si="16"/>
        <v>916018.26590999996</v>
      </c>
      <c r="L170" s="106">
        <f t="shared" si="12"/>
        <v>750252.08342799998</v>
      </c>
      <c r="M170" s="106">
        <f t="shared" si="13"/>
        <v>366407.30636400002</v>
      </c>
      <c r="N170" s="106">
        <f t="shared" si="14"/>
        <v>1116659.3897919999</v>
      </c>
      <c r="O170" s="107">
        <f t="shared" si="17"/>
        <v>1.5451363189252776E-2</v>
      </c>
    </row>
    <row r="171" spans="7:15" x14ac:dyDescent="0.3">
      <c r="G171" s="102">
        <v>43405</v>
      </c>
      <c r="H171" s="103">
        <f>data!B169</f>
        <v>222.220001</v>
      </c>
      <c r="I171" s="104">
        <f t="shared" si="15"/>
        <v>1269616.9390466665</v>
      </c>
      <c r="J171" s="103">
        <f>data!D169</f>
        <v>116.629997</v>
      </c>
      <c r="K171" s="105">
        <f t="shared" si="16"/>
        <v>927791.62613500003</v>
      </c>
      <c r="L171" s="106">
        <f t="shared" si="12"/>
        <v>761770.16342799994</v>
      </c>
      <c r="M171" s="106">
        <f t="shared" si="13"/>
        <v>371116.65045399999</v>
      </c>
      <c r="N171" s="106">
        <f t="shared" si="14"/>
        <v>1132886.8138819998</v>
      </c>
      <c r="O171" s="107">
        <f t="shared" si="17"/>
        <v>1.4532116273183959E-2</v>
      </c>
    </row>
    <row r="172" spans="7:15" x14ac:dyDescent="0.3">
      <c r="G172" s="102">
        <v>43406</v>
      </c>
      <c r="H172" s="103">
        <f>data!B170</f>
        <v>207.479996</v>
      </c>
      <c r="I172" s="104">
        <f t="shared" si="15"/>
        <v>1185402.3771466666</v>
      </c>
      <c r="J172" s="103">
        <f>data!D170</f>
        <v>116.650002</v>
      </c>
      <c r="K172" s="105">
        <f t="shared" si="16"/>
        <v>927950.76590999996</v>
      </c>
      <c r="L172" s="106">
        <f t="shared" si="12"/>
        <v>711241.42628799996</v>
      </c>
      <c r="M172" s="106">
        <f t="shared" si="13"/>
        <v>371180.30636400002</v>
      </c>
      <c r="N172" s="106">
        <f t="shared" si="14"/>
        <v>1082421.7326519999</v>
      </c>
      <c r="O172" s="107">
        <f t="shared" si="17"/>
        <v>-4.4545563256292109E-2</v>
      </c>
    </row>
    <row r="173" spans="7:15" x14ac:dyDescent="0.3">
      <c r="G173" s="102">
        <v>43409</v>
      </c>
      <c r="H173" s="103">
        <f>data!B171</f>
        <v>201.58999600000001</v>
      </c>
      <c r="I173" s="104">
        <f t="shared" si="15"/>
        <v>1151750.8438133334</v>
      </c>
      <c r="J173" s="103">
        <f>data!D171</f>
        <v>116.370003</v>
      </c>
      <c r="K173" s="105">
        <f t="shared" si="16"/>
        <v>925723.37386499997</v>
      </c>
      <c r="L173" s="106">
        <f t="shared" si="12"/>
        <v>691050.50628800003</v>
      </c>
      <c r="M173" s="106">
        <f t="shared" si="13"/>
        <v>370289.34954600001</v>
      </c>
      <c r="N173" s="106">
        <f t="shared" si="14"/>
        <v>1061339.855834</v>
      </c>
      <c r="O173" s="107">
        <f t="shared" si="17"/>
        <v>-1.9476583093308686E-2</v>
      </c>
    </row>
    <row r="174" spans="7:15" x14ac:dyDescent="0.3">
      <c r="G174" s="102">
        <v>43410</v>
      </c>
      <c r="H174" s="103">
        <f>data!B172</f>
        <v>203.770004</v>
      </c>
      <c r="I174" s="104">
        <f t="shared" si="15"/>
        <v>1164205.9561866666</v>
      </c>
      <c r="J174" s="103">
        <f>data!D172</f>
        <v>116.040001</v>
      </c>
      <c r="K174" s="105">
        <f t="shared" si="16"/>
        <v>923098.20795499999</v>
      </c>
      <c r="L174" s="106">
        <f t="shared" si="12"/>
        <v>698523.57371200004</v>
      </c>
      <c r="M174" s="106">
        <f t="shared" si="13"/>
        <v>369239.28318199998</v>
      </c>
      <c r="N174" s="106">
        <f t="shared" si="14"/>
        <v>1067762.856894</v>
      </c>
      <c r="O174" s="107">
        <f t="shared" si="17"/>
        <v>6.051785415099431E-3</v>
      </c>
    </row>
    <row r="175" spans="7:15" x14ac:dyDescent="0.3">
      <c r="G175" s="102">
        <v>43411</v>
      </c>
      <c r="H175" s="103">
        <f>data!B173</f>
        <v>209.949997</v>
      </c>
      <c r="I175" s="104">
        <f t="shared" si="15"/>
        <v>1199514.3161933334</v>
      </c>
      <c r="J175" s="103">
        <f>data!D173</f>
        <v>116.029999</v>
      </c>
      <c r="K175" s="105">
        <f t="shared" si="16"/>
        <v>923018.64204499999</v>
      </c>
      <c r="L175" s="106">
        <f t="shared" si="12"/>
        <v>719708.58971600002</v>
      </c>
      <c r="M175" s="106">
        <f t="shared" si="13"/>
        <v>369207.45681800001</v>
      </c>
      <c r="N175" s="106">
        <f t="shared" si="14"/>
        <v>1088916.046534</v>
      </c>
      <c r="O175" s="107">
        <f t="shared" si="17"/>
        <v>1.9810756202488733E-2</v>
      </c>
    </row>
    <row r="176" spans="7:15" x14ac:dyDescent="0.3">
      <c r="G176" s="102">
        <v>43412</v>
      </c>
      <c r="H176" s="103">
        <f>data!B174</f>
        <v>208.490005</v>
      </c>
      <c r="I176" s="104">
        <f t="shared" si="15"/>
        <v>1191172.8952333333</v>
      </c>
      <c r="J176" s="103">
        <f>data!D174</f>
        <v>115.779999</v>
      </c>
      <c r="K176" s="105">
        <f t="shared" si="16"/>
        <v>921029.89204499999</v>
      </c>
      <c r="L176" s="106">
        <f t="shared" si="12"/>
        <v>714703.73713999998</v>
      </c>
      <c r="M176" s="106">
        <f t="shared" si="13"/>
        <v>368411.95681800001</v>
      </c>
      <c r="N176" s="106">
        <f t="shared" si="14"/>
        <v>1083115.693958</v>
      </c>
      <c r="O176" s="107">
        <f t="shared" si="17"/>
        <v>-5.3267215543956192E-3</v>
      </c>
    </row>
    <row r="177" spans="7:15" x14ac:dyDescent="0.3">
      <c r="G177" s="102">
        <v>43413</v>
      </c>
      <c r="H177" s="103">
        <f>data!B175</f>
        <v>204.470001</v>
      </c>
      <c r="I177" s="104">
        <f t="shared" si="15"/>
        <v>1168205.27238</v>
      </c>
      <c r="J177" s="103">
        <f>data!D175</f>
        <v>114.480003</v>
      </c>
      <c r="K177" s="105">
        <f t="shared" si="16"/>
        <v>910688.42386500002</v>
      </c>
      <c r="L177" s="106">
        <f t="shared" si="12"/>
        <v>700923.16342799994</v>
      </c>
      <c r="M177" s="106">
        <f t="shared" si="13"/>
        <v>364275.36954599997</v>
      </c>
      <c r="N177" s="106">
        <f t="shared" si="14"/>
        <v>1065198.5329739999</v>
      </c>
      <c r="O177" s="107">
        <f t="shared" si="17"/>
        <v>-1.6542241132640245E-2</v>
      </c>
    </row>
    <row r="178" spans="7:15" x14ac:dyDescent="0.3">
      <c r="G178" s="102">
        <v>43416</v>
      </c>
      <c r="H178" s="103">
        <f>data!B176</f>
        <v>194.16999799999999</v>
      </c>
      <c r="I178" s="104">
        <f t="shared" si="15"/>
        <v>1109357.9219066666</v>
      </c>
      <c r="J178" s="103">
        <f>data!D176</f>
        <v>113.660004</v>
      </c>
      <c r="K178" s="105">
        <f t="shared" si="16"/>
        <v>904165.33181999996</v>
      </c>
      <c r="L178" s="106">
        <f t="shared" si="12"/>
        <v>665614.75314399996</v>
      </c>
      <c r="M178" s="106">
        <f t="shared" si="13"/>
        <v>361666.132728</v>
      </c>
      <c r="N178" s="106">
        <f t="shared" si="14"/>
        <v>1027280.8858719999</v>
      </c>
      <c r="O178" s="107">
        <f t="shared" si="17"/>
        <v>-3.5596788700163806E-2</v>
      </c>
    </row>
    <row r="179" spans="7:15" x14ac:dyDescent="0.3">
      <c r="G179" s="102">
        <v>43417</v>
      </c>
      <c r="H179" s="103">
        <f>data!B177</f>
        <v>192.229996</v>
      </c>
      <c r="I179" s="104">
        <f t="shared" si="15"/>
        <v>1098274.0438133334</v>
      </c>
      <c r="J179" s="103">
        <f>data!D177</f>
        <v>113.699997</v>
      </c>
      <c r="K179" s="105">
        <f t="shared" si="16"/>
        <v>904483.476135</v>
      </c>
      <c r="L179" s="106">
        <f t="shared" si="12"/>
        <v>658964.42628799996</v>
      </c>
      <c r="M179" s="106">
        <f t="shared" si="13"/>
        <v>361793.39045399998</v>
      </c>
      <c r="N179" s="106">
        <f t="shared" si="14"/>
        <v>1020757.8167419999</v>
      </c>
      <c r="O179" s="107">
        <f t="shared" si="17"/>
        <v>-6.3498398731159922E-3</v>
      </c>
    </row>
    <row r="180" spans="7:15" x14ac:dyDescent="0.3">
      <c r="G180" s="102">
        <v>43418</v>
      </c>
      <c r="H180" s="103">
        <f>data!B178</f>
        <v>186.800003</v>
      </c>
      <c r="I180" s="104">
        <f t="shared" si="15"/>
        <v>1067250.6838066666</v>
      </c>
      <c r="J180" s="103">
        <f>data!D178</f>
        <v>114.639999</v>
      </c>
      <c r="K180" s="105">
        <f t="shared" si="16"/>
        <v>911961.19204500003</v>
      </c>
      <c r="L180" s="106">
        <f t="shared" si="12"/>
        <v>640350.41028399998</v>
      </c>
      <c r="M180" s="106">
        <f t="shared" si="13"/>
        <v>364784.47681800002</v>
      </c>
      <c r="N180" s="106">
        <f t="shared" si="14"/>
        <v>1005134.8871019999</v>
      </c>
      <c r="O180" s="107">
        <f t="shared" si="17"/>
        <v>-1.5305226552038032E-2</v>
      </c>
    </row>
    <row r="181" spans="7:15" x14ac:dyDescent="0.3">
      <c r="G181" s="102">
        <v>43419</v>
      </c>
      <c r="H181" s="103">
        <f>data!B179</f>
        <v>191.41000399999999</v>
      </c>
      <c r="I181" s="104">
        <f t="shared" si="15"/>
        <v>1093589.1561866666</v>
      </c>
      <c r="J181" s="103">
        <f>data!D179</f>
        <v>114.769997</v>
      </c>
      <c r="K181" s="105">
        <f t="shared" si="16"/>
        <v>912995.32613499998</v>
      </c>
      <c r="L181" s="106">
        <f t="shared" si="12"/>
        <v>656153.49371199997</v>
      </c>
      <c r="M181" s="106">
        <f t="shared" si="13"/>
        <v>365198.13045400003</v>
      </c>
      <c r="N181" s="106">
        <f t="shared" si="14"/>
        <v>1021351.6241659999</v>
      </c>
      <c r="O181" s="107">
        <f t="shared" si="17"/>
        <v>1.6133891353384389E-2</v>
      </c>
    </row>
    <row r="182" spans="7:15" x14ac:dyDescent="0.3">
      <c r="G182" s="102">
        <v>43420</v>
      </c>
      <c r="H182" s="103">
        <f>data!B180</f>
        <v>193.529999</v>
      </c>
      <c r="I182" s="104">
        <f t="shared" si="15"/>
        <v>1105701.3942866665</v>
      </c>
      <c r="J182" s="103">
        <f>data!D180</f>
        <v>115.620003</v>
      </c>
      <c r="K182" s="105">
        <f t="shared" si="16"/>
        <v>919757.12386499997</v>
      </c>
      <c r="L182" s="106">
        <f t="shared" si="12"/>
        <v>663420.83657200006</v>
      </c>
      <c r="M182" s="106">
        <f t="shared" si="13"/>
        <v>367902.84954600001</v>
      </c>
      <c r="N182" s="106">
        <f t="shared" si="14"/>
        <v>1031323.6861180001</v>
      </c>
      <c r="O182" s="107">
        <f t="shared" si="17"/>
        <v>9.7635933757318494E-3</v>
      </c>
    </row>
    <row r="183" spans="7:15" x14ac:dyDescent="0.3">
      <c r="G183" s="102">
        <v>43423</v>
      </c>
      <c r="H183" s="103">
        <f>data!B181</f>
        <v>185.86000100000001</v>
      </c>
      <c r="I183" s="104">
        <f t="shared" si="15"/>
        <v>1061880.1390466667</v>
      </c>
      <c r="J183" s="103">
        <f>data!D181</f>
        <v>115.66999800000001</v>
      </c>
      <c r="K183" s="105">
        <f t="shared" si="16"/>
        <v>920154.83409000002</v>
      </c>
      <c r="L183" s="106">
        <f t="shared" si="12"/>
        <v>637128.08342799998</v>
      </c>
      <c r="M183" s="106">
        <f t="shared" si="13"/>
        <v>368061.93363600003</v>
      </c>
      <c r="N183" s="106">
        <f t="shared" si="14"/>
        <v>1005190.017064</v>
      </c>
      <c r="O183" s="107">
        <f t="shared" si="17"/>
        <v>-2.5339929069572387E-2</v>
      </c>
    </row>
    <row r="184" spans="7:15" x14ac:dyDescent="0.3">
      <c r="G184" s="102">
        <v>43424</v>
      </c>
      <c r="H184" s="103">
        <f>data!B182</f>
        <v>176.979996</v>
      </c>
      <c r="I184" s="104">
        <f t="shared" si="15"/>
        <v>1011145.7104799999</v>
      </c>
      <c r="J184" s="103">
        <f>data!D182</f>
        <v>115.66999800000001</v>
      </c>
      <c r="K184" s="105">
        <f t="shared" si="16"/>
        <v>920154.83409000002</v>
      </c>
      <c r="L184" s="106">
        <f t="shared" si="12"/>
        <v>606687.42628799996</v>
      </c>
      <c r="M184" s="106">
        <f t="shared" si="13"/>
        <v>368061.93363600003</v>
      </c>
      <c r="N184" s="106">
        <f t="shared" si="14"/>
        <v>974749.35992399999</v>
      </c>
      <c r="O184" s="107">
        <f t="shared" si="17"/>
        <v>-3.0283485334357318E-2</v>
      </c>
    </row>
    <row r="185" spans="7:15" x14ac:dyDescent="0.3">
      <c r="G185" s="102">
        <v>43425</v>
      </c>
      <c r="H185" s="103">
        <f>data!B183</f>
        <v>176.779999</v>
      </c>
      <c r="I185" s="104">
        <f t="shared" si="15"/>
        <v>1010003.0609533333</v>
      </c>
      <c r="J185" s="103">
        <f>data!D183</f>
        <v>115.860001</v>
      </c>
      <c r="K185" s="105">
        <f t="shared" si="16"/>
        <v>921666.30795499997</v>
      </c>
      <c r="L185" s="106">
        <f t="shared" si="12"/>
        <v>606001.83657200006</v>
      </c>
      <c r="M185" s="106">
        <f t="shared" si="13"/>
        <v>368666.52318199998</v>
      </c>
      <c r="N185" s="106">
        <f t="shared" si="14"/>
        <v>974668.35975400009</v>
      </c>
      <c r="O185" s="107">
        <f t="shared" si="17"/>
        <v>-8.3098459286223836E-5</v>
      </c>
    </row>
    <row r="186" spans="7:15" x14ac:dyDescent="0.3">
      <c r="G186" s="102">
        <v>43427</v>
      </c>
      <c r="H186" s="103">
        <f>data!B184</f>
        <v>172.28999300000001</v>
      </c>
      <c r="I186" s="104">
        <f t="shared" si="15"/>
        <v>984350.16000666667</v>
      </c>
      <c r="J186" s="103">
        <f>data!D184</f>
        <v>115.769997</v>
      </c>
      <c r="K186" s="105">
        <f t="shared" si="16"/>
        <v>920950.32613499998</v>
      </c>
      <c r="L186" s="106">
        <f t="shared" si="12"/>
        <v>590610.09600400005</v>
      </c>
      <c r="M186" s="106">
        <f t="shared" si="13"/>
        <v>368380.13045400003</v>
      </c>
      <c r="N186" s="106">
        <f t="shared" si="14"/>
        <v>958990.22645800002</v>
      </c>
      <c r="O186" s="107">
        <f t="shared" si="17"/>
        <v>-1.6085608134398743E-2</v>
      </c>
    </row>
    <row r="187" spans="7:15" x14ac:dyDescent="0.3">
      <c r="G187" s="102">
        <v>43430</v>
      </c>
      <c r="H187" s="103">
        <f>data!B185</f>
        <v>174.61999499999999</v>
      </c>
      <c r="I187" s="104">
        <f t="shared" si="15"/>
        <v>997662.23809999984</v>
      </c>
      <c r="J187" s="103">
        <f>data!D185</f>
        <v>115.639999</v>
      </c>
      <c r="K187" s="105">
        <f t="shared" si="16"/>
        <v>919916.19204500003</v>
      </c>
      <c r="L187" s="106">
        <f t="shared" si="12"/>
        <v>598597.34285999998</v>
      </c>
      <c r="M187" s="106">
        <f t="shared" si="13"/>
        <v>367966.47681800002</v>
      </c>
      <c r="N187" s="106">
        <f t="shared" si="14"/>
        <v>966563.81967799994</v>
      </c>
      <c r="O187" s="107">
        <f t="shared" si="17"/>
        <v>7.8974665341196015E-3</v>
      </c>
    </row>
    <row r="188" spans="7:15" x14ac:dyDescent="0.3">
      <c r="G188" s="102">
        <v>43431</v>
      </c>
      <c r="H188" s="103">
        <f>data!B186</f>
        <v>174.240005</v>
      </c>
      <c r="I188" s="104">
        <f t="shared" si="15"/>
        <v>995491.2285666666</v>
      </c>
      <c r="J188" s="103">
        <f>data!D186</f>
        <v>114.949997</v>
      </c>
      <c r="K188" s="105">
        <f t="shared" si="16"/>
        <v>914427.226135</v>
      </c>
      <c r="L188" s="106">
        <f t="shared" si="12"/>
        <v>597294.73713999998</v>
      </c>
      <c r="M188" s="106">
        <f t="shared" si="13"/>
        <v>365770.89045399998</v>
      </c>
      <c r="N188" s="106">
        <f t="shared" si="14"/>
        <v>963065.62759399996</v>
      </c>
      <c r="O188" s="107">
        <f t="shared" si="17"/>
        <v>-3.619204456841052E-3</v>
      </c>
    </row>
    <row r="189" spans="7:15" x14ac:dyDescent="0.3">
      <c r="G189" s="102">
        <v>43432</v>
      </c>
      <c r="H189" s="103">
        <f>data!B187</f>
        <v>180.94000199999999</v>
      </c>
      <c r="I189" s="104">
        <f t="shared" si="15"/>
        <v>1033770.54476</v>
      </c>
      <c r="J189" s="103">
        <f>data!D187</f>
        <v>115.379997</v>
      </c>
      <c r="K189" s="105">
        <f t="shared" si="16"/>
        <v>917847.87613500003</v>
      </c>
      <c r="L189" s="106">
        <f t="shared" si="12"/>
        <v>620262.326856</v>
      </c>
      <c r="M189" s="106">
        <f t="shared" si="13"/>
        <v>367139.15045399999</v>
      </c>
      <c r="N189" s="106">
        <f t="shared" si="14"/>
        <v>987401.47730999999</v>
      </c>
      <c r="O189" s="107">
        <f t="shared" si="17"/>
        <v>2.5269149909126654E-2</v>
      </c>
    </row>
    <row r="190" spans="7:15" x14ac:dyDescent="0.3">
      <c r="G190" s="102">
        <v>43433</v>
      </c>
      <c r="H190" s="103">
        <f>data!B188</f>
        <v>179.550003</v>
      </c>
      <c r="I190" s="104">
        <f t="shared" si="15"/>
        <v>1025829.01714</v>
      </c>
      <c r="J190" s="103">
        <f>data!D188</f>
        <v>115.739998</v>
      </c>
      <c r="K190" s="105">
        <f t="shared" si="16"/>
        <v>920711.68409</v>
      </c>
      <c r="L190" s="106">
        <f t="shared" si="12"/>
        <v>615497.41028399998</v>
      </c>
      <c r="M190" s="106">
        <f t="shared" si="13"/>
        <v>368284.67363600002</v>
      </c>
      <c r="N190" s="106">
        <f t="shared" si="14"/>
        <v>983782.08392</v>
      </c>
      <c r="O190" s="107">
        <f t="shared" si="17"/>
        <v>-3.665574209854694E-3</v>
      </c>
    </row>
    <row r="191" spans="7:15" x14ac:dyDescent="0.3">
      <c r="G191" s="102">
        <v>43434</v>
      </c>
      <c r="H191" s="103">
        <f>data!B189</f>
        <v>178.58000200000001</v>
      </c>
      <c r="I191" s="104">
        <f t="shared" si="15"/>
        <v>1020287.0780933333</v>
      </c>
      <c r="J191" s="103">
        <f>data!D189</f>
        <v>115.540001</v>
      </c>
      <c r="K191" s="105">
        <f t="shared" si="16"/>
        <v>919120.70795499999</v>
      </c>
      <c r="L191" s="106">
        <f t="shared" si="12"/>
        <v>612172.24685600004</v>
      </c>
      <c r="M191" s="106">
        <f t="shared" si="13"/>
        <v>367648.28318199998</v>
      </c>
      <c r="N191" s="106">
        <f t="shared" si="14"/>
        <v>979820.53003800008</v>
      </c>
      <c r="O191" s="107">
        <f t="shared" si="17"/>
        <v>-4.0268611786612452E-3</v>
      </c>
    </row>
    <row r="192" spans="7:15" x14ac:dyDescent="0.3">
      <c r="G192" s="102">
        <v>43437</v>
      </c>
      <c r="H192" s="103">
        <f>data!B190</f>
        <v>184.820007</v>
      </c>
      <c r="I192" s="104">
        <f t="shared" si="15"/>
        <v>1055938.30666</v>
      </c>
      <c r="J192" s="103">
        <f>data!D190</f>
        <v>116.410004</v>
      </c>
      <c r="K192" s="105">
        <f t="shared" si="16"/>
        <v>926041.58181999996</v>
      </c>
      <c r="L192" s="106">
        <f t="shared" si="12"/>
        <v>633562.98399600002</v>
      </c>
      <c r="M192" s="106">
        <f t="shared" si="13"/>
        <v>370416.632728</v>
      </c>
      <c r="N192" s="106">
        <f t="shared" si="14"/>
        <v>1003979.6167240001</v>
      </c>
      <c r="O192" s="107">
        <f t="shared" si="17"/>
        <v>2.4656644707233388E-2</v>
      </c>
    </row>
    <row r="193" spans="7:15" x14ac:dyDescent="0.3">
      <c r="G193" s="102">
        <v>43438</v>
      </c>
      <c r="H193" s="103">
        <f>data!B191</f>
        <v>176.69000199999999</v>
      </c>
      <c r="I193" s="104">
        <f t="shared" si="15"/>
        <v>1009488.8780933332</v>
      </c>
      <c r="J193" s="103">
        <f>data!D191</f>
        <v>117.120003</v>
      </c>
      <c r="K193" s="105">
        <f t="shared" si="16"/>
        <v>931689.62386499997</v>
      </c>
      <c r="L193" s="106">
        <f t="shared" si="12"/>
        <v>605693.326856</v>
      </c>
      <c r="M193" s="106">
        <f t="shared" si="13"/>
        <v>372675.84954600001</v>
      </c>
      <c r="N193" s="106">
        <f t="shared" si="14"/>
        <v>978369.17640200001</v>
      </c>
      <c r="O193" s="107">
        <f t="shared" si="17"/>
        <v>-2.5508924579133674E-2</v>
      </c>
    </row>
    <row r="194" spans="7:15" x14ac:dyDescent="0.3">
      <c r="G194" s="102">
        <v>43440</v>
      </c>
      <c r="H194" s="103">
        <f>data!B192</f>
        <v>174.720001</v>
      </c>
      <c r="I194" s="104">
        <f t="shared" si="15"/>
        <v>998233.60571333324</v>
      </c>
      <c r="J194" s="103">
        <f>data!D192</f>
        <v>117.139999</v>
      </c>
      <c r="K194" s="105">
        <f t="shared" si="16"/>
        <v>931848.69204500003</v>
      </c>
      <c r="L194" s="106">
        <f t="shared" si="12"/>
        <v>598940.16342799994</v>
      </c>
      <c r="M194" s="106">
        <f t="shared" si="13"/>
        <v>372739.47681800002</v>
      </c>
      <c r="N194" s="106">
        <f t="shared" si="14"/>
        <v>971679.64024599991</v>
      </c>
      <c r="O194" s="107">
        <f t="shared" si="17"/>
        <v>-6.8374355175427892E-3</v>
      </c>
    </row>
    <row r="195" spans="7:15" x14ac:dyDescent="0.3">
      <c r="G195" s="102">
        <v>43441</v>
      </c>
      <c r="H195" s="103">
        <f>data!B193</f>
        <v>168.490005</v>
      </c>
      <c r="I195" s="104">
        <f t="shared" si="15"/>
        <v>962639.56189999997</v>
      </c>
      <c r="J195" s="103">
        <f>data!D193</f>
        <v>118.089996</v>
      </c>
      <c r="K195" s="105">
        <f t="shared" si="16"/>
        <v>939405.91818000004</v>
      </c>
      <c r="L195" s="106">
        <f t="shared" si="12"/>
        <v>577583.73713999998</v>
      </c>
      <c r="M195" s="106">
        <f t="shared" si="13"/>
        <v>375762.367272</v>
      </c>
      <c r="N195" s="106">
        <f t="shared" si="14"/>
        <v>953346.10441199993</v>
      </c>
      <c r="O195" s="107">
        <f t="shared" si="17"/>
        <v>-1.8867881012057053E-2</v>
      </c>
    </row>
    <row r="196" spans="7:15" x14ac:dyDescent="0.3">
      <c r="G196" s="102">
        <v>43444</v>
      </c>
      <c r="H196" s="103">
        <f>data!B194</f>
        <v>169.60000600000001</v>
      </c>
      <c r="I196" s="104">
        <f t="shared" si="15"/>
        <v>968981.36761333328</v>
      </c>
      <c r="J196" s="103">
        <f>data!D194</f>
        <v>117.68</v>
      </c>
      <c r="K196" s="105">
        <f t="shared" si="16"/>
        <v>936144.4</v>
      </c>
      <c r="L196" s="106">
        <f t="shared" ref="L196:L256" si="18">H196*$L$2</f>
        <v>581388.82056800008</v>
      </c>
      <c r="M196" s="106">
        <f t="shared" ref="M196:M256" si="19">J196*$M$2</f>
        <v>374457.76</v>
      </c>
      <c r="N196" s="106">
        <f t="shared" ref="N196:N256" si="20">L196+M196</f>
        <v>955846.58056800009</v>
      </c>
      <c r="O196" s="107">
        <f t="shared" si="17"/>
        <v>2.6228419505027745E-3</v>
      </c>
    </row>
    <row r="197" spans="7:15" x14ac:dyDescent="0.3">
      <c r="G197" s="102">
        <v>43445</v>
      </c>
      <c r="H197" s="103">
        <f>data!B195</f>
        <v>168.63000500000001</v>
      </c>
      <c r="I197" s="104">
        <f t="shared" ref="I197:I256" si="21">H197*$I$2</f>
        <v>963439.42856666667</v>
      </c>
      <c r="J197" s="103">
        <f>data!D195</f>
        <v>117.540001</v>
      </c>
      <c r="K197" s="105">
        <f t="shared" ref="K197:K256" si="22">J197*$K$2</f>
        <v>935030.70795499999</v>
      </c>
      <c r="L197" s="106">
        <f t="shared" si="18"/>
        <v>578063.65714000002</v>
      </c>
      <c r="M197" s="106">
        <f t="shared" si="19"/>
        <v>374012.28318199998</v>
      </c>
      <c r="N197" s="106">
        <f t="shared" si="20"/>
        <v>952075.94032200007</v>
      </c>
      <c r="O197" s="107">
        <f t="shared" si="17"/>
        <v>-3.9448174243186251E-3</v>
      </c>
    </row>
    <row r="198" spans="7:15" x14ac:dyDescent="0.3">
      <c r="G198" s="102">
        <v>43446</v>
      </c>
      <c r="H198" s="103">
        <f>data!B196</f>
        <v>169.10000600000001</v>
      </c>
      <c r="I198" s="104">
        <f t="shared" si="21"/>
        <v>966124.70094666665</v>
      </c>
      <c r="J198" s="103">
        <f>data!D196</f>
        <v>117.790001</v>
      </c>
      <c r="K198" s="105">
        <f t="shared" si="22"/>
        <v>937019.45795499999</v>
      </c>
      <c r="L198" s="106">
        <f t="shared" si="18"/>
        <v>579674.82056800008</v>
      </c>
      <c r="M198" s="106">
        <f t="shared" si="19"/>
        <v>374807.78318199998</v>
      </c>
      <c r="N198" s="106">
        <f t="shared" si="20"/>
        <v>954482.60375000001</v>
      </c>
      <c r="O198" s="107">
        <f t="shared" ref="O198:O256" si="23">N198/N197-1</f>
        <v>2.5278061613298597E-3</v>
      </c>
    </row>
    <row r="199" spans="7:15" x14ac:dyDescent="0.3">
      <c r="G199" s="102">
        <v>43447</v>
      </c>
      <c r="H199" s="103">
        <f>data!B197</f>
        <v>170.949997</v>
      </c>
      <c r="I199" s="104">
        <f t="shared" si="21"/>
        <v>976694.31619333324</v>
      </c>
      <c r="J199" s="103">
        <f>data!D197</f>
        <v>117.529999</v>
      </c>
      <c r="K199" s="105">
        <f t="shared" si="22"/>
        <v>934951.14204499999</v>
      </c>
      <c r="L199" s="106">
        <f t="shared" si="18"/>
        <v>586016.58971600002</v>
      </c>
      <c r="M199" s="106">
        <f t="shared" si="19"/>
        <v>373980.45681800001</v>
      </c>
      <c r="N199" s="106">
        <f t="shared" si="20"/>
        <v>959997.04653399996</v>
      </c>
      <c r="O199" s="107">
        <f t="shared" si="23"/>
        <v>5.7774157038952278E-3</v>
      </c>
    </row>
    <row r="200" spans="7:15" x14ac:dyDescent="0.3">
      <c r="G200" s="102">
        <v>43448</v>
      </c>
      <c r="H200" s="103">
        <f>data!B198</f>
        <v>165.479996</v>
      </c>
      <c r="I200" s="104">
        <f t="shared" si="21"/>
        <v>945442.37714666664</v>
      </c>
      <c r="J200" s="103">
        <f>data!D198</f>
        <v>117.05999799999999</v>
      </c>
      <c r="K200" s="105">
        <f t="shared" si="22"/>
        <v>931212.28408999997</v>
      </c>
      <c r="L200" s="106">
        <f t="shared" si="18"/>
        <v>567265.42628799996</v>
      </c>
      <c r="M200" s="106">
        <f t="shared" si="19"/>
        <v>372484.91363599995</v>
      </c>
      <c r="N200" s="106">
        <f t="shared" si="20"/>
        <v>939750.33992399997</v>
      </c>
      <c r="O200" s="107">
        <f t="shared" si="23"/>
        <v>-2.1090384270555096E-2</v>
      </c>
    </row>
    <row r="201" spans="7:15" x14ac:dyDescent="0.3">
      <c r="G201" s="102">
        <v>43451</v>
      </c>
      <c r="H201" s="103">
        <f>data!B199</f>
        <v>163.94000199999999</v>
      </c>
      <c r="I201" s="104">
        <f t="shared" si="21"/>
        <v>936643.87809333322</v>
      </c>
      <c r="J201" s="103">
        <f>data!D199</f>
        <v>117.870003</v>
      </c>
      <c r="K201" s="105">
        <f t="shared" si="22"/>
        <v>937655.87386499997</v>
      </c>
      <c r="L201" s="106">
        <f t="shared" si="18"/>
        <v>561986.326856</v>
      </c>
      <c r="M201" s="106">
        <f t="shared" si="19"/>
        <v>375062.34954600001</v>
      </c>
      <c r="N201" s="106">
        <f t="shared" si="20"/>
        <v>937048.67640200001</v>
      </c>
      <c r="O201" s="107">
        <f t="shared" si="23"/>
        <v>-2.8748736842366673E-3</v>
      </c>
    </row>
    <row r="202" spans="7:15" x14ac:dyDescent="0.3">
      <c r="G202" s="102">
        <v>43452</v>
      </c>
      <c r="H202" s="103">
        <f>data!B200</f>
        <v>166.070007</v>
      </c>
      <c r="I202" s="104">
        <f t="shared" si="21"/>
        <v>948813.30666</v>
      </c>
      <c r="J202" s="103">
        <f>data!D200</f>
        <v>118.150002</v>
      </c>
      <c r="K202" s="105">
        <f t="shared" si="22"/>
        <v>939883.26590999996</v>
      </c>
      <c r="L202" s="106">
        <f t="shared" si="18"/>
        <v>569287.98399600002</v>
      </c>
      <c r="M202" s="106">
        <f t="shared" si="19"/>
        <v>375953.30636400002</v>
      </c>
      <c r="N202" s="106">
        <f t="shared" si="20"/>
        <v>945241.29035999998</v>
      </c>
      <c r="O202" s="107">
        <f t="shared" si="23"/>
        <v>8.7429972042192272E-3</v>
      </c>
    </row>
    <row r="203" spans="7:15" x14ac:dyDescent="0.3">
      <c r="G203" s="102">
        <v>43453</v>
      </c>
      <c r="H203" s="103">
        <f>data!B201</f>
        <v>160.88999899999999</v>
      </c>
      <c r="I203" s="104">
        <f t="shared" si="21"/>
        <v>919218.19428666658</v>
      </c>
      <c r="J203" s="103">
        <f>data!D201</f>
        <v>117.43</v>
      </c>
      <c r="K203" s="105">
        <f t="shared" si="22"/>
        <v>934155.65</v>
      </c>
      <c r="L203" s="106">
        <f t="shared" si="18"/>
        <v>551530.91657200002</v>
      </c>
      <c r="M203" s="106">
        <f t="shared" si="19"/>
        <v>373662.26</v>
      </c>
      <c r="N203" s="106">
        <f t="shared" si="20"/>
        <v>925193.17657200003</v>
      </c>
      <c r="O203" s="107">
        <f t="shared" si="23"/>
        <v>-2.1209519719948444E-2</v>
      </c>
    </row>
    <row r="204" spans="7:15" x14ac:dyDescent="0.3">
      <c r="G204" s="102">
        <v>43454</v>
      </c>
      <c r="H204" s="103">
        <f>data!B202</f>
        <v>156.83000200000001</v>
      </c>
      <c r="I204" s="104">
        <f t="shared" si="21"/>
        <v>896022.07809333329</v>
      </c>
      <c r="J204" s="103">
        <f>data!D202</f>
        <v>119.239998</v>
      </c>
      <c r="K204" s="105">
        <f t="shared" si="22"/>
        <v>948554.18409</v>
      </c>
      <c r="L204" s="106">
        <f t="shared" si="18"/>
        <v>537613.24685600004</v>
      </c>
      <c r="M204" s="106">
        <f t="shared" si="19"/>
        <v>379421.67363600002</v>
      </c>
      <c r="N204" s="106">
        <f t="shared" si="20"/>
        <v>917034.92049200006</v>
      </c>
      <c r="O204" s="107">
        <f t="shared" si="23"/>
        <v>-8.8178947776373917E-3</v>
      </c>
    </row>
    <row r="205" spans="7:15" x14ac:dyDescent="0.3">
      <c r="G205" s="102">
        <v>43455</v>
      </c>
      <c r="H205" s="103">
        <f>data!B203</f>
        <v>150.729996</v>
      </c>
      <c r="I205" s="104">
        <f t="shared" si="21"/>
        <v>861170.71048000001</v>
      </c>
      <c r="J205" s="103">
        <f>data!D203</f>
        <v>118.720001</v>
      </c>
      <c r="K205" s="105">
        <f t="shared" si="22"/>
        <v>944417.60795500001</v>
      </c>
      <c r="L205" s="106">
        <f t="shared" si="18"/>
        <v>516702.42628800002</v>
      </c>
      <c r="M205" s="106">
        <f t="shared" si="19"/>
        <v>377767.04318199999</v>
      </c>
      <c r="N205" s="106">
        <f t="shared" si="20"/>
        <v>894469.46947000001</v>
      </c>
      <c r="O205" s="107">
        <f t="shared" si="23"/>
        <v>-2.4606970266621286E-2</v>
      </c>
    </row>
    <row r="206" spans="7:15" x14ac:dyDescent="0.3">
      <c r="G206" s="102">
        <v>43458</v>
      </c>
      <c r="H206" s="103">
        <f>data!B204</f>
        <v>146.83000200000001</v>
      </c>
      <c r="I206" s="104">
        <f t="shared" si="21"/>
        <v>838888.74476000003</v>
      </c>
      <c r="J206" s="103">
        <f>data!D204</f>
        <v>120.019997</v>
      </c>
      <c r="K206" s="105">
        <f t="shared" si="22"/>
        <v>954759.07613499998</v>
      </c>
      <c r="L206" s="106">
        <f t="shared" si="18"/>
        <v>503333.24685600004</v>
      </c>
      <c r="M206" s="106">
        <f t="shared" si="19"/>
        <v>381903.63045400003</v>
      </c>
      <c r="N206" s="106">
        <f t="shared" si="20"/>
        <v>885236.87731000013</v>
      </c>
      <c r="O206" s="107">
        <f t="shared" si="23"/>
        <v>-1.0321863937368891E-2</v>
      </c>
    </row>
    <row r="207" spans="7:15" x14ac:dyDescent="0.3">
      <c r="G207" s="102">
        <v>43460</v>
      </c>
      <c r="H207" s="103">
        <f>data!B205</f>
        <v>157.16999799999999</v>
      </c>
      <c r="I207" s="104">
        <f t="shared" si="21"/>
        <v>897964.58857333323</v>
      </c>
      <c r="J207" s="103">
        <f>data!D205</f>
        <v>119.660004</v>
      </c>
      <c r="K207" s="105">
        <f t="shared" si="22"/>
        <v>951895.33181999996</v>
      </c>
      <c r="L207" s="106">
        <f t="shared" si="18"/>
        <v>538778.75314399996</v>
      </c>
      <c r="M207" s="106">
        <f t="shared" si="19"/>
        <v>380758.132728</v>
      </c>
      <c r="N207" s="106">
        <f t="shared" si="20"/>
        <v>919536.8858719999</v>
      </c>
      <c r="O207" s="107">
        <f t="shared" si="23"/>
        <v>3.8746700957859259E-2</v>
      </c>
    </row>
    <row r="208" spans="7:15" x14ac:dyDescent="0.3">
      <c r="G208" s="102">
        <v>43461</v>
      </c>
      <c r="H208" s="103">
        <f>data!B206</f>
        <v>156.14999399999999</v>
      </c>
      <c r="I208" s="104">
        <f t="shared" si="21"/>
        <v>892136.96571999986</v>
      </c>
      <c r="J208" s="103">
        <f>data!D206</f>
        <v>120.57</v>
      </c>
      <c r="K208" s="105">
        <f t="shared" si="22"/>
        <v>959134.35</v>
      </c>
      <c r="L208" s="106">
        <f t="shared" si="18"/>
        <v>535282.17943199992</v>
      </c>
      <c r="M208" s="106">
        <f t="shared" si="19"/>
        <v>383653.74</v>
      </c>
      <c r="N208" s="106">
        <f t="shared" si="20"/>
        <v>918935.91943199991</v>
      </c>
      <c r="O208" s="107">
        <f t="shared" si="23"/>
        <v>-6.5355338022143883E-4</v>
      </c>
    </row>
    <row r="209" spans="7:15" x14ac:dyDescent="0.3">
      <c r="G209" s="102">
        <v>43462</v>
      </c>
      <c r="H209" s="103">
        <f>data!B207</f>
        <v>156.229996</v>
      </c>
      <c r="I209" s="104">
        <f t="shared" si="21"/>
        <v>892594.04381333326</v>
      </c>
      <c r="J209" s="103">
        <f>data!D207</f>
        <v>121.05999799999999</v>
      </c>
      <c r="K209" s="105">
        <f t="shared" si="22"/>
        <v>963032.28408999997</v>
      </c>
      <c r="L209" s="106">
        <f t="shared" si="18"/>
        <v>535556.42628799996</v>
      </c>
      <c r="M209" s="106">
        <f t="shared" si="19"/>
        <v>385212.91363599995</v>
      </c>
      <c r="N209" s="106">
        <f t="shared" si="20"/>
        <v>920769.33992399997</v>
      </c>
      <c r="O209" s="107">
        <f t="shared" si="23"/>
        <v>1.9951559768534022E-3</v>
      </c>
    </row>
    <row r="210" spans="7:15" x14ac:dyDescent="0.3">
      <c r="G210" s="102">
        <v>43465</v>
      </c>
      <c r="H210" s="103">
        <f>data!B208</f>
        <v>157.740005</v>
      </c>
      <c r="I210" s="104">
        <f t="shared" si="21"/>
        <v>901221.2285666666</v>
      </c>
      <c r="J210" s="103">
        <f>data!D208</f>
        <v>121.25</v>
      </c>
      <c r="K210" s="105">
        <f t="shared" si="22"/>
        <v>964543.75</v>
      </c>
      <c r="L210" s="106">
        <f t="shared" si="18"/>
        <v>540732.73713999998</v>
      </c>
      <c r="M210" s="106">
        <f t="shared" si="19"/>
        <v>385817.5</v>
      </c>
      <c r="N210" s="106">
        <f t="shared" si="20"/>
        <v>926550.23713999998</v>
      </c>
      <c r="O210" s="107">
        <f t="shared" si="23"/>
        <v>6.2783337426040031E-3</v>
      </c>
    </row>
    <row r="211" spans="7:15" x14ac:dyDescent="0.3">
      <c r="G211" s="102">
        <v>43467</v>
      </c>
      <c r="H211" s="103">
        <f>data!B209</f>
        <v>157.91999799999999</v>
      </c>
      <c r="I211" s="104">
        <f t="shared" si="21"/>
        <v>902249.58857333323</v>
      </c>
      <c r="J211" s="103">
        <f>data!D209</f>
        <v>121.33000199999999</v>
      </c>
      <c r="K211" s="105">
        <f t="shared" si="22"/>
        <v>965180.16590999998</v>
      </c>
      <c r="L211" s="106">
        <f t="shared" si="18"/>
        <v>541349.75314399996</v>
      </c>
      <c r="M211" s="106">
        <f t="shared" si="19"/>
        <v>386072.06636399997</v>
      </c>
      <c r="N211" s="106">
        <f t="shared" si="20"/>
        <v>927421.81950799993</v>
      </c>
      <c r="O211" s="107">
        <f t="shared" si="23"/>
        <v>9.4067470177372492E-4</v>
      </c>
    </row>
    <row r="212" spans="7:15" x14ac:dyDescent="0.3">
      <c r="G212" s="112">
        <v>43468</v>
      </c>
      <c r="H212" s="113">
        <f>data!B210</f>
        <v>142.19000199999999</v>
      </c>
      <c r="I212" s="114">
        <f t="shared" si="21"/>
        <v>812378.87809333322</v>
      </c>
      <c r="J212" s="113">
        <f>data!D210</f>
        <v>122.43</v>
      </c>
      <c r="K212" s="114">
        <f t="shared" si="22"/>
        <v>973930.65</v>
      </c>
      <c r="L212" s="114">
        <f t="shared" si="18"/>
        <v>487427.326856</v>
      </c>
      <c r="M212" s="114">
        <f t="shared" si="19"/>
        <v>389572.26</v>
      </c>
      <c r="N212" s="114">
        <f t="shared" si="20"/>
        <v>876999.58685600001</v>
      </c>
      <c r="O212" s="115">
        <f t="shared" si="23"/>
        <v>-5.436817593826837E-2</v>
      </c>
    </row>
    <row r="213" spans="7:15" x14ac:dyDescent="0.3">
      <c r="G213" s="102">
        <v>43469</v>
      </c>
      <c r="H213" s="103">
        <f>data!B211</f>
        <v>148.259995</v>
      </c>
      <c r="I213" s="104">
        <f t="shared" si="21"/>
        <v>847058.77143333328</v>
      </c>
      <c r="J213" s="103">
        <f>data!D211</f>
        <v>121.44000200000001</v>
      </c>
      <c r="K213" s="105">
        <f t="shared" si="22"/>
        <v>966055.21591000003</v>
      </c>
      <c r="L213" s="106">
        <f t="shared" si="18"/>
        <v>508235.26286000002</v>
      </c>
      <c r="M213" s="106">
        <f t="shared" si="19"/>
        <v>386422.08636400005</v>
      </c>
      <c r="N213" s="106">
        <f t="shared" si="20"/>
        <v>894657.34922400001</v>
      </c>
      <c r="O213" s="107">
        <f t="shared" si="23"/>
        <v>2.0134288125838395E-2</v>
      </c>
    </row>
    <row r="214" spans="7:15" x14ac:dyDescent="0.3">
      <c r="G214" s="102">
        <v>43472</v>
      </c>
      <c r="H214" s="103">
        <f>data!B212</f>
        <v>147.929993</v>
      </c>
      <c r="I214" s="104">
        <f t="shared" si="21"/>
        <v>845173.36000666663</v>
      </c>
      <c r="J214" s="103">
        <f>data!D212</f>
        <v>121.860001</v>
      </c>
      <c r="K214" s="105">
        <f t="shared" si="22"/>
        <v>969396.30795499997</v>
      </c>
      <c r="L214" s="106">
        <f t="shared" si="18"/>
        <v>507104.01600399998</v>
      </c>
      <c r="M214" s="106">
        <f t="shared" si="19"/>
        <v>387758.52318199998</v>
      </c>
      <c r="N214" s="106">
        <f t="shared" si="20"/>
        <v>894862.53918599989</v>
      </c>
      <c r="O214" s="107">
        <f t="shared" si="23"/>
        <v>2.2935033415616424E-4</v>
      </c>
    </row>
    <row r="215" spans="7:15" x14ac:dyDescent="0.3">
      <c r="G215" s="102">
        <v>43473</v>
      </c>
      <c r="H215" s="103">
        <f>data!B213</f>
        <v>150.75</v>
      </c>
      <c r="I215" s="104">
        <f t="shared" si="21"/>
        <v>861285</v>
      </c>
      <c r="J215" s="103">
        <f>data!D213</f>
        <v>121.529999</v>
      </c>
      <c r="K215" s="105">
        <f t="shared" si="22"/>
        <v>966771.14204499999</v>
      </c>
      <c r="L215" s="106">
        <f t="shared" si="18"/>
        <v>516771</v>
      </c>
      <c r="M215" s="106">
        <f t="shared" si="19"/>
        <v>386708.45681800001</v>
      </c>
      <c r="N215" s="106">
        <f t="shared" si="20"/>
        <v>903479.45681799995</v>
      </c>
      <c r="O215" s="107">
        <f t="shared" si="23"/>
        <v>9.6293198727910312E-3</v>
      </c>
    </row>
    <row r="216" spans="7:15" x14ac:dyDescent="0.3">
      <c r="G216" s="102">
        <v>43474</v>
      </c>
      <c r="H216" s="103">
        <f>data!B214</f>
        <v>153.30999800000001</v>
      </c>
      <c r="I216" s="104">
        <f t="shared" si="21"/>
        <v>875911.12190666667</v>
      </c>
      <c r="J216" s="103">
        <f>data!D214</f>
        <v>122.30999799999999</v>
      </c>
      <c r="K216" s="105">
        <f t="shared" si="22"/>
        <v>972976.03408999997</v>
      </c>
      <c r="L216" s="106">
        <f t="shared" si="18"/>
        <v>525546.673144</v>
      </c>
      <c r="M216" s="106">
        <f t="shared" si="19"/>
        <v>389190.41363599995</v>
      </c>
      <c r="N216" s="106">
        <f t="shared" si="20"/>
        <v>914737.08678000001</v>
      </c>
      <c r="O216" s="107">
        <f t="shared" si="23"/>
        <v>1.2460305408214634E-2</v>
      </c>
    </row>
    <row r="217" spans="7:15" x14ac:dyDescent="0.3">
      <c r="G217" s="102">
        <v>43475</v>
      </c>
      <c r="H217" s="103">
        <f>data!B215</f>
        <v>153.800003</v>
      </c>
      <c r="I217" s="104">
        <f t="shared" si="21"/>
        <v>878710.68380666664</v>
      </c>
      <c r="J217" s="103">
        <f>data!D215</f>
        <v>121.589996</v>
      </c>
      <c r="K217" s="105">
        <f t="shared" si="22"/>
        <v>967248.41818000004</v>
      </c>
      <c r="L217" s="106">
        <f t="shared" si="18"/>
        <v>527226.41028399998</v>
      </c>
      <c r="M217" s="106">
        <f t="shared" si="19"/>
        <v>386899.367272</v>
      </c>
      <c r="N217" s="106">
        <f t="shared" si="20"/>
        <v>914125.77755600004</v>
      </c>
      <c r="O217" s="107">
        <f t="shared" si="23"/>
        <v>-6.6828953678033098E-4</v>
      </c>
    </row>
    <row r="218" spans="7:15" x14ac:dyDescent="0.3">
      <c r="G218" s="102">
        <v>43476</v>
      </c>
      <c r="H218" s="103">
        <f>data!B216</f>
        <v>152.28999300000001</v>
      </c>
      <c r="I218" s="104">
        <f t="shared" si="21"/>
        <v>870083.49334000004</v>
      </c>
      <c r="J218" s="103">
        <f>data!D216</f>
        <v>121.800003</v>
      </c>
      <c r="K218" s="105">
        <f t="shared" si="22"/>
        <v>968919.023865</v>
      </c>
      <c r="L218" s="106">
        <f t="shared" si="18"/>
        <v>522050.09600400005</v>
      </c>
      <c r="M218" s="106">
        <f t="shared" si="19"/>
        <v>387567.60954600002</v>
      </c>
      <c r="N218" s="106">
        <f t="shared" si="20"/>
        <v>909617.70555000007</v>
      </c>
      <c r="O218" s="107">
        <f t="shared" si="23"/>
        <v>-4.9315664394157244E-3</v>
      </c>
    </row>
    <row r="219" spans="7:15" x14ac:dyDescent="0.3">
      <c r="G219" s="102">
        <v>43479</v>
      </c>
      <c r="H219" s="103">
        <f>data!B217</f>
        <v>150</v>
      </c>
      <c r="I219" s="104">
        <f t="shared" si="21"/>
        <v>857000</v>
      </c>
      <c r="J219" s="103">
        <f>data!D217</f>
        <v>122.089996</v>
      </c>
      <c r="K219" s="105">
        <f t="shared" si="22"/>
        <v>971225.91818000004</v>
      </c>
      <c r="L219" s="106">
        <f t="shared" si="18"/>
        <v>514200</v>
      </c>
      <c r="M219" s="106">
        <f t="shared" si="19"/>
        <v>388490.367272</v>
      </c>
      <c r="N219" s="106">
        <f t="shared" si="20"/>
        <v>902690.36727200006</v>
      </c>
      <c r="O219" s="107">
        <f t="shared" si="23"/>
        <v>-7.6156590133779067E-3</v>
      </c>
    </row>
    <row r="220" spans="7:15" x14ac:dyDescent="0.3">
      <c r="G220" s="102">
        <v>43480</v>
      </c>
      <c r="H220" s="103">
        <f>data!B218</f>
        <v>153.070007</v>
      </c>
      <c r="I220" s="104">
        <f t="shared" si="21"/>
        <v>874539.97332666663</v>
      </c>
      <c r="J220" s="103">
        <f>data!D218</f>
        <v>121.879997</v>
      </c>
      <c r="K220" s="105">
        <f t="shared" si="22"/>
        <v>969555.37613500003</v>
      </c>
      <c r="L220" s="106">
        <f t="shared" si="18"/>
        <v>524723.98399600002</v>
      </c>
      <c r="M220" s="106">
        <f t="shared" si="19"/>
        <v>387822.15045399999</v>
      </c>
      <c r="N220" s="106">
        <f t="shared" si="20"/>
        <v>912546.13445000001</v>
      </c>
      <c r="O220" s="107">
        <f t="shared" si="23"/>
        <v>1.0918214634088486E-2</v>
      </c>
    </row>
    <row r="221" spans="7:15" x14ac:dyDescent="0.3">
      <c r="G221" s="102">
        <v>43481</v>
      </c>
      <c r="H221" s="103">
        <f>data!B219</f>
        <v>154.94000199999999</v>
      </c>
      <c r="I221" s="104">
        <f t="shared" si="21"/>
        <v>885223.87809333322</v>
      </c>
      <c r="J221" s="103">
        <f>data!D219</f>
        <v>122.269997</v>
      </c>
      <c r="K221" s="105">
        <f t="shared" si="22"/>
        <v>972657.82613499998</v>
      </c>
      <c r="L221" s="106">
        <f t="shared" si="18"/>
        <v>531134.326856</v>
      </c>
      <c r="M221" s="106">
        <f t="shared" si="19"/>
        <v>389063.13045400003</v>
      </c>
      <c r="N221" s="106">
        <f t="shared" si="20"/>
        <v>920197.45730999997</v>
      </c>
      <c r="O221" s="107">
        <f t="shared" si="23"/>
        <v>8.384587442925806E-3</v>
      </c>
    </row>
    <row r="222" spans="7:15" x14ac:dyDescent="0.3">
      <c r="G222" s="102">
        <v>43482</v>
      </c>
      <c r="H222" s="103">
        <f>data!B220</f>
        <v>155.86000100000001</v>
      </c>
      <c r="I222" s="104">
        <f t="shared" si="21"/>
        <v>890480.13904666668</v>
      </c>
      <c r="J222" s="103">
        <f>data!D220</f>
        <v>122.110001</v>
      </c>
      <c r="K222" s="105">
        <f t="shared" si="22"/>
        <v>971385.05795499997</v>
      </c>
      <c r="L222" s="106">
        <f t="shared" si="18"/>
        <v>534288.08342799998</v>
      </c>
      <c r="M222" s="106">
        <f t="shared" si="19"/>
        <v>388554.02318199998</v>
      </c>
      <c r="N222" s="106">
        <f t="shared" si="20"/>
        <v>922842.1066099999</v>
      </c>
      <c r="O222" s="107">
        <f t="shared" si="23"/>
        <v>2.8740019644599712E-3</v>
      </c>
    </row>
    <row r="223" spans="7:15" x14ac:dyDescent="0.3">
      <c r="G223" s="102">
        <v>43483</v>
      </c>
      <c r="H223" s="103">
        <f>data!B221</f>
        <v>156.820007</v>
      </c>
      <c r="I223" s="104">
        <f t="shared" si="21"/>
        <v>895964.97332666663</v>
      </c>
      <c r="J223" s="103">
        <f>data!D221</f>
        <v>121.019997</v>
      </c>
      <c r="K223" s="105">
        <f t="shared" si="22"/>
        <v>962714.07613499998</v>
      </c>
      <c r="L223" s="106">
        <f t="shared" si="18"/>
        <v>537578.98399600002</v>
      </c>
      <c r="M223" s="106">
        <f t="shared" si="19"/>
        <v>385085.63045400003</v>
      </c>
      <c r="N223" s="106">
        <f t="shared" si="20"/>
        <v>922664.61444999999</v>
      </c>
      <c r="O223" s="107">
        <f t="shared" si="23"/>
        <v>-1.9233209963931408E-4</v>
      </c>
    </row>
    <row r="224" spans="7:15" x14ac:dyDescent="0.3">
      <c r="G224" s="102">
        <v>43487</v>
      </c>
      <c r="H224" s="103">
        <f>data!B222</f>
        <v>153.300003</v>
      </c>
      <c r="I224" s="104">
        <f t="shared" si="21"/>
        <v>875854.01714000001</v>
      </c>
      <c r="J224" s="103">
        <f>data!D222</f>
        <v>121.449997</v>
      </c>
      <c r="K224" s="105">
        <f t="shared" si="22"/>
        <v>966134.726135</v>
      </c>
      <c r="L224" s="106">
        <f t="shared" si="18"/>
        <v>525512.41028399998</v>
      </c>
      <c r="M224" s="106">
        <f t="shared" si="19"/>
        <v>386453.89045399998</v>
      </c>
      <c r="N224" s="106">
        <f t="shared" si="20"/>
        <v>911966.30073799996</v>
      </c>
      <c r="O224" s="107">
        <f t="shared" si="23"/>
        <v>-1.1595018974882132E-2</v>
      </c>
    </row>
    <row r="225" spans="7:15" x14ac:dyDescent="0.3">
      <c r="G225" s="102">
        <v>43488</v>
      </c>
      <c r="H225" s="103">
        <f>data!B223</f>
        <v>153.91999799999999</v>
      </c>
      <c r="I225" s="104">
        <f t="shared" si="21"/>
        <v>879396.25523999985</v>
      </c>
      <c r="J225" s="103">
        <f>data!D223</f>
        <v>121.279999</v>
      </c>
      <c r="K225" s="105">
        <f t="shared" si="22"/>
        <v>964782.39204499999</v>
      </c>
      <c r="L225" s="106">
        <f t="shared" si="18"/>
        <v>527637.75314399996</v>
      </c>
      <c r="M225" s="106">
        <f t="shared" si="19"/>
        <v>385912.95681800001</v>
      </c>
      <c r="N225" s="106">
        <f t="shared" si="20"/>
        <v>913550.70996199991</v>
      </c>
      <c r="O225" s="107">
        <f t="shared" si="23"/>
        <v>1.7373550126993376E-3</v>
      </c>
    </row>
    <row r="226" spans="7:15" x14ac:dyDescent="0.3">
      <c r="G226" s="102">
        <v>43489</v>
      </c>
      <c r="H226" s="103">
        <f>data!B224</f>
        <v>152.699997</v>
      </c>
      <c r="I226" s="104">
        <f t="shared" si="21"/>
        <v>872425.98285999999</v>
      </c>
      <c r="J226" s="103">
        <f>data!D224</f>
        <v>121.089996</v>
      </c>
      <c r="K226" s="105">
        <f t="shared" si="22"/>
        <v>963270.91818000004</v>
      </c>
      <c r="L226" s="106">
        <f t="shared" si="18"/>
        <v>523455.58971599996</v>
      </c>
      <c r="M226" s="106">
        <f t="shared" si="19"/>
        <v>385308.367272</v>
      </c>
      <c r="N226" s="106">
        <f t="shared" si="20"/>
        <v>908763.95698799996</v>
      </c>
      <c r="O226" s="107">
        <f t="shared" si="23"/>
        <v>-5.2397233364298579E-3</v>
      </c>
    </row>
    <row r="227" spans="7:15" x14ac:dyDescent="0.3">
      <c r="G227" s="102">
        <v>43490</v>
      </c>
      <c r="H227" s="103">
        <f>data!B225</f>
        <v>157.759995</v>
      </c>
      <c r="I227" s="104">
        <f t="shared" si="21"/>
        <v>901335.43810000003</v>
      </c>
      <c r="J227" s="103">
        <f>data!D225</f>
        <v>122.860001</v>
      </c>
      <c r="K227" s="105">
        <f t="shared" si="22"/>
        <v>977351.30795499997</v>
      </c>
      <c r="L227" s="106">
        <f t="shared" si="18"/>
        <v>540801.26286000002</v>
      </c>
      <c r="M227" s="106">
        <f t="shared" si="19"/>
        <v>390940.52318199998</v>
      </c>
      <c r="N227" s="106">
        <f t="shared" si="20"/>
        <v>931741.78604199993</v>
      </c>
      <c r="O227" s="107">
        <f t="shared" si="23"/>
        <v>2.528470553581097E-2</v>
      </c>
    </row>
    <row r="228" spans="7:15" x14ac:dyDescent="0.3">
      <c r="G228" s="102">
        <v>43493</v>
      </c>
      <c r="H228" s="103">
        <f>data!B226</f>
        <v>156.300003</v>
      </c>
      <c r="I228" s="104">
        <f t="shared" si="21"/>
        <v>892994.01714000001</v>
      </c>
      <c r="J228" s="103">
        <f>data!D226</f>
        <v>123.290001</v>
      </c>
      <c r="K228" s="105">
        <f t="shared" si="22"/>
        <v>980771.95795499999</v>
      </c>
      <c r="L228" s="106">
        <f t="shared" si="18"/>
        <v>535796.41028399998</v>
      </c>
      <c r="M228" s="106">
        <f t="shared" si="19"/>
        <v>392308.78318199998</v>
      </c>
      <c r="N228" s="106">
        <f t="shared" si="20"/>
        <v>928105.19346600003</v>
      </c>
      <c r="O228" s="107">
        <f t="shared" si="23"/>
        <v>-3.9030047063232098E-3</v>
      </c>
    </row>
    <row r="229" spans="7:15" x14ac:dyDescent="0.3">
      <c r="G229" s="102">
        <v>43494</v>
      </c>
      <c r="H229" s="103">
        <f>data!B227</f>
        <v>154.679993</v>
      </c>
      <c r="I229" s="104">
        <f t="shared" si="21"/>
        <v>883738.36000666663</v>
      </c>
      <c r="J229" s="103">
        <f>data!D227</f>
        <v>123.980003</v>
      </c>
      <c r="K229" s="105">
        <f t="shared" si="22"/>
        <v>986260.92386500002</v>
      </c>
      <c r="L229" s="106">
        <f t="shared" si="18"/>
        <v>530243.01600399998</v>
      </c>
      <c r="M229" s="106">
        <f t="shared" si="19"/>
        <v>394504.36954599997</v>
      </c>
      <c r="N229" s="106">
        <f t="shared" si="20"/>
        <v>924747.38555000001</v>
      </c>
      <c r="O229" s="107">
        <f t="shared" si="23"/>
        <v>-3.6179173865629188E-3</v>
      </c>
    </row>
    <row r="230" spans="7:15" x14ac:dyDescent="0.3">
      <c r="G230" s="102">
        <v>43495</v>
      </c>
      <c r="H230" s="103">
        <f>data!B228</f>
        <v>165.25</v>
      </c>
      <c r="I230" s="104">
        <f t="shared" si="21"/>
        <v>944128.33333333326</v>
      </c>
      <c r="J230" s="103">
        <f>data!D228</f>
        <v>124.69000200000001</v>
      </c>
      <c r="K230" s="105">
        <f t="shared" si="22"/>
        <v>991908.96591000003</v>
      </c>
      <c r="L230" s="106">
        <f t="shared" si="18"/>
        <v>566477</v>
      </c>
      <c r="M230" s="106">
        <f t="shared" si="19"/>
        <v>396763.58636400005</v>
      </c>
      <c r="N230" s="106">
        <f t="shared" si="20"/>
        <v>963240.5863640001</v>
      </c>
      <c r="O230" s="107">
        <f t="shared" si="23"/>
        <v>4.162563897502225E-2</v>
      </c>
    </row>
    <row r="231" spans="7:15" x14ac:dyDescent="0.3">
      <c r="G231" s="102">
        <v>43496</v>
      </c>
      <c r="H231" s="103">
        <f>data!B229</f>
        <v>166.44000199999999</v>
      </c>
      <c r="I231" s="104">
        <f t="shared" si="21"/>
        <v>950927.21142666659</v>
      </c>
      <c r="J231" s="103">
        <f>data!D229</f>
        <v>124.75</v>
      </c>
      <c r="K231" s="105">
        <f t="shared" si="22"/>
        <v>992386.25</v>
      </c>
      <c r="L231" s="106">
        <f t="shared" si="18"/>
        <v>570556.326856</v>
      </c>
      <c r="M231" s="106">
        <f t="shared" si="19"/>
        <v>396954.5</v>
      </c>
      <c r="N231" s="106">
        <f t="shared" si="20"/>
        <v>967510.826856</v>
      </c>
      <c r="O231" s="107">
        <f t="shared" si="23"/>
        <v>4.4332024132403003E-3</v>
      </c>
    </row>
    <row r="232" spans="7:15" x14ac:dyDescent="0.3">
      <c r="G232" s="102">
        <v>43497</v>
      </c>
      <c r="H232" s="103">
        <f>data!B230</f>
        <v>166.520004</v>
      </c>
      <c r="I232" s="104">
        <f t="shared" si="21"/>
        <v>951384.28951999999</v>
      </c>
      <c r="J232" s="103">
        <f>data!D230</f>
        <v>124.5</v>
      </c>
      <c r="K232" s="105">
        <f t="shared" si="22"/>
        <v>990397.5</v>
      </c>
      <c r="L232" s="106">
        <f t="shared" si="18"/>
        <v>570830.57371200004</v>
      </c>
      <c r="M232" s="106">
        <f t="shared" si="19"/>
        <v>396159</v>
      </c>
      <c r="N232" s="106">
        <f t="shared" si="20"/>
        <v>966989.57371200004</v>
      </c>
      <c r="O232" s="107">
        <f t="shared" si="23"/>
        <v>-5.3875691054927621E-4</v>
      </c>
    </row>
    <row r="233" spans="7:15" x14ac:dyDescent="0.3">
      <c r="G233" s="102">
        <v>43500</v>
      </c>
      <c r="H233" s="103">
        <f>data!B231</f>
        <v>171.25</v>
      </c>
      <c r="I233" s="104">
        <f t="shared" si="21"/>
        <v>978408.33333333326</v>
      </c>
      <c r="J233" s="103">
        <f>data!D231</f>
        <v>123.959999</v>
      </c>
      <c r="K233" s="105">
        <f t="shared" si="22"/>
        <v>986101.79204500001</v>
      </c>
      <c r="L233" s="106">
        <f t="shared" si="18"/>
        <v>587045</v>
      </c>
      <c r="M233" s="106">
        <f t="shared" si="19"/>
        <v>394440.71681800002</v>
      </c>
      <c r="N233" s="106">
        <f t="shared" si="20"/>
        <v>981485.71681799996</v>
      </c>
      <c r="O233" s="107">
        <f t="shared" si="23"/>
        <v>1.4991002488634164E-2</v>
      </c>
    </row>
    <row r="234" spans="7:15" x14ac:dyDescent="0.3">
      <c r="G234" s="102">
        <v>43501</v>
      </c>
      <c r="H234" s="103">
        <f>data!B232</f>
        <v>174.179993</v>
      </c>
      <c r="I234" s="104">
        <f t="shared" si="21"/>
        <v>995148.36000666663</v>
      </c>
      <c r="J234" s="103">
        <f>data!D232</f>
        <v>124.279999</v>
      </c>
      <c r="K234" s="105">
        <f t="shared" si="22"/>
        <v>988647.39204499999</v>
      </c>
      <c r="L234" s="106">
        <f t="shared" si="18"/>
        <v>597089.01600399998</v>
      </c>
      <c r="M234" s="106">
        <f t="shared" si="19"/>
        <v>395458.95681800001</v>
      </c>
      <c r="N234" s="106">
        <f t="shared" si="20"/>
        <v>992547.97282200004</v>
      </c>
      <c r="O234" s="107">
        <f t="shared" si="23"/>
        <v>1.1270929178535782E-2</v>
      </c>
    </row>
    <row r="235" spans="7:15" x14ac:dyDescent="0.3">
      <c r="G235" s="102">
        <v>43502</v>
      </c>
      <c r="H235" s="103">
        <f>data!B233</f>
        <v>174.240005</v>
      </c>
      <c r="I235" s="104">
        <f t="shared" si="21"/>
        <v>995491.2285666666</v>
      </c>
      <c r="J235" s="103">
        <f>data!D233</f>
        <v>123.44000200000001</v>
      </c>
      <c r="K235" s="105">
        <f t="shared" si="22"/>
        <v>981965.21591000003</v>
      </c>
      <c r="L235" s="106">
        <f t="shared" si="18"/>
        <v>597294.73713999998</v>
      </c>
      <c r="M235" s="106">
        <f t="shared" si="19"/>
        <v>392786.08636400005</v>
      </c>
      <c r="N235" s="106">
        <f t="shared" si="20"/>
        <v>990080.82350399997</v>
      </c>
      <c r="O235" s="107">
        <f t="shared" si="23"/>
        <v>-2.4856726179043331E-3</v>
      </c>
    </row>
    <row r="236" spans="7:15" x14ac:dyDescent="0.3">
      <c r="G236" s="102">
        <v>43503</v>
      </c>
      <c r="H236" s="103">
        <f>data!B234</f>
        <v>170.94000199999999</v>
      </c>
      <c r="I236" s="104">
        <f t="shared" si="21"/>
        <v>976637.21142666659</v>
      </c>
      <c r="J236" s="103">
        <f>data!D234</f>
        <v>123.739998</v>
      </c>
      <c r="K236" s="105">
        <f t="shared" si="22"/>
        <v>984351.68409</v>
      </c>
      <c r="L236" s="106">
        <f t="shared" si="18"/>
        <v>585982.326856</v>
      </c>
      <c r="M236" s="106">
        <f t="shared" si="19"/>
        <v>393740.67363600002</v>
      </c>
      <c r="N236" s="106">
        <f t="shared" si="20"/>
        <v>979723.00049200002</v>
      </c>
      <c r="O236" s="107">
        <f t="shared" si="23"/>
        <v>-1.0461593403397695E-2</v>
      </c>
    </row>
    <row r="237" spans="7:15" x14ac:dyDescent="0.3">
      <c r="G237" s="102">
        <v>43504</v>
      </c>
      <c r="H237" s="103">
        <f>data!B235</f>
        <v>170.41000399999999</v>
      </c>
      <c r="I237" s="104">
        <f t="shared" si="21"/>
        <v>973609.15618666657</v>
      </c>
      <c r="J237" s="103">
        <f>data!D235</f>
        <v>124.209999</v>
      </c>
      <c r="K237" s="105">
        <f t="shared" si="22"/>
        <v>988090.54204500001</v>
      </c>
      <c r="L237" s="106">
        <f t="shared" si="18"/>
        <v>584165.49371199997</v>
      </c>
      <c r="M237" s="106">
        <f t="shared" si="19"/>
        <v>395236.21681800002</v>
      </c>
      <c r="N237" s="106">
        <f t="shared" si="20"/>
        <v>979401.71053000004</v>
      </c>
      <c r="O237" s="107">
        <f t="shared" si="23"/>
        <v>-3.2793959296517627E-4</v>
      </c>
    </row>
    <row r="238" spans="7:15" x14ac:dyDescent="0.3">
      <c r="G238" s="102">
        <v>43507</v>
      </c>
      <c r="H238" s="103">
        <f>data!B236</f>
        <v>169.429993</v>
      </c>
      <c r="I238" s="104">
        <f t="shared" si="21"/>
        <v>968010.02667333325</v>
      </c>
      <c r="J238" s="103">
        <f>data!D236</f>
        <v>123.599998</v>
      </c>
      <c r="K238" s="105">
        <f t="shared" si="22"/>
        <v>983237.98409000004</v>
      </c>
      <c r="L238" s="106">
        <f t="shared" si="18"/>
        <v>580806.01600399998</v>
      </c>
      <c r="M238" s="106">
        <f t="shared" si="19"/>
        <v>393295.19363599998</v>
      </c>
      <c r="N238" s="106">
        <f t="shared" si="20"/>
        <v>974101.20964000002</v>
      </c>
      <c r="O238" s="107">
        <f t="shared" si="23"/>
        <v>-5.4119783874296834E-3</v>
      </c>
    </row>
    <row r="239" spans="7:15" x14ac:dyDescent="0.3">
      <c r="G239" s="102">
        <v>43508</v>
      </c>
      <c r="H239" s="103">
        <f>data!B237</f>
        <v>170.88999899999999</v>
      </c>
      <c r="I239" s="104">
        <f t="shared" si="21"/>
        <v>976351.52761999983</v>
      </c>
      <c r="J239" s="103">
        <f>data!D237</f>
        <v>123.860001</v>
      </c>
      <c r="K239" s="105">
        <f t="shared" si="22"/>
        <v>985306.30795499997</v>
      </c>
      <c r="L239" s="106">
        <f t="shared" si="18"/>
        <v>585810.91657200002</v>
      </c>
      <c r="M239" s="106">
        <f t="shared" si="19"/>
        <v>394122.52318199998</v>
      </c>
      <c r="N239" s="106">
        <f t="shared" si="20"/>
        <v>979933.43975399993</v>
      </c>
      <c r="O239" s="107">
        <f t="shared" si="23"/>
        <v>5.9872937804432702E-3</v>
      </c>
    </row>
    <row r="240" spans="7:15" x14ac:dyDescent="0.3">
      <c r="G240" s="102">
        <v>43509</v>
      </c>
      <c r="H240" s="103">
        <f>data!B238</f>
        <v>170.179993</v>
      </c>
      <c r="I240" s="104">
        <f t="shared" si="21"/>
        <v>972295.02667333325</v>
      </c>
      <c r="J240" s="103">
        <f>data!D238</f>
        <v>123.370003</v>
      </c>
      <c r="K240" s="105">
        <f t="shared" si="22"/>
        <v>981408.37386499997</v>
      </c>
      <c r="L240" s="106">
        <f t="shared" si="18"/>
        <v>583377.01600399998</v>
      </c>
      <c r="M240" s="106">
        <f t="shared" si="19"/>
        <v>392563.34954600001</v>
      </c>
      <c r="N240" s="106">
        <f t="shared" si="20"/>
        <v>975940.36554999999</v>
      </c>
      <c r="O240" s="107">
        <f t="shared" si="23"/>
        <v>-4.0748422719428801E-3</v>
      </c>
    </row>
    <row r="241" spans="7:15" x14ac:dyDescent="0.3">
      <c r="G241" s="102">
        <v>43510</v>
      </c>
      <c r="H241" s="103">
        <f>data!B239</f>
        <v>170.800003</v>
      </c>
      <c r="I241" s="104">
        <f t="shared" si="21"/>
        <v>975837.35047333327</v>
      </c>
      <c r="J241" s="103">
        <f>data!D239</f>
        <v>124.05999799999999</v>
      </c>
      <c r="K241" s="105">
        <f t="shared" si="22"/>
        <v>986897.28408999997</v>
      </c>
      <c r="L241" s="106">
        <f t="shared" si="18"/>
        <v>585502.41028399998</v>
      </c>
      <c r="M241" s="106">
        <f t="shared" si="19"/>
        <v>394758.91363599995</v>
      </c>
      <c r="N241" s="106">
        <f t="shared" si="20"/>
        <v>980261.32391999988</v>
      </c>
      <c r="O241" s="107">
        <f t="shared" si="23"/>
        <v>4.4274819676761723E-3</v>
      </c>
    </row>
    <row r="242" spans="7:15" x14ac:dyDescent="0.3">
      <c r="G242" s="102">
        <v>43511</v>
      </c>
      <c r="H242" s="103">
        <f>data!B240</f>
        <v>170.41999799999999</v>
      </c>
      <c r="I242" s="104">
        <f t="shared" si="21"/>
        <v>973666.25523999985</v>
      </c>
      <c r="J242" s="103">
        <f>data!D240</f>
        <v>124.800003</v>
      </c>
      <c r="K242" s="105">
        <f t="shared" si="22"/>
        <v>992784.023865</v>
      </c>
      <c r="L242" s="106">
        <f t="shared" si="18"/>
        <v>584199.75314399996</v>
      </c>
      <c r="M242" s="106">
        <f t="shared" si="19"/>
        <v>397113.60954600002</v>
      </c>
      <c r="N242" s="106">
        <f t="shared" si="20"/>
        <v>981313.36268999998</v>
      </c>
      <c r="O242" s="107">
        <f t="shared" si="23"/>
        <v>1.0732227665506411E-3</v>
      </c>
    </row>
    <row r="243" spans="7:15" x14ac:dyDescent="0.3">
      <c r="G243" s="102">
        <v>43515</v>
      </c>
      <c r="H243" s="103">
        <f>data!B241</f>
        <v>170.929993</v>
      </c>
      <c r="I243" s="104">
        <f t="shared" si="21"/>
        <v>976580.02667333325</v>
      </c>
      <c r="J243" s="103">
        <f>data!D241</f>
        <v>126.699997</v>
      </c>
      <c r="K243" s="105">
        <f t="shared" si="22"/>
        <v>1007898.476135</v>
      </c>
      <c r="L243" s="106">
        <f t="shared" si="18"/>
        <v>585948.01600399998</v>
      </c>
      <c r="M243" s="106">
        <f t="shared" si="19"/>
        <v>403159.39045399998</v>
      </c>
      <c r="N243" s="106">
        <f t="shared" si="20"/>
        <v>989107.40645799995</v>
      </c>
      <c r="O243" s="107">
        <f t="shared" si="23"/>
        <v>7.9424616685486171E-3</v>
      </c>
    </row>
    <row r="244" spans="7:15" x14ac:dyDescent="0.3">
      <c r="G244" s="102">
        <v>43516</v>
      </c>
      <c r="H244" s="103">
        <f>data!B242</f>
        <v>172.029999</v>
      </c>
      <c r="I244" s="104">
        <f t="shared" si="21"/>
        <v>982864.72762000002</v>
      </c>
      <c r="J244" s="103">
        <f>data!D242</f>
        <v>126.480003</v>
      </c>
      <c r="K244" s="105">
        <f t="shared" si="22"/>
        <v>1006148.423865</v>
      </c>
      <c r="L244" s="106">
        <f t="shared" si="18"/>
        <v>589718.83657200006</v>
      </c>
      <c r="M244" s="106">
        <f t="shared" si="19"/>
        <v>402459.36954599997</v>
      </c>
      <c r="N244" s="106">
        <f t="shared" si="20"/>
        <v>992178.20611799997</v>
      </c>
      <c r="O244" s="107">
        <f t="shared" si="23"/>
        <v>3.1046169909865196E-3</v>
      </c>
    </row>
    <row r="245" spans="7:15" x14ac:dyDescent="0.3">
      <c r="G245" s="102">
        <v>43517</v>
      </c>
      <c r="H245" s="103">
        <f>data!B243</f>
        <v>171.05999800000001</v>
      </c>
      <c r="I245" s="104">
        <f t="shared" si="21"/>
        <v>977322.7885733333</v>
      </c>
      <c r="J245" s="103">
        <f>data!D243</f>
        <v>125.050003</v>
      </c>
      <c r="K245" s="105">
        <f t="shared" si="22"/>
        <v>994772.773865</v>
      </c>
      <c r="L245" s="106">
        <f t="shared" si="18"/>
        <v>586393.673144</v>
      </c>
      <c r="M245" s="106">
        <f t="shared" si="19"/>
        <v>397909.10954600002</v>
      </c>
      <c r="N245" s="106">
        <f t="shared" si="20"/>
        <v>984302.78269000002</v>
      </c>
      <c r="O245" s="107">
        <f t="shared" si="23"/>
        <v>-7.9375089872346649E-3</v>
      </c>
    </row>
    <row r="246" spans="7:15" x14ac:dyDescent="0.3">
      <c r="G246" s="102">
        <v>43518</v>
      </c>
      <c r="H246" s="103">
        <f>data!B244</f>
        <v>172.970001</v>
      </c>
      <c r="I246" s="104">
        <f t="shared" si="21"/>
        <v>988235.27237999998</v>
      </c>
      <c r="J246" s="103">
        <f>data!D244</f>
        <v>125.5</v>
      </c>
      <c r="K246" s="105">
        <f t="shared" si="22"/>
        <v>998352.5</v>
      </c>
      <c r="L246" s="106">
        <f t="shared" si="18"/>
        <v>592941.16342799994</v>
      </c>
      <c r="M246" s="106">
        <f t="shared" si="19"/>
        <v>399341</v>
      </c>
      <c r="N246" s="106">
        <f t="shared" si="20"/>
        <v>992282.16342799994</v>
      </c>
      <c r="O246" s="107">
        <f t="shared" si="23"/>
        <v>8.1066323069747259E-3</v>
      </c>
    </row>
    <row r="247" spans="7:15" x14ac:dyDescent="0.3">
      <c r="G247" s="102">
        <v>43521</v>
      </c>
      <c r="H247" s="103">
        <f>data!B245</f>
        <v>174.229996</v>
      </c>
      <c r="I247" s="104">
        <f t="shared" si="21"/>
        <v>995434.04381333326</v>
      </c>
      <c r="J247" s="103">
        <f>data!D245</f>
        <v>125.370003</v>
      </c>
      <c r="K247" s="105">
        <f t="shared" si="22"/>
        <v>997318.37386499997</v>
      </c>
      <c r="L247" s="106">
        <f t="shared" si="18"/>
        <v>597260.42628799996</v>
      </c>
      <c r="M247" s="106">
        <f t="shared" si="19"/>
        <v>398927.34954600001</v>
      </c>
      <c r="N247" s="106">
        <f t="shared" si="20"/>
        <v>996187.77583399997</v>
      </c>
      <c r="O247" s="107">
        <f t="shared" si="23"/>
        <v>3.9359897314967807E-3</v>
      </c>
    </row>
    <row r="248" spans="7:15" x14ac:dyDescent="0.3">
      <c r="G248" s="102">
        <v>43522</v>
      </c>
      <c r="H248" s="103">
        <f>data!B246</f>
        <v>174.33000200000001</v>
      </c>
      <c r="I248" s="104">
        <f t="shared" si="21"/>
        <v>996005.41142666666</v>
      </c>
      <c r="J248" s="103">
        <f>data!D246</f>
        <v>125.58000199999999</v>
      </c>
      <c r="K248" s="105">
        <f t="shared" si="22"/>
        <v>998988.91590999998</v>
      </c>
      <c r="L248" s="106">
        <f t="shared" si="18"/>
        <v>597603.24685600004</v>
      </c>
      <c r="M248" s="106">
        <f t="shared" si="19"/>
        <v>399595.56636399997</v>
      </c>
      <c r="N248" s="106">
        <f t="shared" si="20"/>
        <v>997198.81322000001</v>
      </c>
      <c r="O248" s="107">
        <f t="shared" si="23"/>
        <v>1.0149064368447647E-3</v>
      </c>
    </row>
    <row r="249" spans="7:15" x14ac:dyDescent="0.3">
      <c r="G249" s="102">
        <v>43523</v>
      </c>
      <c r="H249" s="103">
        <f>data!B247</f>
        <v>174.86999499999999</v>
      </c>
      <c r="I249" s="104">
        <f t="shared" si="21"/>
        <v>999090.57143333321</v>
      </c>
      <c r="J249" s="103">
        <f>data!D247</f>
        <v>124.69000200000001</v>
      </c>
      <c r="K249" s="105">
        <f t="shared" si="22"/>
        <v>991908.96591000003</v>
      </c>
      <c r="L249" s="106">
        <f t="shared" si="18"/>
        <v>599454.34285999998</v>
      </c>
      <c r="M249" s="106">
        <f t="shared" si="19"/>
        <v>396763.58636400005</v>
      </c>
      <c r="N249" s="106">
        <f t="shared" si="20"/>
        <v>996217.92922400008</v>
      </c>
      <c r="O249" s="107">
        <f t="shared" si="23"/>
        <v>-9.8363935355338938E-4</v>
      </c>
    </row>
    <row r="250" spans="7:15" x14ac:dyDescent="0.3">
      <c r="G250" s="102">
        <v>43524</v>
      </c>
      <c r="H250" s="103">
        <f>data!B248</f>
        <v>173.14999399999999</v>
      </c>
      <c r="I250" s="104">
        <f t="shared" si="21"/>
        <v>989263.63238666661</v>
      </c>
      <c r="J250" s="103">
        <f>data!D248</f>
        <v>123.989998</v>
      </c>
      <c r="K250" s="105">
        <f t="shared" si="22"/>
        <v>986340.43409</v>
      </c>
      <c r="L250" s="106">
        <f t="shared" si="18"/>
        <v>593558.17943199992</v>
      </c>
      <c r="M250" s="106">
        <f t="shared" si="19"/>
        <v>394536.17363600002</v>
      </c>
      <c r="N250" s="106">
        <f t="shared" si="20"/>
        <v>988094.35306799994</v>
      </c>
      <c r="O250" s="107">
        <f t="shared" si="23"/>
        <v>-8.1544167372373799E-3</v>
      </c>
    </row>
    <row r="251" spans="7:15" x14ac:dyDescent="0.3">
      <c r="G251" s="102">
        <v>43525</v>
      </c>
      <c r="H251" s="103">
        <f>data!B249</f>
        <v>174.970001</v>
      </c>
      <c r="I251" s="104">
        <f t="shared" si="21"/>
        <v>999661.93904666661</v>
      </c>
      <c r="J251" s="103">
        <f>data!D249</f>
        <v>121.879997</v>
      </c>
      <c r="K251" s="105">
        <f t="shared" si="22"/>
        <v>969555.37613500003</v>
      </c>
      <c r="L251" s="106">
        <f t="shared" si="18"/>
        <v>599797.16342799994</v>
      </c>
      <c r="M251" s="106">
        <f t="shared" si="19"/>
        <v>387822.15045399999</v>
      </c>
      <c r="N251" s="106">
        <f t="shared" si="20"/>
        <v>987619.31388199993</v>
      </c>
      <c r="O251" s="107">
        <f t="shared" si="23"/>
        <v>-4.8076298030141906E-4</v>
      </c>
    </row>
    <row r="252" spans="7:15" x14ac:dyDescent="0.3">
      <c r="G252" s="102">
        <v>43528</v>
      </c>
      <c r="H252" s="103">
        <f>data!B250</f>
        <v>175.85000600000001</v>
      </c>
      <c r="I252" s="104">
        <f t="shared" si="21"/>
        <v>1004689.7009466666</v>
      </c>
      <c r="J252" s="103">
        <f>data!D250</f>
        <v>121.55999799999999</v>
      </c>
      <c r="K252" s="105">
        <f t="shared" si="22"/>
        <v>967009.78408999997</v>
      </c>
      <c r="L252" s="106">
        <f t="shared" si="18"/>
        <v>602813.82056800008</v>
      </c>
      <c r="M252" s="106">
        <f t="shared" si="19"/>
        <v>386803.91363599995</v>
      </c>
      <c r="N252" s="106">
        <f t="shared" si="20"/>
        <v>989617.73420400009</v>
      </c>
      <c r="O252" s="107">
        <f t="shared" si="23"/>
        <v>2.0234722973824226E-3</v>
      </c>
    </row>
    <row r="253" spans="7:15" x14ac:dyDescent="0.3">
      <c r="G253" s="102">
        <v>43529</v>
      </c>
      <c r="H253" s="103">
        <f>data!B251</f>
        <v>175.529999</v>
      </c>
      <c r="I253" s="104">
        <f t="shared" si="21"/>
        <v>1002861.3942866666</v>
      </c>
      <c r="J253" s="103">
        <f>data!D251</f>
        <v>121.720001</v>
      </c>
      <c r="K253" s="105">
        <f t="shared" si="22"/>
        <v>968282.60795500001</v>
      </c>
      <c r="L253" s="106">
        <f t="shared" si="18"/>
        <v>601716.83657200006</v>
      </c>
      <c r="M253" s="106">
        <f t="shared" si="19"/>
        <v>387313.04318199999</v>
      </c>
      <c r="N253" s="106">
        <f t="shared" si="20"/>
        <v>989029.87975400011</v>
      </c>
      <c r="O253" s="107">
        <f t="shared" si="23"/>
        <v>-5.9402174160994026E-4</v>
      </c>
    </row>
    <row r="254" spans="7:15" x14ac:dyDescent="0.3">
      <c r="G254" s="102">
        <v>43530</v>
      </c>
      <c r="H254" s="103">
        <f>data!B252</f>
        <v>174.520004</v>
      </c>
      <c r="I254" s="104">
        <f t="shared" si="21"/>
        <v>997090.95618666662</v>
      </c>
      <c r="J254" s="103">
        <f>data!D252</f>
        <v>121.610001</v>
      </c>
      <c r="K254" s="105">
        <f t="shared" si="22"/>
        <v>967407.55795499997</v>
      </c>
      <c r="L254" s="106">
        <f t="shared" si="18"/>
        <v>598254.57371200004</v>
      </c>
      <c r="M254" s="106">
        <f t="shared" si="19"/>
        <v>386963.02318199998</v>
      </c>
      <c r="N254" s="106">
        <f t="shared" si="20"/>
        <v>985217.59689399996</v>
      </c>
      <c r="O254" s="107">
        <f t="shared" si="23"/>
        <v>-3.8545679337295136E-3</v>
      </c>
    </row>
    <row r="255" spans="7:15" x14ac:dyDescent="0.3">
      <c r="G255" s="102">
        <v>43531</v>
      </c>
      <c r="H255" s="103">
        <f>data!B253</f>
        <v>172.5</v>
      </c>
      <c r="I255" s="104">
        <f t="shared" si="21"/>
        <v>985550</v>
      </c>
      <c r="J255" s="103">
        <f>data!D253</f>
        <v>121.510002</v>
      </c>
      <c r="K255" s="105">
        <f t="shared" si="22"/>
        <v>966612.06591</v>
      </c>
      <c r="L255" s="106">
        <f t="shared" si="18"/>
        <v>591330</v>
      </c>
      <c r="M255" s="106">
        <f t="shared" si="19"/>
        <v>386644.82636399998</v>
      </c>
      <c r="N255" s="106">
        <f t="shared" si="20"/>
        <v>977974.82636399998</v>
      </c>
      <c r="O255" s="107">
        <f t="shared" si="23"/>
        <v>-7.3514425166922859E-3</v>
      </c>
    </row>
    <row r="256" spans="7:15" ht="16.2" thickBot="1" x14ac:dyDescent="0.35">
      <c r="G256" s="116">
        <v>43532</v>
      </c>
      <c r="H256" s="117">
        <f>data!B254</f>
        <v>172.91000399999999</v>
      </c>
      <c r="I256" s="118">
        <f t="shared" si="21"/>
        <v>987892.48951999983</v>
      </c>
      <c r="J256" s="117">
        <f>data!D254</f>
        <v>122.839996</v>
      </c>
      <c r="K256" s="119">
        <f t="shared" si="22"/>
        <v>977192.16818000004</v>
      </c>
      <c r="L256" s="120">
        <f t="shared" si="18"/>
        <v>592735.49371199997</v>
      </c>
      <c r="M256" s="120">
        <f t="shared" si="19"/>
        <v>390876.867272</v>
      </c>
      <c r="N256" s="120">
        <f t="shared" si="20"/>
        <v>983612.36098399991</v>
      </c>
      <c r="O256" s="121">
        <f t="shared" si="23"/>
        <v>5.764498704899923E-3</v>
      </c>
    </row>
  </sheetData>
  <mergeCells count="1">
    <mergeCell ref="A1:E1"/>
  </mergeCells>
  <printOptions headings="1" gridLines="1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J12"/>
  <sheetViews>
    <sheetView zoomScale="150" zoomScaleNormal="150" workbookViewId="0">
      <selection activeCell="F11" sqref="F11"/>
    </sheetView>
  </sheetViews>
  <sheetFormatPr defaultColWidth="10.59765625" defaultRowHeight="15.6" x14ac:dyDescent="0.3"/>
  <cols>
    <col min="1" max="1" width="16" bestFit="1" customWidth="1"/>
    <col min="2" max="2" width="14" bestFit="1" customWidth="1"/>
    <col min="5" max="7" width="10.59765625" style="19"/>
    <col min="8" max="8" width="12.5" style="19" bestFit="1" customWidth="1"/>
    <col min="9" max="62" width="10.59765625" style="19"/>
  </cols>
  <sheetData>
    <row r="1" spans="1:8" ht="18" x14ac:dyDescent="0.35">
      <c r="A1" s="177" t="s">
        <v>13</v>
      </c>
      <c r="B1" s="177"/>
      <c r="C1" s="177"/>
      <c r="D1" s="177"/>
      <c r="E1" s="177"/>
    </row>
    <row r="3" spans="1:8" x14ac:dyDescent="0.3">
      <c r="A3" t="s">
        <v>1</v>
      </c>
      <c r="B3" s="2">
        <v>1000000</v>
      </c>
    </row>
    <row r="4" spans="1:8" x14ac:dyDescent="0.3">
      <c r="A4" t="s">
        <v>11</v>
      </c>
      <c r="B4" s="8">
        <v>1</v>
      </c>
    </row>
    <row r="5" spans="1:8" x14ac:dyDescent="0.3">
      <c r="A5" t="s">
        <v>12</v>
      </c>
      <c r="B5" s="9">
        <f>1-B4</f>
        <v>0</v>
      </c>
    </row>
    <row r="6" spans="1:8" x14ac:dyDescent="0.3">
      <c r="A6" t="s">
        <v>2</v>
      </c>
      <c r="B6" s="6">
        <f>SQRT(B4^2*var_aapl+B5^2*var_gld+2*covar)</f>
        <v>1.0691099297210996E-2</v>
      </c>
    </row>
    <row r="7" spans="1:8" x14ac:dyDescent="0.3">
      <c r="A7" t="s">
        <v>5</v>
      </c>
      <c r="B7" s="1">
        <v>21</v>
      </c>
    </row>
    <row r="8" spans="1:8" x14ac:dyDescent="0.3">
      <c r="A8" t="s">
        <v>3</v>
      </c>
      <c r="B8" s="1">
        <v>0.99</v>
      </c>
      <c r="H8" s="20"/>
    </row>
    <row r="9" spans="1:8" x14ac:dyDescent="0.3">
      <c r="A9" t="s">
        <v>4</v>
      </c>
      <c r="B9" s="7">
        <f>NORMSINV(B8)</f>
        <v>2.3263478740408408</v>
      </c>
    </row>
    <row r="11" spans="1:8" ht="16.2" thickBot="1" x14ac:dyDescent="0.35"/>
    <row r="12" spans="1:8" ht="16.2" thickBot="1" x14ac:dyDescent="0.35">
      <c r="A12" t="s">
        <v>6</v>
      </c>
      <c r="B12" s="10">
        <f>B3*B9*B6*SQRT(B7/252)</f>
        <v>7179.7016613316891</v>
      </c>
    </row>
  </sheetData>
  <mergeCells count="1">
    <mergeCell ref="A1:E1"/>
  </mergeCells>
  <phoneticPr fontId="8" type="noConversion"/>
  <printOptions headings="1" gridLines="1"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31"/>
  <sheetViews>
    <sheetView showGridLines="0" workbookViewId="0">
      <selection activeCell="C4" sqref="C4:D4"/>
    </sheetView>
  </sheetViews>
  <sheetFormatPr defaultRowHeight="15.6" x14ac:dyDescent="0.3"/>
  <cols>
    <col min="2" max="2" width="18.69921875" bestFit="1" customWidth="1"/>
    <col min="3" max="3" width="7.59765625" bestFit="1" customWidth="1"/>
    <col min="5" max="5" width="7.796875" bestFit="1" customWidth="1"/>
    <col min="6" max="6" width="14.5" bestFit="1" customWidth="1"/>
    <col min="8" max="8" width="11.296875" bestFit="1" customWidth="1"/>
  </cols>
  <sheetData>
    <row r="1" spans="2:8" x14ac:dyDescent="0.3">
      <c r="B1" s="125" t="s">
        <v>27</v>
      </c>
      <c r="C1" s="125" t="s">
        <v>21</v>
      </c>
      <c r="D1" s="125" t="s">
        <v>30</v>
      </c>
      <c r="F1" s="181" t="s">
        <v>50</v>
      </c>
      <c r="G1" s="181"/>
    </row>
    <row r="2" spans="2:8" x14ac:dyDescent="0.3">
      <c r="B2" s="125" t="s">
        <v>26</v>
      </c>
      <c r="C2" s="126">
        <v>1.3569697684205211E-4</v>
      </c>
      <c r="D2" s="126">
        <v>-7.3366382463551323E-5</v>
      </c>
      <c r="F2" s="125" t="s">
        <v>3</v>
      </c>
      <c r="G2" s="125">
        <v>0.99</v>
      </c>
    </row>
    <row r="3" spans="2:8" x14ac:dyDescent="0.3">
      <c r="B3" s="125" t="s">
        <v>10</v>
      </c>
      <c r="C3" s="127">
        <v>1.9163916296726518E-2</v>
      </c>
      <c r="D3" s="127">
        <v>6.0457350848216809E-3</v>
      </c>
      <c r="F3" s="125" t="s">
        <v>4</v>
      </c>
      <c r="G3" s="128">
        <f>NORMSINV(G2)</f>
        <v>2.3263478740408408</v>
      </c>
    </row>
    <row r="4" spans="2:8" x14ac:dyDescent="0.3">
      <c r="B4" s="125" t="s">
        <v>9</v>
      </c>
      <c r="C4" s="182">
        <v>-1.0698686329613325E-5</v>
      </c>
      <c r="D4" s="182"/>
      <c r="F4" s="129" t="s">
        <v>51</v>
      </c>
      <c r="G4" s="129">
        <v>0</v>
      </c>
    </row>
    <row r="6" spans="2:8" x14ac:dyDescent="0.3">
      <c r="B6" s="130"/>
      <c r="C6" s="131" t="s">
        <v>21</v>
      </c>
      <c r="D6" s="131" t="s">
        <v>22</v>
      </c>
      <c r="F6" s="131" t="s">
        <v>6</v>
      </c>
      <c r="G6" s="132" t="s">
        <v>49</v>
      </c>
      <c r="H6" s="131" t="s">
        <v>52</v>
      </c>
    </row>
    <row r="7" spans="2:8" x14ac:dyDescent="0.3">
      <c r="B7" s="133" t="s">
        <v>53</v>
      </c>
      <c r="C7" s="134">
        <v>1</v>
      </c>
      <c r="D7" s="134">
        <f>1-C7</f>
        <v>0</v>
      </c>
      <c r="F7" s="153"/>
      <c r="G7" s="154"/>
      <c r="H7" s="152"/>
    </row>
    <row r="8" spans="2:8" x14ac:dyDescent="0.3">
      <c r="B8" s="133" t="s">
        <v>54</v>
      </c>
      <c r="C8" s="134">
        <v>0.95</v>
      </c>
      <c r="D8" s="134">
        <f t="shared" ref="D8:D27" si="0">1-C8</f>
        <v>5.0000000000000044E-2</v>
      </c>
      <c r="F8" s="153"/>
      <c r="G8" s="154"/>
      <c r="H8" s="152"/>
    </row>
    <row r="9" spans="2:8" x14ac:dyDescent="0.3">
      <c r="B9" s="133" t="s">
        <v>55</v>
      </c>
      <c r="C9" s="134">
        <v>0.9</v>
      </c>
      <c r="D9" s="134">
        <f t="shared" si="0"/>
        <v>9.9999999999999978E-2</v>
      </c>
      <c r="F9" s="153"/>
      <c r="G9" s="154"/>
      <c r="H9" s="152"/>
    </row>
    <row r="10" spans="2:8" x14ac:dyDescent="0.3">
      <c r="B10" s="133" t="s">
        <v>56</v>
      </c>
      <c r="C10" s="134">
        <v>0.85</v>
      </c>
      <c r="D10" s="134">
        <f t="shared" si="0"/>
        <v>0.15000000000000002</v>
      </c>
      <c r="F10" s="153"/>
      <c r="G10" s="154"/>
      <c r="H10" s="152"/>
    </row>
    <row r="11" spans="2:8" x14ac:dyDescent="0.3">
      <c r="B11" s="133" t="s">
        <v>57</v>
      </c>
      <c r="C11" s="134">
        <v>0.8</v>
      </c>
      <c r="D11" s="134">
        <f t="shared" si="0"/>
        <v>0.19999999999999996</v>
      </c>
      <c r="F11" s="153"/>
      <c r="G11" s="154"/>
      <c r="H11" s="152"/>
    </row>
    <row r="12" spans="2:8" x14ac:dyDescent="0.3">
      <c r="B12" s="133" t="s">
        <v>58</v>
      </c>
      <c r="C12" s="134">
        <v>0.75</v>
      </c>
      <c r="D12" s="134">
        <f t="shared" si="0"/>
        <v>0.25</v>
      </c>
      <c r="F12" s="153"/>
      <c r="G12" s="154"/>
      <c r="H12" s="152"/>
    </row>
    <row r="13" spans="2:8" x14ac:dyDescent="0.3">
      <c r="B13" s="133" t="s">
        <v>59</v>
      </c>
      <c r="C13" s="134">
        <v>0.7</v>
      </c>
      <c r="D13" s="134">
        <f t="shared" si="0"/>
        <v>0.30000000000000004</v>
      </c>
      <c r="F13" s="153"/>
      <c r="G13" s="154"/>
      <c r="H13" s="152"/>
    </row>
    <row r="14" spans="2:8" x14ac:dyDescent="0.3">
      <c r="B14" s="133" t="s">
        <v>60</v>
      </c>
      <c r="C14" s="134">
        <v>0.65</v>
      </c>
      <c r="D14" s="134">
        <f t="shared" si="0"/>
        <v>0.35</v>
      </c>
      <c r="F14" s="153"/>
      <c r="G14" s="154"/>
      <c r="H14" s="152"/>
    </row>
    <row r="15" spans="2:8" x14ac:dyDescent="0.3">
      <c r="B15" s="133" t="s">
        <v>61</v>
      </c>
      <c r="C15" s="134">
        <v>0.6</v>
      </c>
      <c r="D15" s="134">
        <f t="shared" si="0"/>
        <v>0.4</v>
      </c>
      <c r="F15" s="153"/>
      <c r="G15" s="154"/>
      <c r="H15" s="152"/>
    </row>
    <row r="16" spans="2:8" x14ac:dyDescent="0.3">
      <c r="B16" s="133" t="s">
        <v>62</v>
      </c>
      <c r="C16" s="134">
        <v>0.55000000000000004</v>
      </c>
      <c r="D16" s="134">
        <f t="shared" si="0"/>
        <v>0.44999999999999996</v>
      </c>
      <c r="F16" s="153"/>
      <c r="G16" s="154"/>
      <c r="H16" s="152"/>
    </row>
    <row r="17" spans="2:8" x14ac:dyDescent="0.3">
      <c r="B17" s="133" t="s">
        <v>63</v>
      </c>
      <c r="C17" s="134">
        <v>0.5</v>
      </c>
      <c r="D17" s="134">
        <f t="shared" si="0"/>
        <v>0.5</v>
      </c>
      <c r="F17" s="153"/>
      <c r="G17" s="154"/>
      <c r="H17" s="152"/>
    </row>
    <row r="18" spans="2:8" x14ac:dyDescent="0.3">
      <c r="B18" s="133" t="s">
        <v>64</v>
      </c>
      <c r="C18" s="134">
        <v>0.45</v>
      </c>
      <c r="D18" s="134">
        <f t="shared" si="0"/>
        <v>0.55000000000000004</v>
      </c>
      <c r="F18" s="153"/>
      <c r="G18" s="154"/>
      <c r="H18" s="152"/>
    </row>
    <row r="19" spans="2:8" x14ac:dyDescent="0.3">
      <c r="B19" s="133" t="s">
        <v>65</v>
      </c>
      <c r="C19" s="134">
        <v>0.39999999999999902</v>
      </c>
      <c r="D19" s="134">
        <f t="shared" si="0"/>
        <v>0.60000000000000098</v>
      </c>
      <c r="F19" s="153"/>
      <c r="G19" s="154"/>
      <c r="H19" s="152"/>
    </row>
    <row r="20" spans="2:8" x14ac:dyDescent="0.3">
      <c r="B20" s="133" t="s">
        <v>66</v>
      </c>
      <c r="C20" s="134">
        <v>0.34999999999999898</v>
      </c>
      <c r="D20" s="134">
        <f t="shared" si="0"/>
        <v>0.65000000000000102</v>
      </c>
      <c r="F20" s="153"/>
      <c r="G20" s="154"/>
      <c r="H20" s="152"/>
    </row>
    <row r="21" spans="2:8" x14ac:dyDescent="0.3">
      <c r="B21" s="133" t="s">
        <v>67</v>
      </c>
      <c r="C21" s="134">
        <v>0.29999999999999899</v>
      </c>
      <c r="D21" s="134">
        <f t="shared" si="0"/>
        <v>0.70000000000000107</v>
      </c>
      <c r="F21" s="153"/>
      <c r="G21" s="154"/>
      <c r="H21" s="152"/>
    </row>
    <row r="22" spans="2:8" x14ac:dyDescent="0.3">
      <c r="B22" s="133" t="s">
        <v>68</v>
      </c>
      <c r="C22" s="134">
        <v>0.249999999999999</v>
      </c>
      <c r="D22" s="134">
        <f t="shared" si="0"/>
        <v>0.750000000000001</v>
      </c>
      <c r="F22" s="153"/>
      <c r="G22" s="154"/>
      <c r="H22" s="152"/>
    </row>
    <row r="23" spans="2:8" x14ac:dyDescent="0.3">
      <c r="B23" s="133" t="s">
        <v>69</v>
      </c>
      <c r="C23" s="134">
        <v>0.19999999999999901</v>
      </c>
      <c r="D23" s="134">
        <f t="shared" si="0"/>
        <v>0.80000000000000093</v>
      </c>
      <c r="F23" s="153"/>
      <c r="G23" s="154"/>
      <c r="H23" s="152"/>
    </row>
    <row r="24" spans="2:8" x14ac:dyDescent="0.3">
      <c r="B24" s="133" t="s">
        <v>70</v>
      </c>
      <c r="C24" s="134">
        <v>0.149999999999999</v>
      </c>
      <c r="D24" s="134">
        <f t="shared" si="0"/>
        <v>0.85000000000000098</v>
      </c>
      <c r="F24" s="153"/>
      <c r="G24" s="154"/>
      <c r="H24" s="152"/>
    </row>
    <row r="25" spans="2:8" x14ac:dyDescent="0.3">
      <c r="B25" s="133" t="s">
        <v>71</v>
      </c>
      <c r="C25" s="134">
        <v>9.9999999999999006E-2</v>
      </c>
      <c r="D25" s="134">
        <f t="shared" si="0"/>
        <v>0.90000000000000102</v>
      </c>
      <c r="F25" s="153"/>
      <c r="G25" s="154"/>
      <c r="H25" s="152"/>
    </row>
    <row r="26" spans="2:8" x14ac:dyDescent="0.3">
      <c r="B26" s="133" t="s">
        <v>72</v>
      </c>
      <c r="C26" s="134">
        <v>4.9999999999998997E-2</v>
      </c>
      <c r="D26" s="134">
        <f t="shared" si="0"/>
        <v>0.95000000000000095</v>
      </c>
      <c r="F26" s="135"/>
      <c r="G26" s="136"/>
      <c r="H26" s="152"/>
    </row>
    <row r="27" spans="2:8" x14ac:dyDescent="0.3">
      <c r="B27" s="137" t="s">
        <v>73</v>
      </c>
      <c r="C27" s="138">
        <v>0</v>
      </c>
      <c r="D27" s="138">
        <f t="shared" si="0"/>
        <v>1</v>
      </c>
      <c r="E27" s="155"/>
      <c r="F27" s="139"/>
      <c r="G27" s="140"/>
      <c r="H27" s="156"/>
    </row>
    <row r="29" spans="2:8" x14ac:dyDescent="0.3">
      <c r="B29" s="183" t="s">
        <v>74</v>
      </c>
      <c r="C29" s="183"/>
      <c r="D29" s="183"/>
      <c r="E29" s="183"/>
      <c r="F29" s="183"/>
      <c r="G29" s="183"/>
      <c r="H29" s="183"/>
    </row>
    <row r="30" spans="2:8" x14ac:dyDescent="0.3">
      <c r="B30" s="125"/>
      <c r="C30" s="141" t="s">
        <v>21</v>
      </c>
      <c r="D30" s="142" t="s">
        <v>22</v>
      </c>
      <c r="E30" s="143" t="s">
        <v>75</v>
      </c>
      <c r="F30" s="131" t="s">
        <v>6</v>
      </c>
      <c r="G30" s="131" t="s">
        <v>49</v>
      </c>
      <c r="H30" s="131" t="s">
        <v>52</v>
      </c>
    </row>
    <row r="31" spans="2:8" x14ac:dyDescent="0.3">
      <c r="B31" s="125" t="s">
        <v>76</v>
      </c>
      <c r="C31" s="144">
        <v>0.5</v>
      </c>
      <c r="D31" s="145">
        <v>0.5</v>
      </c>
      <c r="E31" s="146">
        <f>C31+D31</f>
        <v>1</v>
      </c>
      <c r="F31" s="147">
        <f>(C31^2*$C$3+D31^2*$D$3+2*$C$4)*$G$3</f>
        <v>1.4611826991797998E-2</v>
      </c>
      <c r="G31" s="148">
        <f>C31*$C$2+D31*$D$2</f>
        <v>3.1165297189250393E-5</v>
      </c>
      <c r="H31" s="149">
        <f>(G31-$G$4)/F31</f>
        <v>2.132881617524235E-3</v>
      </c>
    </row>
  </sheetData>
  <mergeCells count="3">
    <mergeCell ref="F1:G1"/>
    <mergeCell ref="C4:D4"/>
    <mergeCell ref="B29:H2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RELIANCE.NS</vt:lpstr>
      <vt:lpstr>data</vt:lpstr>
      <vt:lpstr>Sheet1</vt:lpstr>
      <vt:lpstr>Historical Simulation</vt:lpstr>
      <vt:lpstr>single security</vt:lpstr>
      <vt:lpstr>multiple security </vt:lpstr>
      <vt:lpstr>multiple security</vt:lpstr>
      <vt:lpstr>Risk vs. Return Optimize</vt:lpstr>
      <vt:lpstr>covar</vt:lpstr>
      <vt:lpstr>var_aapl</vt:lpstr>
      <vt:lpstr>var_gld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Macarty</dc:creator>
  <cp:lastModifiedBy>Devyani Parashar</cp:lastModifiedBy>
  <cp:lastPrinted>2019-03-11T17:22:02Z</cp:lastPrinted>
  <dcterms:created xsi:type="dcterms:W3CDTF">2019-03-07T21:43:27Z</dcterms:created>
  <dcterms:modified xsi:type="dcterms:W3CDTF">2023-09-24T08:42:32Z</dcterms:modified>
</cp:coreProperties>
</file>