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 tabRatio="717" activeTab="6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9" i="54"/>
  <c r="AO38" i="80"/>
  <c r="AN38"/>
  <c r="AM38"/>
  <c r="AN39" i="54"/>
  <c r="AM39"/>
  <c r="AH24" i="80" l="1"/>
  <c r="AJ24" s="1"/>
  <c r="AH28"/>
  <c r="AJ28" s="1"/>
  <c r="AH32"/>
  <c r="AJ32" s="1"/>
  <c r="AH36"/>
  <c r="AJ36" s="1"/>
  <c r="AG22"/>
  <c r="AH22" s="1"/>
  <c r="AG23"/>
  <c r="AH23" s="1"/>
  <c r="AG24"/>
  <c r="AG25"/>
  <c r="AH25" s="1"/>
  <c r="AG26"/>
  <c r="AH26" s="1"/>
  <c r="AG27"/>
  <c r="AH27" s="1"/>
  <c r="AG28"/>
  <c r="AG29"/>
  <c r="AH29" s="1"/>
  <c r="AG30"/>
  <c r="AH30" s="1"/>
  <c r="AG31"/>
  <c r="AH31" s="1"/>
  <c r="AG32"/>
  <c r="AG33"/>
  <c r="AH33" s="1"/>
  <c r="AG34"/>
  <c r="AH34" s="1"/>
  <c r="AG35"/>
  <c r="AH35" s="1"/>
  <c r="AG36"/>
  <c r="AG37"/>
  <c r="AH37" s="1"/>
  <c r="AG21"/>
  <c r="AH21" s="1"/>
  <c r="AF22"/>
  <c r="AF23"/>
  <c r="AF24"/>
  <c r="AF25"/>
  <c r="AF26"/>
  <c r="AF27"/>
  <c r="AF28"/>
  <c r="AF29"/>
  <c r="AF30"/>
  <c r="AF31"/>
  <c r="AF32"/>
  <c r="AF33"/>
  <c r="AF34"/>
  <c r="AF35"/>
  <c r="AF36"/>
  <c r="AF37"/>
  <c r="AF21"/>
  <c r="AG22" i="54"/>
  <c r="AG23"/>
  <c r="AG24"/>
  <c r="AG25"/>
  <c r="AH25" s="1"/>
  <c r="AJ25" s="1"/>
  <c r="AG26"/>
  <c r="AG27"/>
  <c r="AG28"/>
  <c r="AG29"/>
  <c r="AG30"/>
  <c r="AH30" s="1"/>
  <c r="AI30" s="1"/>
  <c r="AG31"/>
  <c r="AG32"/>
  <c r="AH32" s="1"/>
  <c r="AI32" s="1"/>
  <c r="AG33"/>
  <c r="AH33" s="1"/>
  <c r="AI33" s="1"/>
  <c r="AG34"/>
  <c r="AG35"/>
  <c r="AG36"/>
  <c r="AG37"/>
  <c r="AH37" s="1"/>
  <c r="AJ37" s="1"/>
  <c r="AG38"/>
  <c r="AG21"/>
  <c r="AF22"/>
  <c r="AF23"/>
  <c r="AF24"/>
  <c r="AF25"/>
  <c r="AF26"/>
  <c r="AF27"/>
  <c r="AH27" s="1"/>
  <c r="AI27" s="1"/>
  <c r="AF28"/>
  <c r="AH28" s="1"/>
  <c r="AI28" s="1"/>
  <c r="AF29"/>
  <c r="AF30"/>
  <c r="AF31"/>
  <c r="AH31" s="1"/>
  <c r="AI31" s="1"/>
  <c r="AF32"/>
  <c r="AF33"/>
  <c r="AF34"/>
  <c r="AF35"/>
  <c r="AF36"/>
  <c r="AF37"/>
  <c r="AF38"/>
  <c r="AF21"/>
  <c r="AH21" s="1"/>
  <c r="AI21" s="1"/>
  <c r="AC36"/>
  <c r="AD36" s="1"/>
  <c r="AB22" i="80"/>
  <c r="AC22" s="1"/>
  <c r="AB23"/>
  <c r="AB24"/>
  <c r="AC24" s="1"/>
  <c r="AB25"/>
  <c r="AC25" s="1"/>
  <c r="AB26"/>
  <c r="AC26" s="1"/>
  <c r="AB27"/>
  <c r="AB28"/>
  <c r="AC28" s="1"/>
  <c r="AB29"/>
  <c r="AC29" s="1"/>
  <c r="AB30"/>
  <c r="AC30" s="1"/>
  <c r="AB31"/>
  <c r="AB32"/>
  <c r="AC32" s="1"/>
  <c r="AB33"/>
  <c r="AC33" s="1"/>
  <c r="AB34"/>
  <c r="AC34" s="1"/>
  <c r="AB35"/>
  <c r="AB36"/>
  <c r="AC36" s="1"/>
  <c r="AB37"/>
  <c r="AC37" s="1"/>
  <c r="AB21"/>
  <c r="AC21" s="1"/>
  <c r="AB22" i="54"/>
  <c r="AB23"/>
  <c r="AB24"/>
  <c r="AC24" s="1"/>
  <c r="AB25"/>
  <c r="AC25" s="1"/>
  <c r="AD25" s="1"/>
  <c r="AB26"/>
  <c r="AC26" s="1"/>
  <c r="AB27"/>
  <c r="AB28"/>
  <c r="AB29"/>
  <c r="AC29" s="1"/>
  <c r="AE29" s="1"/>
  <c r="AB30"/>
  <c r="AB31"/>
  <c r="AB32"/>
  <c r="AB33"/>
  <c r="AC33" s="1"/>
  <c r="AB34"/>
  <c r="AB35"/>
  <c r="AB36"/>
  <c r="AB37"/>
  <c r="AC37" s="1"/>
  <c r="AD37" s="1"/>
  <c r="AB38"/>
  <c r="AC38" s="1"/>
  <c r="AB21"/>
  <c r="AA22" i="80"/>
  <c r="AA23"/>
  <c r="AC23" s="1"/>
  <c r="AA24"/>
  <c r="AA25"/>
  <c r="AA26"/>
  <c r="AA27"/>
  <c r="AC27" s="1"/>
  <c r="AA28"/>
  <c r="AA29"/>
  <c r="AA30"/>
  <c r="AA31"/>
  <c r="AC31" s="1"/>
  <c r="AA32"/>
  <c r="AA33"/>
  <c r="AA34"/>
  <c r="AA35"/>
  <c r="AC35" s="1"/>
  <c r="AA36"/>
  <c r="AA37"/>
  <c r="AA21"/>
  <c r="AA22" i="54"/>
  <c r="AA23"/>
  <c r="AC23" s="1"/>
  <c r="AA24"/>
  <c r="AA25"/>
  <c r="AA26"/>
  <c r="AA27"/>
  <c r="AA28"/>
  <c r="AA29"/>
  <c r="AA30"/>
  <c r="AA31"/>
  <c r="AA32"/>
  <c r="AA33"/>
  <c r="AA34"/>
  <c r="AA35"/>
  <c r="AC35" s="1"/>
  <c r="AA36"/>
  <c r="AA37"/>
  <c r="AA38"/>
  <c r="AA21"/>
  <c r="X24" i="80"/>
  <c r="Z24" s="1"/>
  <c r="X28"/>
  <c r="Z28" s="1"/>
  <c r="X32"/>
  <c r="Z32" s="1"/>
  <c r="X36"/>
  <c r="Z36" s="1"/>
  <c r="W22"/>
  <c r="W23"/>
  <c r="X23" s="1"/>
  <c r="W24"/>
  <c r="W25"/>
  <c r="W26"/>
  <c r="W27"/>
  <c r="X27" s="1"/>
  <c r="W28"/>
  <c r="W29"/>
  <c r="W30"/>
  <c r="W31"/>
  <c r="X31" s="1"/>
  <c r="W32"/>
  <c r="W33"/>
  <c r="W34"/>
  <c r="W35"/>
  <c r="X35" s="1"/>
  <c r="W36"/>
  <c r="W37"/>
  <c r="W21"/>
  <c r="V22"/>
  <c r="X22" s="1"/>
  <c r="V23"/>
  <c r="V24"/>
  <c r="V25"/>
  <c r="X25" s="1"/>
  <c r="V26"/>
  <c r="X26" s="1"/>
  <c r="V27"/>
  <c r="V28"/>
  <c r="V29"/>
  <c r="X29" s="1"/>
  <c r="V30"/>
  <c r="X30" s="1"/>
  <c r="V31"/>
  <c r="V32"/>
  <c r="V33"/>
  <c r="X33" s="1"/>
  <c r="V34"/>
  <c r="X34" s="1"/>
  <c r="V35"/>
  <c r="V36"/>
  <c r="V37"/>
  <c r="X37" s="1"/>
  <c r="V21"/>
  <c r="X21" s="1"/>
  <c r="X38" i="54"/>
  <c r="Y38" s="1"/>
  <c r="W22"/>
  <c r="W23"/>
  <c r="W24"/>
  <c r="W25"/>
  <c r="W26"/>
  <c r="W27"/>
  <c r="W28"/>
  <c r="X28" s="1"/>
  <c r="Z28" s="1"/>
  <c r="W29"/>
  <c r="X29" s="1"/>
  <c r="Z29" s="1"/>
  <c r="W30"/>
  <c r="W31"/>
  <c r="W32"/>
  <c r="X32" s="1"/>
  <c r="W33"/>
  <c r="W34"/>
  <c r="W35"/>
  <c r="X35" s="1"/>
  <c r="Y35" s="1"/>
  <c r="W36"/>
  <c r="X36" s="1"/>
  <c r="Y36" s="1"/>
  <c r="W37"/>
  <c r="X37" s="1"/>
  <c r="Y37" s="1"/>
  <c r="W38"/>
  <c r="W21"/>
  <c r="V22"/>
  <c r="X22" s="1"/>
  <c r="V23"/>
  <c r="X23" s="1"/>
  <c r="V24"/>
  <c r="V25"/>
  <c r="V26"/>
  <c r="X26" s="1"/>
  <c r="V27"/>
  <c r="V28"/>
  <c r="V29"/>
  <c r="V30"/>
  <c r="V31"/>
  <c r="V32"/>
  <c r="V33"/>
  <c r="V34"/>
  <c r="X34" s="1"/>
  <c r="V35"/>
  <c r="V36"/>
  <c r="V37"/>
  <c r="V38"/>
  <c r="V21"/>
  <c r="S21" i="80"/>
  <c r="T21" s="1"/>
  <c r="R22"/>
  <c r="R23"/>
  <c r="R24"/>
  <c r="R25"/>
  <c r="S25" s="1"/>
  <c r="R26"/>
  <c r="S26" s="1"/>
  <c r="R27"/>
  <c r="R28"/>
  <c r="S28" s="1"/>
  <c r="R29"/>
  <c r="S29" s="1"/>
  <c r="T29" s="1"/>
  <c r="R30"/>
  <c r="R31"/>
  <c r="R32"/>
  <c r="R33"/>
  <c r="S33" s="1"/>
  <c r="T33" s="1"/>
  <c r="R34"/>
  <c r="R35"/>
  <c r="R36"/>
  <c r="R37"/>
  <c r="S37" s="1"/>
  <c r="R21"/>
  <c r="Q22"/>
  <c r="S22" s="1"/>
  <c r="T22" s="1"/>
  <c r="Q23"/>
  <c r="Q24"/>
  <c r="Q25"/>
  <c r="Q26"/>
  <c r="Q27"/>
  <c r="Q28"/>
  <c r="Q29"/>
  <c r="Q30"/>
  <c r="Q31"/>
  <c r="Q32"/>
  <c r="Q33"/>
  <c r="Q34"/>
  <c r="S34" s="1"/>
  <c r="T34" s="1"/>
  <c r="Q35"/>
  <c r="Q36"/>
  <c r="S36" s="1"/>
  <c r="U36" s="1"/>
  <c r="Q37"/>
  <c r="Q21"/>
  <c r="R22" i="54"/>
  <c r="S22" s="1"/>
  <c r="T22" s="1"/>
  <c r="R23"/>
  <c r="S23" s="1"/>
  <c r="T23" s="1"/>
  <c r="R24"/>
  <c r="R25"/>
  <c r="R26"/>
  <c r="R27"/>
  <c r="R28"/>
  <c r="R29"/>
  <c r="R30"/>
  <c r="S30" s="1"/>
  <c r="R31"/>
  <c r="S31" s="1"/>
  <c r="R32"/>
  <c r="R33"/>
  <c r="R34"/>
  <c r="S34" s="1"/>
  <c r="T34" s="1"/>
  <c r="R35"/>
  <c r="S35" s="1"/>
  <c r="T35" s="1"/>
  <c r="R36"/>
  <c r="R37"/>
  <c r="R38"/>
  <c r="R21"/>
  <c r="Q22"/>
  <c r="Q23"/>
  <c r="Q24"/>
  <c r="S24" s="1"/>
  <c r="T24" s="1"/>
  <c r="Q25"/>
  <c r="S25" s="1"/>
  <c r="T25" s="1"/>
  <c r="Q26"/>
  <c r="Q27"/>
  <c r="S27" s="1"/>
  <c r="Q28"/>
  <c r="S28" s="1"/>
  <c r="Q29"/>
  <c r="S29" s="1"/>
  <c r="Q30"/>
  <c r="Q31"/>
  <c r="Q32"/>
  <c r="S32" s="1"/>
  <c r="U32" s="1"/>
  <c r="Q33"/>
  <c r="S33" s="1"/>
  <c r="Q34"/>
  <c r="Q35"/>
  <c r="Q36"/>
  <c r="S36" s="1"/>
  <c r="T36" s="1"/>
  <c r="Q37"/>
  <c r="S37" s="1"/>
  <c r="T37" s="1"/>
  <c r="Q38"/>
  <c r="Q21"/>
  <c r="N23"/>
  <c r="O23" s="1"/>
  <c r="M21"/>
  <c r="N37" i="80"/>
  <c r="O37" s="1"/>
  <c r="M22"/>
  <c r="M23"/>
  <c r="M24"/>
  <c r="N24" s="1"/>
  <c r="P24" s="1"/>
  <c r="M25"/>
  <c r="N25" s="1"/>
  <c r="M26"/>
  <c r="M27"/>
  <c r="N27" s="1"/>
  <c r="M28"/>
  <c r="N28" s="1"/>
  <c r="M29"/>
  <c r="N29" s="1"/>
  <c r="M30"/>
  <c r="M31"/>
  <c r="M32"/>
  <c r="N32" s="1"/>
  <c r="P32" s="1"/>
  <c r="M33"/>
  <c r="M34"/>
  <c r="M35"/>
  <c r="N35" s="1"/>
  <c r="P35" s="1"/>
  <c r="M36"/>
  <c r="N36" s="1"/>
  <c r="P36" s="1"/>
  <c r="M37"/>
  <c r="M21"/>
  <c r="N21" s="1"/>
  <c r="L22"/>
  <c r="L23"/>
  <c r="L24"/>
  <c r="L25"/>
  <c r="L26"/>
  <c r="N26" s="1"/>
  <c r="L27"/>
  <c r="L28"/>
  <c r="L29"/>
  <c r="L30"/>
  <c r="N30" s="1"/>
  <c r="L31"/>
  <c r="L32"/>
  <c r="L33"/>
  <c r="L34"/>
  <c r="L35"/>
  <c r="L36"/>
  <c r="L37"/>
  <c r="L21"/>
  <c r="M22" i="54"/>
  <c r="N22" s="1"/>
  <c r="M23"/>
  <c r="M24"/>
  <c r="M25"/>
  <c r="N25" s="1"/>
  <c r="O25" s="1"/>
  <c r="M26"/>
  <c r="N26" s="1"/>
  <c r="M27"/>
  <c r="M28"/>
  <c r="M29"/>
  <c r="N29" s="1"/>
  <c r="P29" s="1"/>
  <c r="M30"/>
  <c r="M31"/>
  <c r="N31" s="1"/>
  <c r="P31" s="1"/>
  <c r="M32"/>
  <c r="N32" s="1"/>
  <c r="P32" s="1"/>
  <c r="M33"/>
  <c r="N33" s="1"/>
  <c r="M34"/>
  <c r="N34" s="1"/>
  <c r="O34" s="1"/>
  <c r="M35"/>
  <c r="M36"/>
  <c r="M37"/>
  <c r="N37" s="1"/>
  <c r="O37" s="1"/>
  <c r="M38"/>
  <c r="N38" s="1"/>
  <c r="L22"/>
  <c r="L23"/>
  <c r="L24"/>
  <c r="L25"/>
  <c r="L26"/>
  <c r="L27"/>
  <c r="N27" s="1"/>
  <c r="L28"/>
  <c r="N28" s="1"/>
  <c r="L29"/>
  <c r="L30"/>
  <c r="L31"/>
  <c r="L32"/>
  <c r="L33"/>
  <c r="L34"/>
  <c r="L35"/>
  <c r="L36"/>
  <c r="L37"/>
  <c r="L38"/>
  <c r="L21"/>
  <c r="I24"/>
  <c r="J24" s="1"/>
  <c r="G22" i="80"/>
  <c r="G23"/>
  <c r="I23" s="1"/>
  <c r="G24"/>
  <c r="I24" s="1"/>
  <c r="K24" s="1"/>
  <c r="G25"/>
  <c r="G26"/>
  <c r="G27"/>
  <c r="G28"/>
  <c r="I28" s="1"/>
  <c r="G29"/>
  <c r="I29" s="1"/>
  <c r="G30"/>
  <c r="G31"/>
  <c r="I31" s="1"/>
  <c r="K31" s="1"/>
  <c r="G32"/>
  <c r="I32" s="1"/>
  <c r="K32" s="1"/>
  <c r="G33"/>
  <c r="G34"/>
  <c r="G35"/>
  <c r="I35" s="1"/>
  <c r="G36"/>
  <c r="I36" s="1"/>
  <c r="K36" s="1"/>
  <c r="G37"/>
  <c r="G21"/>
  <c r="H22"/>
  <c r="H23"/>
  <c r="H24"/>
  <c r="H25"/>
  <c r="H26"/>
  <c r="I26" s="1"/>
  <c r="J26" s="1"/>
  <c r="H27"/>
  <c r="H28"/>
  <c r="H29"/>
  <c r="H30"/>
  <c r="H31"/>
  <c r="H32"/>
  <c r="H33"/>
  <c r="H34"/>
  <c r="H35"/>
  <c r="H36"/>
  <c r="H37"/>
  <c r="H21"/>
  <c r="I21" s="1"/>
  <c r="J21" s="1"/>
  <c r="H22" i="54"/>
  <c r="H23"/>
  <c r="H24"/>
  <c r="H25"/>
  <c r="I25" s="1"/>
  <c r="H26"/>
  <c r="H27"/>
  <c r="H28"/>
  <c r="H29"/>
  <c r="I29" s="1"/>
  <c r="H30"/>
  <c r="H31"/>
  <c r="H32"/>
  <c r="H33"/>
  <c r="H34"/>
  <c r="H35"/>
  <c r="H36"/>
  <c r="H37"/>
  <c r="H38"/>
  <c r="H21"/>
  <c r="G22"/>
  <c r="G23"/>
  <c r="I23" s="1"/>
  <c r="G24"/>
  <c r="G25"/>
  <c r="G26"/>
  <c r="G27"/>
  <c r="G28"/>
  <c r="G29"/>
  <c r="G30"/>
  <c r="G31"/>
  <c r="I31" s="1"/>
  <c r="K31" s="1"/>
  <c r="G32"/>
  <c r="I32" s="1"/>
  <c r="K32" s="1"/>
  <c r="G33"/>
  <c r="I33" s="1"/>
  <c r="K33" s="1"/>
  <c r="G34"/>
  <c r="I34" s="1"/>
  <c r="K34" s="1"/>
  <c r="G35"/>
  <c r="I35" s="1"/>
  <c r="G36"/>
  <c r="I36" s="1"/>
  <c r="J36" s="1"/>
  <c r="G37"/>
  <c r="I37" s="1"/>
  <c r="G38"/>
  <c r="G21"/>
  <c r="H18" i="7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17"/>
  <c r="H18" i="76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17"/>
  <c r="H18" i="74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17"/>
  <c r="AQ38" i="54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J37" l="1"/>
  <c r="K37"/>
  <c r="O22"/>
  <c r="P22"/>
  <c r="P28" i="80"/>
  <c r="O28"/>
  <c r="T37"/>
  <c r="U37"/>
  <c r="T25"/>
  <c r="U25"/>
  <c r="AI21"/>
  <c r="AJ21"/>
  <c r="AI34"/>
  <c r="AJ34"/>
  <c r="AI30"/>
  <c r="AJ30"/>
  <c r="AI26"/>
  <c r="AJ26"/>
  <c r="AI22"/>
  <c r="AJ22"/>
  <c r="J25" i="54"/>
  <c r="K25"/>
  <c r="K35" i="80"/>
  <c r="J35"/>
  <c r="O29"/>
  <c r="P29"/>
  <c r="O25"/>
  <c r="P25"/>
  <c r="T26"/>
  <c r="U26"/>
  <c r="Y37"/>
  <c r="Z37"/>
  <c r="Y33"/>
  <c r="Z33"/>
  <c r="Y29"/>
  <c r="Z29"/>
  <c r="Y25"/>
  <c r="Z25"/>
  <c r="AE36"/>
  <c r="AM36" s="1"/>
  <c r="AD36"/>
  <c r="AE32"/>
  <c r="AD32"/>
  <c r="AE28"/>
  <c r="AD28"/>
  <c r="AE24"/>
  <c r="AD24"/>
  <c r="AI35"/>
  <c r="AJ35"/>
  <c r="AI31"/>
  <c r="AJ31"/>
  <c r="AI27"/>
  <c r="AJ27"/>
  <c r="AI23"/>
  <c r="AJ23"/>
  <c r="K23"/>
  <c r="J23"/>
  <c r="AO36"/>
  <c r="E43" i="55" s="1"/>
  <c r="G43" s="1"/>
  <c r="AN36" i="80"/>
  <c r="K28"/>
  <c r="J28"/>
  <c r="O21"/>
  <c r="P21"/>
  <c r="Y21"/>
  <c r="Z21"/>
  <c r="Y34"/>
  <c r="Z34"/>
  <c r="Y30"/>
  <c r="Z30"/>
  <c r="Y26"/>
  <c r="Z26"/>
  <c r="Y22"/>
  <c r="Z22"/>
  <c r="Z35"/>
  <c r="Y35"/>
  <c r="Z31"/>
  <c r="Y31"/>
  <c r="Z27"/>
  <c r="Y27"/>
  <c r="Z23"/>
  <c r="Y23"/>
  <c r="AD24" i="54"/>
  <c r="AE24"/>
  <c r="AD37" i="80"/>
  <c r="AE37"/>
  <c r="AD33"/>
  <c r="AE33"/>
  <c r="AD29"/>
  <c r="AE29"/>
  <c r="AD25"/>
  <c r="AE25"/>
  <c r="J29"/>
  <c r="K29"/>
  <c r="O30"/>
  <c r="P30"/>
  <c r="O26"/>
  <c r="P26"/>
  <c r="P27"/>
  <c r="O27"/>
  <c r="U30" i="54"/>
  <c r="T30"/>
  <c r="U28" i="80"/>
  <c r="T28"/>
  <c r="AE35"/>
  <c r="AD35"/>
  <c r="AE31"/>
  <c r="AD31"/>
  <c r="AE27"/>
  <c r="AD27"/>
  <c r="AE23"/>
  <c r="AD23"/>
  <c r="AD21"/>
  <c r="AE21"/>
  <c r="AD34"/>
  <c r="AE34"/>
  <c r="AD30"/>
  <c r="AE30"/>
  <c r="AD26"/>
  <c r="AE26"/>
  <c r="AD22"/>
  <c r="AE22"/>
  <c r="AJ37"/>
  <c r="AI37"/>
  <c r="AJ33"/>
  <c r="AI33"/>
  <c r="AJ29"/>
  <c r="AI29"/>
  <c r="AJ25"/>
  <c r="AI25"/>
  <c r="I27"/>
  <c r="P23" i="54"/>
  <c r="Y29"/>
  <c r="U29" i="80"/>
  <c r="AI32"/>
  <c r="AI24"/>
  <c r="I21" i="54"/>
  <c r="I37" i="80"/>
  <c r="I33"/>
  <c r="I25"/>
  <c r="N30" i="54"/>
  <c r="N35"/>
  <c r="N33" i="80"/>
  <c r="S38" i="54"/>
  <c r="S26"/>
  <c r="S30" i="80"/>
  <c r="X24" i="54"/>
  <c r="X30"/>
  <c r="AC34"/>
  <c r="AD34" s="1"/>
  <c r="AC30"/>
  <c r="AC22"/>
  <c r="AH38"/>
  <c r="AH34"/>
  <c r="AI34" s="1"/>
  <c r="AH26"/>
  <c r="AH22"/>
  <c r="AI22" s="1"/>
  <c r="U37"/>
  <c r="J36" i="80"/>
  <c r="J32"/>
  <c r="J24"/>
  <c r="K21"/>
  <c r="K26"/>
  <c r="O36"/>
  <c r="O32"/>
  <c r="O24"/>
  <c r="T36"/>
  <c r="U21"/>
  <c r="U34"/>
  <c r="U22"/>
  <c r="Y36"/>
  <c r="Y32"/>
  <c r="Y28"/>
  <c r="Y24"/>
  <c r="AJ21" i="54"/>
  <c r="U24"/>
  <c r="J31" i="80"/>
  <c r="O35"/>
  <c r="P37"/>
  <c r="U33"/>
  <c r="AI36"/>
  <c r="AI28"/>
  <c r="I22" i="54"/>
  <c r="I28"/>
  <c r="J28" s="1"/>
  <c r="I34" i="80"/>
  <c r="I30"/>
  <c r="I22"/>
  <c r="N36" i="54"/>
  <c r="O36" s="1"/>
  <c r="N24"/>
  <c r="N34" i="80"/>
  <c r="N22"/>
  <c r="S21" i="54"/>
  <c r="S35" i="80"/>
  <c r="S31"/>
  <c r="S27"/>
  <c r="S23"/>
  <c r="X33" i="54"/>
  <c r="X25"/>
  <c r="Y25" s="1"/>
  <c r="X21"/>
  <c r="X31"/>
  <c r="X27"/>
  <c r="AC21"/>
  <c r="AC31"/>
  <c r="AC27"/>
  <c r="AE27" s="1"/>
  <c r="AH29"/>
  <c r="AI29" s="1"/>
  <c r="AH35"/>
  <c r="AI35" s="1"/>
  <c r="AH23"/>
  <c r="AI23" s="1"/>
  <c r="U22"/>
  <c r="AD29"/>
  <c r="N31" i="80"/>
  <c r="N23"/>
  <c r="S32"/>
  <c r="S24"/>
  <c r="AC32" i="54"/>
  <c r="AC28"/>
  <c r="AH36"/>
  <c r="AI36" s="1"/>
  <c r="AH24"/>
  <c r="AI24" s="1"/>
  <c r="K24"/>
  <c r="U23"/>
  <c r="Y28"/>
  <c r="AI37"/>
  <c r="AI25"/>
  <c r="U31"/>
  <c r="T31"/>
  <c r="AD23"/>
  <c r="AE23"/>
  <c r="Y26"/>
  <c r="Z26"/>
  <c r="Z25"/>
  <c r="Y24"/>
  <c r="Z24"/>
  <c r="U29"/>
  <c r="T29"/>
  <c r="Y23"/>
  <c r="Z23"/>
  <c r="J23"/>
  <c r="K23"/>
  <c r="O35"/>
  <c r="P35"/>
  <c r="AD35"/>
  <c r="AE35"/>
  <c r="K22"/>
  <c r="J22"/>
  <c r="U27"/>
  <c r="T27"/>
  <c r="T33"/>
  <c r="U33"/>
  <c r="O32"/>
  <c r="U28"/>
  <c r="T28"/>
  <c r="AJ27"/>
  <c r="K29"/>
  <c r="J29"/>
  <c r="J34"/>
  <c r="P38"/>
  <c r="O38"/>
  <c r="Y31"/>
  <c r="Z31"/>
  <c r="AE38"/>
  <c r="AD38"/>
  <c r="AD33"/>
  <c r="AE33"/>
  <c r="O29"/>
  <c r="U26"/>
  <c r="T26"/>
  <c r="Y22"/>
  <c r="Z22"/>
  <c r="AE37"/>
  <c r="P36"/>
  <c r="U36"/>
  <c r="Z37"/>
  <c r="AE36"/>
  <c r="J35"/>
  <c r="K35"/>
  <c r="K28"/>
  <c r="P26"/>
  <c r="O26"/>
  <c r="J33"/>
  <c r="O31"/>
  <c r="AJ30"/>
  <c r="I30"/>
  <c r="P28"/>
  <c r="O28"/>
  <c r="AJ31"/>
  <c r="P27"/>
  <c r="O27"/>
  <c r="AJ24"/>
  <c r="U35"/>
  <c r="Z36"/>
  <c r="AD27"/>
  <c r="O33"/>
  <c r="P33"/>
  <c r="AO33" s="1"/>
  <c r="U38"/>
  <c r="T38"/>
  <c r="P37"/>
  <c r="Z38"/>
  <c r="Y33"/>
  <c r="Z33"/>
  <c r="AE26"/>
  <c r="AD26"/>
  <c r="AJ29"/>
  <c r="AJ35"/>
  <c r="AJ23"/>
  <c r="K36"/>
  <c r="P34"/>
  <c r="AM34" s="1"/>
  <c r="U34"/>
  <c r="Z35"/>
  <c r="AE34"/>
  <c r="AJ33"/>
  <c r="Y32"/>
  <c r="Z32"/>
  <c r="T32"/>
  <c r="J32"/>
  <c r="J31"/>
  <c r="Y34"/>
  <c r="Z34"/>
  <c r="I27"/>
  <c r="N21"/>
  <c r="I38"/>
  <c r="I26"/>
  <c r="AE28"/>
  <c r="AD28"/>
  <c r="AJ28"/>
  <c r="AJ34"/>
  <c r="AJ22"/>
  <c r="P25"/>
  <c r="U25"/>
  <c r="AE25"/>
  <c r="AJ32"/>
  <c r="P21" l="1"/>
  <c r="O21"/>
  <c r="AO35"/>
  <c r="AM35"/>
  <c r="AN35"/>
  <c r="E24" i="55" s="1"/>
  <c r="G24" s="1"/>
  <c r="P23" i="80"/>
  <c r="O23"/>
  <c r="AE31" i="54"/>
  <c r="AN31" s="1"/>
  <c r="E20" i="55" s="1"/>
  <c r="G20" s="1"/>
  <c r="AD31" i="54"/>
  <c r="Z21"/>
  <c r="Y21"/>
  <c r="U27" i="80"/>
  <c r="T27"/>
  <c r="O22"/>
  <c r="P22"/>
  <c r="J22"/>
  <c r="K22"/>
  <c r="AN26"/>
  <c r="AO26"/>
  <c r="E33" i="55" s="1"/>
  <c r="G33" s="1"/>
  <c r="AM26" i="80"/>
  <c r="P30" i="54"/>
  <c r="O30"/>
  <c r="K21"/>
  <c r="J21"/>
  <c r="AO31"/>
  <c r="AM33"/>
  <c r="AM28"/>
  <c r="AN28"/>
  <c r="E17" i="55" s="1"/>
  <c r="G17" s="1"/>
  <c r="AO28" i="54"/>
  <c r="U32" i="80"/>
  <c r="T32"/>
  <c r="U23"/>
  <c r="T23"/>
  <c r="U21" i="54"/>
  <c r="T21"/>
  <c r="AJ26"/>
  <c r="AI26"/>
  <c r="AE30"/>
  <c r="AD30"/>
  <c r="T30" i="80"/>
  <c r="U30"/>
  <c r="J37"/>
  <c r="K37"/>
  <c r="AN37" i="54"/>
  <c r="E26" i="55" s="1"/>
  <c r="G26" s="1"/>
  <c r="AM37" i="54"/>
  <c r="AO37"/>
  <c r="AM31"/>
  <c r="AN34"/>
  <c r="E23" i="55" s="1"/>
  <c r="G23" s="1"/>
  <c r="AN29" i="54"/>
  <c r="E18" i="55" s="1"/>
  <c r="G18" s="1"/>
  <c r="AM29" i="54"/>
  <c r="AO29"/>
  <c r="U24" i="80"/>
  <c r="T24"/>
  <c r="Z27" i="54"/>
  <c r="Y27"/>
  <c r="U35" i="80"/>
  <c r="AN35" s="1"/>
  <c r="T35"/>
  <c r="O24" i="54"/>
  <c r="P24"/>
  <c r="AN24" s="1"/>
  <c r="E13" i="55" s="1"/>
  <c r="G13" s="1"/>
  <c r="J34" i="80"/>
  <c r="K34"/>
  <c r="AD22" i="54"/>
  <c r="AE22"/>
  <c r="AN22" s="1"/>
  <c r="E11" i="55" s="1"/>
  <c r="G11" s="1"/>
  <c r="O33" i="80"/>
  <c r="P33"/>
  <c r="J33"/>
  <c r="K33"/>
  <c r="K27"/>
  <c r="J27"/>
  <c r="AJ36" i="54"/>
  <c r="AN36" s="1"/>
  <c r="E25" i="55" s="1"/>
  <c r="G25" s="1"/>
  <c r="AO34" i="54"/>
  <c r="AN33"/>
  <c r="E22" i="55" s="1"/>
  <c r="G22" s="1"/>
  <c r="AO23" i="54"/>
  <c r="AM23"/>
  <c r="AN23"/>
  <c r="E12" i="55" s="1"/>
  <c r="G12" s="1"/>
  <c r="AM24" i="54"/>
  <c r="AE32"/>
  <c r="AN32" s="1"/>
  <c r="E21" i="55" s="1"/>
  <c r="G21" s="1"/>
  <c r="AD32" i="54"/>
  <c r="P31" i="80"/>
  <c r="O31"/>
  <c r="AE21" i="54"/>
  <c r="AD21"/>
  <c r="U31" i="80"/>
  <c r="T31"/>
  <c r="O34"/>
  <c r="P34"/>
  <c r="J30"/>
  <c r="K30"/>
  <c r="AN21"/>
  <c r="AO21"/>
  <c r="E28" i="55" s="1"/>
  <c r="G28" s="1"/>
  <c r="AM21" i="80"/>
  <c r="AJ38" i="54"/>
  <c r="AI38"/>
  <c r="Z30"/>
  <c r="Y30"/>
  <c r="J25" i="80"/>
  <c r="K25"/>
  <c r="AN29"/>
  <c r="AO29"/>
  <c r="E36" i="55" s="1"/>
  <c r="G36" s="1"/>
  <c r="AM29" i="80"/>
  <c r="AO28"/>
  <c r="E35" i="55" s="1"/>
  <c r="G35" s="1"/>
  <c r="AM28" i="80"/>
  <c r="AN28"/>
  <c r="AO23"/>
  <c r="E30" i="55" s="1"/>
  <c r="G30" s="1"/>
  <c r="AM23" i="80"/>
  <c r="AN23"/>
  <c r="AN25" i="54"/>
  <c r="E14" i="55" s="1"/>
  <c r="G14" s="1"/>
  <c r="AO25" i="54"/>
  <c r="AM25"/>
  <c r="J27"/>
  <c r="K27"/>
  <c r="J26"/>
  <c r="K26"/>
  <c r="K30"/>
  <c r="J30"/>
  <c r="J38"/>
  <c r="K38"/>
  <c r="AO27" i="80" l="1"/>
  <c r="E34" i="55" s="1"/>
  <c r="G34" s="1"/>
  <c r="AM27" i="80"/>
  <c r="AN27"/>
  <c r="AN24"/>
  <c r="AM24"/>
  <c r="AO24"/>
  <c r="E31" i="55" s="1"/>
  <c r="G31" s="1"/>
  <c r="AO36" i="54"/>
  <c r="AO32"/>
  <c r="AO22"/>
  <c r="AM32"/>
  <c r="AO27"/>
  <c r="AM27"/>
  <c r="AN27"/>
  <c r="E16" i="55" s="1"/>
  <c r="G16" s="1"/>
  <c r="AN31" i="80"/>
  <c r="AM31"/>
  <c r="AO31"/>
  <c r="E38" i="55" s="1"/>
  <c r="G38" s="1"/>
  <c r="AN34" i="80"/>
  <c r="AO34"/>
  <c r="E41" i="55" s="1"/>
  <c r="G41" s="1"/>
  <c r="AM34" i="80"/>
  <c r="AN32"/>
  <c r="AM32"/>
  <c r="AO32"/>
  <c r="E39" i="55" s="1"/>
  <c r="G39" s="1"/>
  <c r="AO22" i="80"/>
  <c r="E29" i="55" s="1"/>
  <c r="G29" s="1"/>
  <c r="AM22" i="80"/>
  <c r="AN22"/>
  <c r="AO24" i="54"/>
  <c r="AM36"/>
  <c r="AO35" i="80"/>
  <c r="E42" i="55" s="1"/>
  <c r="G42" s="1"/>
  <c r="AM22" i="54"/>
  <c r="AN38"/>
  <c r="E27" i="55" s="1"/>
  <c r="G27" s="1"/>
  <c r="AO38" i="54"/>
  <c r="AM38"/>
  <c r="AN26"/>
  <c r="E15" i="55" s="1"/>
  <c r="G15" s="1"/>
  <c r="AO26" i="54"/>
  <c r="AM26"/>
  <c r="AN30"/>
  <c r="E19" i="55" s="1"/>
  <c r="G19" s="1"/>
  <c r="AO30" i="54"/>
  <c r="AM30"/>
  <c r="AO30" i="80"/>
  <c r="E37" i="55" s="1"/>
  <c r="G37" s="1"/>
  <c r="AM30" i="80"/>
  <c r="AN30"/>
  <c r="AN37"/>
  <c r="AO37"/>
  <c r="E44" i="55" s="1"/>
  <c r="G44" s="1"/>
  <c r="AM37" i="80"/>
  <c r="AM35"/>
  <c r="AN25"/>
  <c r="AO25"/>
  <c r="E32" i="55" s="1"/>
  <c r="G32" s="1"/>
  <c r="AM25" i="80"/>
  <c r="AN33"/>
  <c r="AO33"/>
  <c r="E40" i="55" s="1"/>
  <c r="G40" s="1"/>
  <c r="AM33" i="80"/>
  <c r="AO21" i="54"/>
  <c r="AM21"/>
  <c r="AN21"/>
  <c r="E10" i="55" s="1"/>
  <c r="G10" s="1"/>
</calcChain>
</file>

<file path=xl/sharedStrings.xml><?xml version="1.0" encoding="utf-8"?>
<sst xmlns="http://schemas.openxmlformats.org/spreadsheetml/2006/main" count="724" uniqueCount="126">
  <si>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</si>
  <si>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</si>
  <si>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</si>
  <si>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</si>
  <si>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</si>
  <si>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</si>
  <si>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</si>
  <si>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</si>
  <si>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</si>
  <si>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</si>
  <si>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</si>
  <si>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</si>
  <si>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</si>
  <si>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</si>
  <si>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</si>
  <si>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</si>
  <si>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</si>
  <si>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</si>
  <si>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</si>
  <si>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</si>
  <si>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</si>
  <si>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</si>
  <si>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</si>
  <si>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</si>
  <si>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</si>
  <si>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</si>
  <si>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</si>
  <si>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</si>
  <si>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</si>
  <si>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</si>
  <si>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</si>
  <si>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</si>
  <si>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</si>
  <si>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</si>
  <si>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</si>
  <si>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</si>
  <si>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</si>
  <si>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</si>
  <si>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</si>
  <si>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</si>
  <si>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</si>
  <si>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</si>
  <si>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</si>
  <si>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</si>
  <si>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</si>
  <si>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</si>
  <si>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</si>
  <si>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</si>
  <si>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</si>
  <si>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</si>
  <si>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</si>
  <si>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</si>
  <si>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</si>
  <si>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</si>
  <si>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</si>
  <si>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</si>
  <si>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</si>
  <si>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</si>
  <si>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</si>
  <si>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</si>
  <si>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</si>
  <si>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</si>
  <si>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</si>
  <si>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</si>
  <si>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</si>
  <si>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</si>
  <si>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</si>
  <si>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</si>
  <si>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</si>
  <si>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</si>
  <si>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</si>
  <si>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</si>
  <si>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</si>
  <si>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</si>
  <si>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</si>
  <si>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</si>
  <si>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</si>
  <si>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</si>
  <si>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</si>
  <si>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</si>
  <si>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</si>
  <si>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</si>
  <si>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</si>
  <si>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</si>
  <si>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</si>
  <si>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</si>
  <si>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</si>
  <si>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</si>
  <si>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</si>
  <si>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</si>
  <si>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</si>
  <si>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</si>
  <si>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</si>
  <si>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</si>
  <si>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</si>
  <si>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</si>
  <si>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</si>
  <si>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</si>
  <si>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</si>
  <si>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</si>
  <si>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</si>
  <si>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</si>
  <si>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</si>
  <si>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</si>
  <si>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</si>
  <si>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</si>
  <si>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</si>
  <si>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</si>
  <si>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</si>
  <si>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</si>
  <si>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</si>
  <si>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</si>
  <si>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</si>
  <si>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</si>
  <si>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</si>
  <si>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</si>
  <si>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</si>
  <si>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</si>
  <si>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</si>
  <si>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</si>
  <si>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</si>
  <si>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</si>
  <si>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</si>
  <si>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</si>
  <si>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</si>
  <si>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Promoted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</si>
</sst>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416497</xdr:colOff>
      <xdr:row>4</xdr:row>
      <xdr:rowOff>116786</xdr:rowOff>
    </xdr:from>
    <xdr:to>
      <xdr:col>18</xdr:col>
      <xdr:colOff>176825</xdr:colOff>
      <xdr:row>11</xdr:row>
      <xdr:rowOff>92162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1876" y="729107"/>
          <a:ext cx="1087025" cy="126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opLeftCell="A12" zoomScale="103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1" t="s">
        <v>120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31</v>
      </c>
      <c r="D17" s="99">
        <v>34</v>
      </c>
      <c r="E17" s="24">
        <v>37</v>
      </c>
      <c r="F17" s="24">
        <f>ABS(E17-D17)</f>
        <v>3</v>
      </c>
      <c r="G17" s="24"/>
      <c r="H17" s="24">
        <f>(D17+E17)/2</f>
        <v>35.5</v>
      </c>
    </row>
    <row r="18" spans="1:8" ht="18" customHeight="1">
      <c r="A18" s="50"/>
      <c r="B18" s="48" t="s">
        <v>60</v>
      </c>
      <c r="C18" s="99">
        <v>34.5</v>
      </c>
      <c r="D18" s="99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2" si="1">(D18+E18)/2</f>
        <v>38.5</v>
      </c>
    </row>
    <row r="19" spans="1:8" ht="18" customHeight="1">
      <c r="A19" s="50"/>
      <c r="B19" s="48" t="s">
        <v>61</v>
      </c>
      <c r="C19" s="99">
        <v>34.5</v>
      </c>
      <c r="D19" s="99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62</v>
      </c>
      <c r="C20" s="99">
        <v>33</v>
      </c>
      <c r="D20" s="99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63</v>
      </c>
      <c r="C21" s="99">
        <v>32</v>
      </c>
      <c r="D21" s="99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64</v>
      </c>
      <c r="C22" s="99">
        <v>36</v>
      </c>
      <c r="D22" s="99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65</v>
      </c>
      <c r="C23" s="99">
        <v>32.5</v>
      </c>
      <c r="D23" s="99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66</v>
      </c>
      <c r="C24" s="99">
        <v>36</v>
      </c>
      <c r="D24" s="99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67</v>
      </c>
      <c r="C25" s="99">
        <v>31.5</v>
      </c>
      <c r="D25" s="99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68</v>
      </c>
      <c r="C26" s="99">
        <v>33.5</v>
      </c>
      <c r="D26" s="99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69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70</v>
      </c>
      <c r="C28" s="99">
        <v>35.5</v>
      </c>
      <c r="D28" s="99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71</v>
      </c>
      <c r="C29" s="99">
        <v>34</v>
      </c>
      <c r="D29" s="99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72</v>
      </c>
      <c r="C30" s="99">
        <v>34.5</v>
      </c>
      <c r="D30" s="99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73</v>
      </c>
      <c r="C31" s="99">
        <v>35.5</v>
      </c>
      <c r="D31" s="99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74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75</v>
      </c>
      <c r="C33" s="99">
        <v>30</v>
      </c>
      <c r="D33" s="99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76</v>
      </c>
      <c r="C34" s="99">
        <v>31.5</v>
      </c>
      <c r="D34" s="99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77</v>
      </c>
      <c r="C35" s="99">
        <v>31</v>
      </c>
      <c r="D35" s="99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78</v>
      </c>
      <c r="C36" s="99">
        <v>33.5</v>
      </c>
      <c r="D36" s="99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79</v>
      </c>
      <c r="C37" s="99">
        <v>31</v>
      </c>
      <c r="D37" s="99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80</v>
      </c>
      <c r="C38" s="99">
        <v>34.5</v>
      </c>
      <c r="D38" s="99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81</v>
      </c>
      <c r="C39" s="99">
        <v>34</v>
      </c>
      <c r="D39" s="99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82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83</v>
      </c>
      <c r="C41" s="99">
        <v>31</v>
      </c>
      <c r="D41" s="99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84</v>
      </c>
      <c r="C42" s="99">
        <v>34</v>
      </c>
      <c r="D42" s="99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85</v>
      </c>
      <c r="C43" s="99">
        <v>34.5</v>
      </c>
      <c r="D43" s="99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86</v>
      </c>
      <c r="C44" s="99">
        <v>32</v>
      </c>
      <c r="D44" s="99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87</v>
      </c>
      <c r="C45" s="99">
        <v>35.5</v>
      </c>
      <c r="D45" s="99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88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89</v>
      </c>
      <c r="C47" s="99">
        <v>33.5</v>
      </c>
      <c r="D47" s="99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90</v>
      </c>
      <c r="C48" s="99">
        <v>33.5</v>
      </c>
      <c r="D48" s="99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91</v>
      </c>
      <c r="C49" s="99">
        <v>31.5</v>
      </c>
      <c r="D49" s="99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92</v>
      </c>
      <c r="C50" s="99">
        <v>35</v>
      </c>
      <c r="D50" s="99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93</v>
      </c>
      <c r="C51" s="99">
        <v>34.5</v>
      </c>
      <c r="D51" s="99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1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"/>
  <sheetViews>
    <sheetView topLeftCell="A11" workbookViewId="0">
      <selection activeCell="D17" sqref="D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6"/>
  <sheetViews>
    <sheetView topLeftCell="A16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120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9" ht="18" customHeight="1">
      <c r="A17" s="50"/>
      <c r="B17" s="48" t="s">
        <v>59</v>
      </c>
      <c r="C17" s="99">
        <v>26.5</v>
      </c>
      <c r="D17" s="99">
        <v>31</v>
      </c>
      <c r="E17" s="24">
        <v>40</v>
      </c>
      <c r="F17" s="24">
        <f>ABS(E17-D17)</f>
        <v>9</v>
      </c>
      <c r="G17" s="24"/>
      <c r="H17" s="24">
        <f>(D17+E17)/2</f>
        <v>35.5</v>
      </c>
      <c r="I17" s="104"/>
    </row>
    <row r="18" spans="1:9" ht="18" customHeight="1">
      <c r="A18" s="50"/>
      <c r="B18" s="48" t="s">
        <v>60</v>
      </c>
      <c r="C18" s="99">
        <v>33.75</v>
      </c>
      <c r="D18" s="99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2" si="1">(D18+E18)/2</f>
        <v>42</v>
      </c>
      <c r="I18" s="104"/>
    </row>
    <row r="19" spans="1:9" ht="18" customHeight="1">
      <c r="A19" s="50"/>
      <c r="B19" s="48" t="s">
        <v>61</v>
      </c>
      <c r="C19" s="99">
        <v>33.25</v>
      </c>
      <c r="D19" s="99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62</v>
      </c>
      <c r="C20" s="99">
        <v>32.5</v>
      </c>
      <c r="D20" s="99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63</v>
      </c>
      <c r="C21" s="99">
        <v>31.25</v>
      </c>
      <c r="D21" s="99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64</v>
      </c>
      <c r="C22" s="99">
        <v>35.75</v>
      </c>
      <c r="D22" s="99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65</v>
      </c>
      <c r="C23" s="99">
        <v>32.25</v>
      </c>
      <c r="D23" s="99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66</v>
      </c>
      <c r="C24" s="99">
        <v>33.5</v>
      </c>
      <c r="D24" s="99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67</v>
      </c>
      <c r="C25" s="99">
        <v>30.5</v>
      </c>
      <c r="D25" s="99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68</v>
      </c>
      <c r="C26" s="99">
        <v>29</v>
      </c>
      <c r="D26" s="99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69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70</v>
      </c>
      <c r="C28" s="99">
        <v>36</v>
      </c>
      <c r="D28" s="99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71</v>
      </c>
      <c r="C29" s="99">
        <v>32.5</v>
      </c>
      <c r="D29" s="99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72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73</v>
      </c>
      <c r="C31" s="99">
        <v>34.75</v>
      </c>
      <c r="D31" s="99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74</v>
      </c>
      <c r="C32" s="99">
        <v>35.25</v>
      </c>
      <c r="D32" s="99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75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76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77</v>
      </c>
      <c r="C35" s="99">
        <v>30</v>
      </c>
      <c r="D35" s="99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78</v>
      </c>
      <c r="C36" s="99">
        <v>34.75</v>
      </c>
      <c r="D36" s="99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79</v>
      </c>
      <c r="C37" s="99">
        <v>32</v>
      </c>
      <c r="D37" s="99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80</v>
      </c>
      <c r="C38" s="99">
        <v>33.75</v>
      </c>
      <c r="D38" s="99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81</v>
      </c>
      <c r="C39" s="99">
        <v>34.25</v>
      </c>
      <c r="D39" s="99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82</v>
      </c>
      <c r="C40" s="99">
        <v>33.25</v>
      </c>
      <c r="D40" s="99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83</v>
      </c>
      <c r="C41" s="99">
        <v>29.25</v>
      </c>
      <c r="D41" s="99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84</v>
      </c>
      <c r="C42" s="99">
        <v>32.5</v>
      </c>
      <c r="D42" s="99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85</v>
      </c>
      <c r="C43" s="99">
        <v>33.75</v>
      </c>
      <c r="D43" s="99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86</v>
      </c>
      <c r="C44" s="99">
        <v>31.75</v>
      </c>
      <c r="D44" s="99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87</v>
      </c>
      <c r="C45" s="99">
        <v>36.5</v>
      </c>
      <c r="D45" s="99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88</v>
      </c>
      <c r="C46" s="99">
        <v>35</v>
      </c>
      <c r="D46" s="99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89</v>
      </c>
      <c r="C47" s="99">
        <v>31.75</v>
      </c>
      <c r="D47" s="99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90</v>
      </c>
      <c r="C48" s="99">
        <v>31</v>
      </c>
      <c r="D48" s="99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91</v>
      </c>
      <c r="C49" s="99">
        <v>28.25</v>
      </c>
      <c r="D49" s="99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92</v>
      </c>
      <c r="C50" s="99">
        <v>34</v>
      </c>
      <c r="D50" s="99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93</v>
      </c>
      <c r="C51" s="99">
        <v>30</v>
      </c>
      <c r="D51" s="99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4"/>
    </row>
    <row r="52" spans="1:9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>
      <c r="A55" s="96"/>
      <c r="B55" s="96"/>
      <c r="C55" s="96"/>
      <c r="D55" s="96"/>
      <c r="E55" s="110"/>
      <c r="F55" s="110"/>
      <c r="G55" s="110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6"/>
  <sheetViews>
    <sheetView topLeftCell="A14" workbookViewId="0">
      <selection activeCell="C17" sqref="C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6"/>
  <sheetViews>
    <sheetView topLeftCell="A14" workbookViewId="0">
      <selection activeCell="H35" sqref="H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13" t="s">
        <v>33</v>
      </c>
      <c r="E15" s="113"/>
      <c r="F15" s="113"/>
      <c r="G15" s="113"/>
      <c r="H15" s="113"/>
    </row>
    <row r="16" spans="1:8" ht="81" customHeight="1">
      <c r="A16" s="113"/>
      <c r="B16" s="113"/>
      <c r="C16" s="114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27</v>
      </c>
      <c r="D17" s="99">
        <v>35</v>
      </c>
      <c r="E17" s="24">
        <v>42</v>
      </c>
      <c r="F17" s="24">
        <f>ABS(E17-D17)</f>
        <v>7</v>
      </c>
      <c r="G17" s="24"/>
      <c r="H17" s="24">
        <f>(D17+E17)/2</f>
        <v>38.5</v>
      </c>
    </row>
    <row r="18" spans="1:8" ht="18" customHeight="1">
      <c r="A18" s="50"/>
      <c r="B18" s="48" t="s">
        <v>60</v>
      </c>
      <c r="C18" s="99">
        <v>28.5</v>
      </c>
      <c r="D18" s="99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2" si="1">(D18+E18)/2</f>
        <v>37.5</v>
      </c>
    </row>
    <row r="19" spans="1:8" ht="18" customHeight="1">
      <c r="A19" s="50"/>
      <c r="B19" s="48" t="s">
        <v>61</v>
      </c>
      <c r="C19" s="99">
        <v>28</v>
      </c>
      <c r="D19" s="99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62</v>
      </c>
      <c r="C20" s="99">
        <v>28</v>
      </c>
      <c r="D20" s="99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63</v>
      </c>
      <c r="C21" s="99">
        <v>29.5</v>
      </c>
      <c r="D21" s="99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64</v>
      </c>
      <c r="C22" s="99">
        <v>34.5</v>
      </c>
      <c r="D22" s="99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65</v>
      </c>
      <c r="C23" s="99">
        <v>32.5</v>
      </c>
      <c r="D23" s="99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66</v>
      </c>
      <c r="C24" s="99">
        <v>31</v>
      </c>
      <c r="D24" s="99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67</v>
      </c>
      <c r="C25" s="99">
        <v>29.5</v>
      </c>
      <c r="D25" s="99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68</v>
      </c>
      <c r="C26" s="99">
        <v>27</v>
      </c>
      <c r="D26" s="99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69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70</v>
      </c>
      <c r="C28" s="99">
        <v>32.5</v>
      </c>
      <c r="D28" s="99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71</v>
      </c>
      <c r="C29" s="99">
        <v>31</v>
      </c>
      <c r="D29" s="99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72</v>
      </c>
      <c r="C30" s="99">
        <v>29</v>
      </c>
      <c r="D30" s="99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73</v>
      </c>
      <c r="C31" s="99">
        <v>32</v>
      </c>
      <c r="D31" s="99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74</v>
      </c>
      <c r="C32" s="99">
        <v>34</v>
      </c>
      <c r="D32" s="99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75</v>
      </c>
      <c r="C33" s="99">
        <v>30</v>
      </c>
      <c r="D33" s="99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76</v>
      </c>
      <c r="C34" s="99">
        <v>30</v>
      </c>
      <c r="D34" s="99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77</v>
      </c>
      <c r="C35" s="99">
        <v>27.5</v>
      </c>
      <c r="D35" s="99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78</v>
      </c>
      <c r="C36" s="99">
        <v>32.5</v>
      </c>
      <c r="D36" s="99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79</v>
      </c>
      <c r="C37" s="99">
        <v>29.5</v>
      </c>
      <c r="D37" s="99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80</v>
      </c>
      <c r="C38" s="99">
        <v>31</v>
      </c>
      <c r="D38" s="99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81</v>
      </c>
      <c r="C39" s="99">
        <v>32.5</v>
      </c>
      <c r="D39" s="99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82</v>
      </c>
      <c r="C40" s="99">
        <v>31.5</v>
      </c>
      <c r="D40" s="99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83</v>
      </c>
      <c r="C41" s="99">
        <v>28</v>
      </c>
      <c r="D41" s="99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84</v>
      </c>
      <c r="C42" s="99">
        <v>32</v>
      </c>
      <c r="D42" s="99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85</v>
      </c>
      <c r="C43" s="99">
        <v>36</v>
      </c>
      <c r="D43" s="99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86</v>
      </c>
      <c r="C44" s="99">
        <v>31.5</v>
      </c>
      <c r="D44" s="99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87</v>
      </c>
      <c r="C45" s="99">
        <v>31</v>
      </c>
      <c r="D45" s="99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88</v>
      </c>
      <c r="C46" s="99">
        <v>32.5</v>
      </c>
      <c r="D46" s="99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89</v>
      </c>
      <c r="C47" s="99">
        <v>30.5</v>
      </c>
      <c r="D47" s="99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90</v>
      </c>
      <c r="C48" s="99">
        <v>28</v>
      </c>
      <c r="D48" s="99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91</v>
      </c>
      <c r="C49" s="99">
        <v>27</v>
      </c>
      <c r="D49" s="99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92</v>
      </c>
      <c r="C50" s="99">
        <v>29.5</v>
      </c>
      <c r="D50" s="99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93</v>
      </c>
      <c r="C51" s="99">
        <v>25</v>
      </c>
      <c r="D51" s="99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8">
      <c r="A55" s="96"/>
      <c r="B55" s="96"/>
      <c r="C55" s="96"/>
      <c r="D55" s="96"/>
      <c r="E55" s="110"/>
      <c r="F55" s="110"/>
      <c r="G55" s="110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6"/>
  <sheetViews>
    <sheetView topLeftCell="A10" workbookViewId="0">
      <selection activeCell="D35" sqref="D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6" t="s">
        <v>18</v>
      </c>
      <c r="G1" s="116"/>
      <c r="H1" s="116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7" t="s">
        <v>21</v>
      </c>
      <c r="B3" s="117"/>
      <c r="C3" s="117"/>
      <c r="D3" s="117"/>
      <c r="E3" s="117"/>
      <c r="F3" s="20" t="s">
        <v>47</v>
      </c>
      <c r="G3" s="20" t="s">
        <v>12</v>
      </c>
      <c r="H3" s="21">
        <v>4</v>
      </c>
    </row>
    <row r="4" spans="1:8">
      <c r="A4" s="117"/>
      <c r="B4" s="117"/>
      <c r="C4" s="117"/>
      <c r="D4" s="117"/>
      <c r="E4" s="117"/>
      <c r="F4" s="20" t="s">
        <v>48</v>
      </c>
      <c r="G4" s="20" t="s">
        <v>7</v>
      </c>
      <c r="H4" s="21">
        <v>3.75</v>
      </c>
    </row>
    <row r="5" spans="1:8">
      <c r="A5" s="118" t="s">
        <v>22</v>
      </c>
      <c r="B5" s="118"/>
      <c r="C5" s="118"/>
      <c r="D5" s="118"/>
      <c r="E5" s="118"/>
      <c r="F5" s="20" t="s">
        <v>49</v>
      </c>
      <c r="G5" s="20" t="s">
        <v>13</v>
      </c>
      <c r="H5" s="21">
        <v>3.5</v>
      </c>
    </row>
    <row r="6" spans="1:8">
      <c r="A6" s="118"/>
      <c r="B6" s="118"/>
      <c r="C6" s="118"/>
      <c r="D6" s="118"/>
      <c r="E6" s="118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15" t="s">
        <v>23</v>
      </c>
      <c r="B8" s="115"/>
      <c r="C8" s="115"/>
      <c r="D8" s="115"/>
      <c r="E8" s="115"/>
      <c r="F8" s="20" t="s">
        <v>52</v>
      </c>
      <c r="G8" s="20" t="s">
        <v>15</v>
      </c>
      <c r="H8" s="21">
        <v>2.75</v>
      </c>
    </row>
    <row r="9" spans="1:8">
      <c r="A9" s="119"/>
      <c r="B9" s="119"/>
      <c r="C9" s="119"/>
      <c r="D9" s="119"/>
      <c r="E9" s="119"/>
      <c r="F9" s="20" t="s">
        <v>53</v>
      </c>
      <c r="G9" s="20" t="s">
        <v>16</v>
      </c>
      <c r="H9" s="21">
        <v>2.5</v>
      </c>
    </row>
    <row r="10" spans="1:8">
      <c r="A10" s="115"/>
      <c r="B10" s="115"/>
      <c r="C10" s="115"/>
      <c r="D10" s="115"/>
      <c r="E10" s="115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1" t="s">
        <v>124</v>
      </c>
      <c r="F13" s="111"/>
      <c r="G13" s="111"/>
      <c r="H13" s="111"/>
    </row>
    <row r="14" spans="1:8">
      <c r="A14" s="97"/>
      <c r="B14" s="51"/>
      <c r="C14" s="51"/>
      <c r="D14" s="51"/>
      <c r="E14" s="112"/>
      <c r="F14" s="112"/>
      <c r="G14" s="112"/>
      <c r="H14" s="112"/>
    </row>
    <row r="15" spans="1:8" ht="23.25" customHeight="1">
      <c r="A15" s="113" t="s">
        <v>45</v>
      </c>
      <c r="B15" s="113" t="s">
        <v>37</v>
      </c>
      <c r="C15" s="114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3"/>
      <c r="B16" s="113"/>
      <c r="C16" s="114"/>
      <c r="D16" s="120"/>
      <c r="E16" s="122"/>
      <c r="F16" s="122"/>
      <c r="G16" s="122"/>
      <c r="H16" s="122"/>
    </row>
    <row r="17" spans="1:9" ht="18" customHeight="1">
      <c r="A17" s="50"/>
      <c r="B17" s="48" t="s">
        <v>59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60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61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62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63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64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65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66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67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68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69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70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71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72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73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74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75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76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77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78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79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80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81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82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83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84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85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86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87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88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89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90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91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92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93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8" t="s">
        <v>26</v>
      </c>
      <c r="B54" s="108"/>
      <c r="C54" s="108"/>
      <c r="D54" s="108"/>
      <c r="E54" s="109"/>
      <c r="F54" s="109"/>
      <c r="G54" s="109"/>
      <c r="H54" s="23"/>
    </row>
    <row r="55" spans="1:9">
      <c r="A55" s="96"/>
      <c r="B55" s="96"/>
      <c r="C55" s="96"/>
      <c r="D55" s="96"/>
      <c r="E55" s="110"/>
      <c r="F55" s="110"/>
      <c r="G55" s="110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O113"/>
  <sheetViews>
    <sheetView tabSelected="1" topLeftCell="AK19" zoomScale="112" zoomScaleNormal="112" workbookViewId="0">
      <selection activeCell="AT22" sqref="AT22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122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4" t="s">
        <v>5</v>
      </c>
      <c r="G17" s="124" t="s">
        <v>97</v>
      </c>
      <c r="H17" s="124"/>
      <c r="I17" s="124"/>
      <c r="J17" s="124"/>
      <c r="K17" s="124"/>
      <c r="L17" s="124" t="s">
        <v>99</v>
      </c>
      <c r="M17" s="124"/>
      <c r="N17" s="124"/>
      <c r="O17" s="124"/>
      <c r="P17" s="124"/>
      <c r="Q17" s="124" t="s">
        <v>101</v>
      </c>
      <c r="R17" s="124"/>
      <c r="S17" s="124"/>
      <c r="T17" s="124"/>
      <c r="U17" s="124"/>
      <c r="V17" s="124" t="s">
        <v>110</v>
      </c>
      <c r="W17" s="124"/>
      <c r="X17" s="124"/>
      <c r="Y17" s="124"/>
      <c r="Z17" s="124"/>
      <c r="AA17" s="124" t="s">
        <v>104</v>
      </c>
      <c r="AB17" s="124"/>
      <c r="AC17" s="124"/>
      <c r="AD17" s="124"/>
      <c r="AE17" s="124"/>
      <c r="AF17" s="124" t="s">
        <v>111</v>
      </c>
      <c r="AG17" s="124"/>
      <c r="AH17" s="124"/>
      <c r="AI17" s="124"/>
      <c r="AJ17" s="124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>
      <c r="A18" s="123"/>
      <c r="B18" s="123"/>
      <c r="C18" s="123"/>
      <c r="D18" s="123"/>
      <c r="E18" s="123"/>
      <c r="F18" s="124"/>
      <c r="G18" s="124" t="s">
        <v>98</v>
      </c>
      <c r="H18" s="124"/>
      <c r="I18" s="124"/>
      <c r="J18" s="124"/>
      <c r="K18" s="124"/>
      <c r="L18" s="124" t="s">
        <v>100</v>
      </c>
      <c r="M18" s="124"/>
      <c r="N18" s="124"/>
      <c r="O18" s="124"/>
      <c r="P18" s="124"/>
      <c r="Q18" s="124" t="s">
        <v>102</v>
      </c>
      <c r="R18" s="124"/>
      <c r="S18" s="124"/>
      <c r="T18" s="124"/>
      <c r="U18" s="124"/>
      <c r="V18" s="124" t="s">
        <v>103</v>
      </c>
      <c r="W18" s="124"/>
      <c r="X18" s="124"/>
      <c r="Y18" s="124"/>
      <c r="Z18" s="124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4"/>
      <c r="G19" s="124" t="s">
        <v>43</v>
      </c>
      <c r="H19" s="124"/>
      <c r="I19" s="124"/>
      <c r="J19" s="124"/>
      <c r="K19" s="124"/>
      <c r="L19" s="124" t="s">
        <v>114</v>
      </c>
      <c r="M19" s="124"/>
      <c r="N19" s="124"/>
      <c r="O19" s="124"/>
      <c r="P19" s="124"/>
      <c r="Q19" s="124" t="s">
        <v>43</v>
      </c>
      <c r="R19" s="124"/>
      <c r="S19" s="124"/>
      <c r="T19" s="124"/>
      <c r="U19" s="124"/>
      <c r="V19" s="124" t="s">
        <v>44</v>
      </c>
      <c r="W19" s="124"/>
      <c r="X19" s="124"/>
      <c r="Y19" s="124"/>
      <c r="Z19" s="124"/>
      <c r="AA19" s="131" t="s">
        <v>43</v>
      </c>
      <c r="AB19" s="131"/>
      <c r="AC19" s="131"/>
      <c r="AD19" s="131"/>
      <c r="AE19" s="131"/>
      <c r="AF19" s="124" t="s">
        <v>44</v>
      </c>
      <c r="AG19" s="124"/>
      <c r="AH19" s="124"/>
      <c r="AI19" s="124"/>
      <c r="AJ19" s="124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4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</v>
      </c>
      <c r="B21" s="81"/>
      <c r="C21" s="81"/>
      <c r="D21" s="89"/>
      <c r="E21" s="89" t="s">
        <v>59</v>
      </c>
      <c r="F21" s="82"/>
      <c r="G21" s="62">
        <f>'CSE-4201'!C17</f>
        <v>31</v>
      </c>
      <c r="H21" s="62">
        <f>'CSE-4201'!H17</f>
        <v>35.5</v>
      </c>
      <c r="I21" s="91">
        <f>G21+H21</f>
        <v>66.5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IF(N21&gt;=80,"A+",IF(N21&gt;=75,"A",IF(N21&gt;=70,"A-",IF(N21&gt;=65,"B",IF(N21&gt;=60,"B-",IF(N21&gt;=55,"C","D"))))))</f>
        <v>B-</v>
      </c>
      <c r="P21" s="62" t="str">
        <f>IF(N21&gt;=80,"4",IF(N21&gt;=75,"3.75",IF(N21&gt;=70,"3.50",IF(N21&gt;=65,"3.25",IF(N21&gt;=60,"3",IF(N21&gt;=55,"2.75","2.5"))))))</f>
        <v>3</v>
      </c>
      <c r="Q21" s="62">
        <f>'CSE-4213'!C17</f>
        <v>26.5</v>
      </c>
      <c r="R21" s="62">
        <f>'CSE-4213'!H17</f>
        <v>35.5</v>
      </c>
      <c r="S21" s="91">
        <f>Q21+R21</f>
        <v>62</v>
      </c>
      <c r="T21" s="62" t="str">
        <f>IF(S21&gt;=80,"A+",IF(S21&gt;=75,"A",IF(S21&gt;=70,"A-",IF(S21&gt;=65,"B",IF(S21&gt;=60,"B-",IF(S21&gt;=55,"C","D"))))))</f>
        <v>B-</v>
      </c>
      <c r="U21" s="62" t="str">
        <f>IF(S21&gt;=80,"4",IF(S21&gt;=75,"3.75",IF(S21&gt;=70,"3.50",IF(S21&gt;=65,"3.25",IF(S21&gt;=60,"3",IF(S21&gt;=55,"2.75","2.5"))))))</f>
        <v>3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IF(X21&gt;=80,"A+",IF(X21&gt;=75,"A",IF(X21&gt;=70,"A-",IF(X21&gt;=65,"B",IF(X21&gt;=60,"B-",IF(X21&gt;=55,"C","D"))))))</f>
        <v>B</v>
      </c>
      <c r="Z21" s="62" t="str">
        <f>IF(X21&gt;=80,"4",IF(X21&gt;=75,"3.75",IF(X21&gt;=70,"3.50",IF(X21&gt;=65,"3.25",IF(X21&gt;=60,"3", IF(I21&gt;=55,"2.75","2.5"))))))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IF(AC21&gt;=80,"A+",IF(AC21&gt;=75,"A",IF(AC21&gt;=70,"A-",IF(AC21&gt;=65,"B",IF(AC21&gt;=60,"B-",IF(AC21&gt;=55,"C","D"))))))</f>
        <v>B</v>
      </c>
      <c r="AE21" s="62" t="str">
        <f>IF(AC21&gt;=80,"4",IF(AC21&gt;=75,"3.75",IF(AC21&gt;=70,"3.50",IF(AC21&gt;=65,"3.25",IF(AC21&gt;=60,"3", IF(AC21&gt;=55,"2.75","2.5"))))))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IF(AH21&gt;=80,"A+",IF(AH21&gt;=75,"A",IF(AH21&gt;=70,"A-",IF(AH21&gt;=65,"B",IF(AH21&gt;=60,"B-",IF(AH21&gt;=55,"C","D"))))))</f>
        <v>B</v>
      </c>
      <c r="AJ21" s="62" t="str">
        <f>IF(AH21&gt;=80,"4",IF(AH21&gt;=75,"3.75",IF(AH21&gt;=70,"3.50",IF(AH21&gt;=65,"3.25",IF(AH21&gt;=60,"3", IF(AH21&gt;=55,"2.75","2.5"))))))</f>
        <v>3.25</v>
      </c>
      <c r="AK21" s="63">
        <v>18</v>
      </c>
      <c r="AL21" s="63">
        <v>18</v>
      </c>
      <c r="AM21" s="91">
        <f>K21*3+P21*6+U21*3+Z21*1.5+AE21*3+AJ21*1.5</f>
        <v>56.25</v>
      </c>
      <c r="AN21" s="91">
        <f>(K21*3+P21*6+U21*3+Z21*1.5+AE21*3+AJ21*1.5)/18</f>
        <v>3.125</v>
      </c>
      <c r="AO21" s="91">
        <f t="shared" ref="AO21:AO39" si="0">(K21*3+P21*6+U21*3+Z21*1.5+AE21*3+AJ21*1.5)/18</f>
        <v>3.125</v>
      </c>
      <c r="AP21" s="64" t="s">
        <v>125</v>
      </c>
      <c r="AQ21" s="89">
        <f>B21</f>
        <v>0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1">G22+H22</f>
        <v>73</v>
      </c>
      <c r="J22" s="62" t="str">
        <f>IF(I22&gt;=80,"A+",IF(I22&gt;=75,"A",IF(I22&gt;=70,"A-",IF(I22&gt;=65,"B",IF(I22&gt;=60,"B-", IF(I22&gt;=55,"C","D"))))))</f>
        <v>A-</v>
      </c>
      <c r="K22" s="62" t="str">
        <f t="shared" ref="K22:K38" si="2">IF(I22&gt;=80,"4",IF(I22&gt;=75,"3.75",IF(I22&gt;=70,"3.50",IF(I22&gt;=65,"3.25",IF(I22&gt;=60,"3", IF(I22&gt;=55,"2.75","2.5"))))))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M22+L22</f>
        <v>77.5</v>
      </c>
      <c r="O22" s="62" t="str">
        <f t="shared" ref="O22:O38" si="4">IF(N22&gt;=80,"A+",IF(N22&gt;=75,"A",IF(N22&gt;=70,"A-",IF(N22&gt;=65,"B",IF(N22&gt;=60,"B-",IF(N22&gt;=55,"C","D"))))))</f>
        <v>A</v>
      </c>
      <c r="P22" s="62" t="str">
        <f t="shared" ref="P22:P38" si="5">IF(N22&gt;=80,"4",IF(N22&gt;=75,"3.75",IF(N22&gt;=70,"3.50",IF(N22&gt;=65,"3.25",IF(N22&gt;=60,"3",IF(N22&gt;=55,"2.75","2.5"))))))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Q22+R22</f>
        <v>75.75</v>
      </c>
      <c r="T22" s="62" t="str">
        <f t="shared" ref="T22:T38" si="7">IF(S22&gt;=80,"A+",IF(S22&gt;=75,"A",IF(S22&gt;=70,"A-",IF(S22&gt;=65,"B",IF(S22&gt;=60,"B-",IF(S22&gt;=55,"C","D"))))))</f>
        <v>A</v>
      </c>
      <c r="U22" s="62" t="str">
        <f t="shared" ref="U22:U38" si="8">IF(S22&gt;=80,"4",IF(S22&gt;=75,"3.75",IF(S22&gt;=70,"3.50",IF(S22&gt;=65,"3.25",IF(S22&gt;=60,"3",IF(S22&gt;=55,"2.75","2.5"))))))</f>
        <v>3.75</v>
      </c>
      <c r="V22" s="62">
        <f>'CSE-4214'!C18</f>
        <v>35</v>
      </c>
      <c r="W22" s="62">
        <f>'CSE-4214'!D18</f>
        <v>45</v>
      </c>
      <c r="X22" s="91">
        <f t="shared" ref="X22:X38" si="9">W22+V22</f>
        <v>80</v>
      </c>
      <c r="Y22" s="62" t="str">
        <f t="shared" ref="Y22:Y38" si="10">IF(X22&gt;=80,"A+",IF(X22&gt;=75,"A",IF(X22&gt;=70,"A-",IF(X22&gt;=65,"B",IF(X22&gt;=60,"B-",IF(X22&gt;=55,"C","D"))))))</f>
        <v>A+</v>
      </c>
      <c r="Z22" s="62" t="str">
        <f t="shared" ref="Z22:Z38" si="11">IF(X22&gt;=80,"4",IF(X22&gt;=75,"3.75",IF(X22&gt;=70,"3.50",IF(X22&gt;=65,"3.25",IF(X22&gt;=60,"3", IF(I22&gt;=55,"2.75","2.5"))))))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2">AB22+AA22</f>
        <v>66</v>
      </c>
      <c r="AD22" s="62" t="str">
        <f t="shared" ref="AD22:AD38" si="13">IF(AC22&gt;=80,"A+",IF(AC22&gt;=75,"A",IF(AC22&gt;=70,"A-",IF(AC22&gt;=65,"B",IF(AC22&gt;=60,"B-",IF(AC22&gt;=55,"C","D"))))))</f>
        <v>B</v>
      </c>
      <c r="AE22" s="62" t="str">
        <f t="shared" ref="AE22:AE38" si="14">IF(AC22&gt;=80,"4",IF(AC22&gt;=75,"3.75",IF(AC22&gt;=70,"3.50",IF(AC22&gt;=65,"3.25",IF(AC22&gt;=60,"3", IF(AC22&gt;=55,"2.75","2.5"))))))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AG22+AF22</f>
        <v>68</v>
      </c>
      <c r="AI22" s="62" t="str">
        <f t="shared" ref="AI22:AI38" si="16">IF(AH22&gt;=80,"A+",IF(AH22&gt;=75,"A",IF(AH22&gt;=70,"A-",IF(AH22&gt;=65,"B",IF(AH22&gt;=60,"B-",IF(AH22&gt;=55,"C","D"))))))</f>
        <v>B</v>
      </c>
      <c r="AJ22" s="62" t="str">
        <f t="shared" ref="AJ22:AJ38" si="17">IF(AH22&gt;=80,"4",IF(AH22&gt;=75,"3.75",IF(AH22&gt;=70,"3.50",IF(AH22&gt;=65,"3.25",IF(AH22&gt;=60,"3", IF(AH22&gt;=55,"2.75","2.5"))))))</f>
        <v>3.25</v>
      </c>
      <c r="AK22" s="63">
        <v>18</v>
      </c>
      <c r="AL22" s="63">
        <v>18</v>
      </c>
      <c r="AM22" s="91">
        <f t="shared" ref="AM22:AM39" si="18">K22*3+P22*6+U22*3+Z22*1.5+AE22*3+AJ22*1.5</f>
        <v>64.875</v>
      </c>
      <c r="AN22" s="91">
        <f t="shared" ref="AN22:AN39" si="19">(K22*3+P22*6+U22*3+Z22*1.5+AE22*3+AJ22*1.5)/18</f>
        <v>3.6041666666666665</v>
      </c>
      <c r="AO22" s="91">
        <f t="shared" si="0"/>
        <v>3.6041666666666665</v>
      </c>
      <c r="AP22" s="64" t="s">
        <v>125</v>
      </c>
      <c r="AQ22" s="89">
        <f t="shared" ref="AQ22:AQ38" si="20">B22</f>
        <v>0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61</v>
      </c>
      <c r="F23" s="82"/>
      <c r="G23" s="62">
        <f>'CSE-4201'!C19</f>
        <v>34.5</v>
      </c>
      <c r="H23" s="62">
        <f>'CSE-4201'!H19</f>
        <v>40</v>
      </c>
      <c r="I23" s="91">
        <f t="shared" si="1"/>
        <v>74.5</v>
      </c>
      <c r="J23" s="62" t="str">
        <f t="shared" ref="J23:J38" si="21">IF(I23&gt;=80,"A+",IF(I23&gt;=75,"A",IF(I23&gt;=70,"A-",IF(I23&gt;=65,"B",IF(I23&gt;=60,"B-", IF(I23&gt;=55,"C","D"))))))</f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 t="str">
        <f t="shared" si="8"/>
        <v>3.50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 t="str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B-</v>
      </c>
      <c r="AE23" s="62" t="str">
        <f t="shared" si="14"/>
        <v>3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63.375</v>
      </c>
      <c r="AN23" s="91">
        <f t="shared" si="19"/>
        <v>3.5208333333333335</v>
      </c>
      <c r="AO23" s="91">
        <f t="shared" si="0"/>
        <v>3.5208333333333335</v>
      </c>
      <c r="AP23" s="64" t="s">
        <v>125</v>
      </c>
      <c r="AQ23" s="89">
        <f t="shared" si="20"/>
        <v>0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62</v>
      </c>
      <c r="F24" s="82"/>
      <c r="G24" s="62">
        <f>'CSE-4201'!C20</f>
        <v>33</v>
      </c>
      <c r="H24" s="62">
        <f>'CSE-4201'!H20</f>
        <v>33.5</v>
      </c>
      <c r="I24" s="91">
        <f t="shared" si="1"/>
        <v>66.5</v>
      </c>
      <c r="J24" s="62" t="str">
        <f t="shared" si="21"/>
        <v>B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</v>
      </c>
      <c r="P24" s="62" t="str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</v>
      </c>
      <c r="U24" s="62" t="str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 t="str">
        <f t="shared" si="11"/>
        <v>3.50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B-</v>
      </c>
      <c r="AE24" s="62" t="str">
        <f t="shared" si="14"/>
        <v>3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</v>
      </c>
      <c r="AJ24" s="62" t="str">
        <f t="shared" si="17"/>
        <v>3.25</v>
      </c>
      <c r="AK24" s="63">
        <v>18</v>
      </c>
      <c r="AL24" s="63">
        <v>18</v>
      </c>
      <c r="AM24" s="91">
        <f t="shared" si="18"/>
        <v>58.125</v>
      </c>
      <c r="AN24" s="91">
        <f t="shared" si="19"/>
        <v>3.2291666666666665</v>
      </c>
      <c r="AO24" s="91">
        <f t="shared" si="0"/>
        <v>3.2291666666666665</v>
      </c>
      <c r="AP24" s="64" t="s">
        <v>125</v>
      </c>
      <c r="AQ24" s="89">
        <f t="shared" si="20"/>
        <v>0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63</v>
      </c>
      <c r="F25" s="82"/>
      <c r="G25" s="62">
        <f>'CSE-4201'!C21</f>
        <v>32</v>
      </c>
      <c r="H25" s="62">
        <f>'CSE-4201'!H21</f>
        <v>29.5</v>
      </c>
      <c r="I25" s="91">
        <f t="shared" si="1"/>
        <v>61.5</v>
      </c>
      <c r="J25" s="62" t="str">
        <f t="shared" si="21"/>
        <v>B-</v>
      </c>
      <c r="K25" s="62" t="str">
        <f t="shared" si="2"/>
        <v>3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B-</v>
      </c>
      <c r="P25" s="62" t="str">
        <f t="shared" si="5"/>
        <v>3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</v>
      </c>
      <c r="U25" s="62" t="str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 t="str">
        <f t="shared" si="11"/>
        <v>3.50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 t="str">
        <f t="shared" si="14"/>
        <v>3.50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 t="str">
        <f t="shared" si="17"/>
        <v>3.50</v>
      </c>
      <c r="AK25" s="63">
        <v>18</v>
      </c>
      <c r="AL25" s="63">
        <v>18</v>
      </c>
      <c r="AM25" s="91">
        <f t="shared" si="18"/>
        <v>57.75</v>
      </c>
      <c r="AN25" s="91">
        <f t="shared" si="19"/>
        <v>3.2083333333333335</v>
      </c>
      <c r="AO25" s="91">
        <f t="shared" si="0"/>
        <v>3.2083333333333335</v>
      </c>
      <c r="AP25" s="64" t="s">
        <v>125</v>
      </c>
      <c r="AQ25" s="89">
        <f t="shared" si="20"/>
        <v>0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64</v>
      </c>
      <c r="F26" s="82"/>
      <c r="G26" s="62">
        <f>'CSE-4201'!C22</f>
        <v>36</v>
      </c>
      <c r="H26" s="62">
        <f>'CSE-4201'!H22</f>
        <v>48</v>
      </c>
      <c r="I26" s="91">
        <f t="shared" si="1"/>
        <v>84</v>
      </c>
      <c r="J26" s="62" t="str">
        <f t="shared" si="21"/>
        <v>A+</v>
      </c>
      <c r="K26" s="62" t="str">
        <f t="shared" si="2"/>
        <v>4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 t="str">
        <f t="shared" si="8"/>
        <v>4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 t="str">
        <f t="shared" si="11"/>
        <v>4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 t="str">
        <f t="shared" si="14"/>
        <v>4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70.125</v>
      </c>
      <c r="AN26" s="91">
        <f t="shared" si="19"/>
        <v>3.8958333333333335</v>
      </c>
      <c r="AO26" s="91">
        <f t="shared" si="0"/>
        <v>3.8958333333333335</v>
      </c>
      <c r="AP26" s="64" t="s">
        <v>125</v>
      </c>
      <c r="AQ26" s="89">
        <f t="shared" si="20"/>
        <v>0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65</v>
      </c>
      <c r="F27" s="82"/>
      <c r="G27" s="62">
        <f>'CSE-4201'!C23</f>
        <v>32.5</v>
      </c>
      <c r="H27" s="62">
        <f>'CSE-4201'!H23</f>
        <v>38.5</v>
      </c>
      <c r="I27" s="91">
        <f t="shared" si="1"/>
        <v>71</v>
      </c>
      <c r="J27" s="62" t="str">
        <f t="shared" si="21"/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 t="str">
        <f t="shared" si="8"/>
        <v>3.50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 t="str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 t="str">
        <f t="shared" si="14"/>
        <v>3.50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64.875</v>
      </c>
      <c r="AN27" s="91">
        <f t="shared" si="19"/>
        <v>3.6041666666666665</v>
      </c>
      <c r="AO27" s="91">
        <f t="shared" si="0"/>
        <v>3.6041666666666665</v>
      </c>
      <c r="AP27" s="64" t="s">
        <v>125</v>
      </c>
      <c r="AQ27" s="89">
        <f t="shared" si="20"/>
        <v>0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66</v>
      </c>
      <c r="F28" s="82"/>
      <c r="G28" s="62">
        <f>'CSE-4201'!C24</f>
        <v>36</v>
      </c>
      <c r="H28" s="62">
        <f>'CSE-4201'!H24</f>
        <v>43</v>
      </c>
      <c r="I28" s="91">
        <f t="shared" si="1"/>
        <v>79</v>
      </c>
      <c r="J28" s="62" t="str">
        <f t="shared" si="2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5"/>
        <v>4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 t="str">
        <f t="shared" si="8"/>
        <v>4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 t="str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 t="str">
        <f t="shared" si="17"/>
        <v>3.75</v>
      </c>
      <c r="AK28" s="63">
        <v>18</v>
      </c>
      <c r="AL28" s="63">
        <v>18</v>
      </c>
      <c r="AM28" s="91">
        <f t="shared" si="18"/>
        <v>69</v>
      </c>
      <c r="AN28" s="91">
        <f t="shared" si="19"/>
        <v>3.8333333333333335</v>
      </c>
      <c r="AO28" s="91">
        <f t="shared" si="0"/>
        <v>3.8333333333333335</v>
      </c>
      <c r="AP28" s="64" t="s">
        <v>125</v>
      </c>
      <c r="AQ28" s="89">
        <f t="shared" si="20"/>
        <v>0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67</v>
      </c>
      <c r="F29" s="82"/>
      <c r="G29" s="62">
        <f>'CSE-4201'!C25</f>
        <v>31.5</v>
      </c>
      <c r="H29" s="62">
        <f>'CSE-4201'!H25</f>
        <v>41.5</v>
      </c>
      <c r="I29" s="91">
        <f t="shared" si="1"/>
        <v>73</v>
      </c>
      <c r="J29" s="62" t="str">
        <f t="shared" si="2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5"/>
        <v>4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 t="str">
        <f t="shared" si="8"/>
        <v>3.50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 t="str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</v>
      </c>
      <c r="AE29" s="62" t="str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 t="str">
        <f t="shared" si="17"/>
        <v>3.50</v>
      </c>
      <c r="AK29" s="63">
        <v>18</v>
      </c>
      <c r="AL29" s="63">
        <v>18</v>
      </c>
      <c r="AM29" s="91">
        <f t="shared" si="18"/>
        <v>65.625</v>
      </c>
      <c r="AN29" s="91">
        <f t="shared" si="19"/>
        <v>3.6458333333333335</v>
      </c>
      <c r="AO29" s="91">
        <f t="shared" si="0"/>
        <v>3.6458333333333335</v>
      </c>
      <c r="AP29" s="64" t="s">
        <v>125</v>
      </c>
      <c r="AQ29" s="89">
        <f t="shared" si="20"/>
        <v>0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68</v>
      </c>
      <c r="F30" s="82"/>
      <c r="G30" s="62">
        <f>'CSE-4201'!C26</f>
        <v>33.5</v>
      </c>
      <c r="H30" s="62">
        <f>'CSE-4201'!H26</f>
        <v>29</v>
      </c>
      <c r="I30" s="91">
        <f t="shared" si="1"/>
        <v>62.5</v>
      </c>
      <c r="J30" s="62" t="str">
        <f t="shared" si="21"/>
        <v>B-</v>
      </c>
      <c r="K30" s="62" t="str">
        <f t="shared" si="2"/>
        <v>3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C</v>
      </c>
      <c r="P30" s="62" t="str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B-</v>
      </c>
      <c r="U30" s="62" t="str">
        <f t="shared" si="8"/>
        <v>3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B-</v>
      </c>
      <c r="Z30" s="62" t="str">
        <f t="shared" si="11"/>
        <v>3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B-</v>
      </c>
      <c r="AE30" s="62" t="str">
        <f t="shared" si="14"/>
        <v>3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</v>
      </c>
      <c r="AJ30" s="62" t="str">
        <f t="shared" si="17"/>
        <v>3.25</v>
      </c>
      <c r="AK30" s="63">
        <v>18</v>
      </c>
      <c r="AL30" s="63">
        <v>18</v>
      </c>
      <c r="AM30" s="91">
        <f t="shared" si="18"/>
        <v>52.875</v>
      </c>
      <c r="AN30" s="91">
        <f t="shared" si="19"/>
        <v>2.9375</v>
      </c>
      <c r="AO30" s="91">
        <f t="shared" si="0"/>
        <v>2.9375</v>
      </c>
      <c r="AP30" s="64" t="s">
        <v>125</v>
      </c>
      <c r="AQ30" s="89">
        <f t="shared" si="20"/>
        <v>0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69</v>
      </c>
      <c r="F31" s="82"/>
      <c r="G31" s="62">
        <f>'CSE-4201'!C27</f>
        <v>38</v>
      </c>
      <c r="H31" s="62">
        <f>'CSE-4201'!H27</f>
        <v>49.5</v>
      </c>
      <c r="I31" s="91">
        <f t="shared" si="1"/>
        <v>87.5</v>
      </c>
      <c r="J31" s="62" t="str">
        <f t="shared" si="21"/>
        <v>A+</v>
      </c>
      <c r="K31" s="62" t="str">
        <f t="shared" si="2"/>
        <v>4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5"/>
        <v>4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 t="str">
        <f t="shared" si="8"/>
        <v>4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 t="str">
        <f t="shared" si="11"/>
        <v>4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 t="str">
        <f t="shared" si="14"/>
        <v>4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 t="str">
        <f t="shared" si="17"/>
        <v>4</v>
      </c>
      <c r="AK31" s="63">
        <v>18</v>
      </c>
      <c r="AL31" s="63">
        <v>18</v>
      </c>
      <c r="AM31" s="91">
        <f t="shared" si="18"/>
        <v>72</v>
      </c>
      <c r="AN31" s="91">
        <f t="shared" si="19"/>
        <v>4</v>
      </c>
      <c r="AO31" s="91">
        <f t="shared" si="0"/>
        <v>4</v>
      </c>
      <c r="AP31" s="64" t="s">
        <v>125</v>
      </c>
      <c r="AQ31" s="89">
        <f t="shared" si="20"/>
        <v>0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70</v>
      </c>
      <c r="F32" s="82"/>
      <c r="G32" s="62">
        <f>'CSE-4201'!C28</f>
        <v>35.5</v>
      </c>
      <c r="H32" s="62">
        <f>'CSE-4201'!H28</f>
        <v>41</v>
      </c>
      <c r="I32" s="91">
        <f t="shared" si="1"/>
        <v>76.5</v>
      </c>
      <c r="J32" s="62" t="str">
        <f t="shared" si="2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5"/>
        <v>4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 t="str">
        <f t="shared" si="8"/>
        <v>4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 t="str">
        <f t="shared" si="11"/>
        <v>4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 t="str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 t="str">
        <f t="shared" si="17"/>
        <v>4</v>
      </c>
      <c r="AK32" s="63">
        <v>18</v>
      </c>
      <c r="AL32" s="63">
        <v>18</v>
      </c>
      <c r="AM32" s="91">
        <f t="shared" si="18"/>
        <v>70.5</v>
      </c>
      <c r="AN32" s="91">
        <f t="shared" si="19"/>
        <v>3.9166666666666665</v>
      </c>
      <c r="AO32" s="91">
        <f t="shared" si="0"/>
        <v>3.9166666666666665</v>
      </c>
      <c r="AP32" s="64" t="s">
        <v>125</v>
      </c>
      <c r="AQ32" s="89">
        <f t="shared" si="20"/>
        <v>0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71</v>
      </c>
      <c r="F33" s="82"/>
      <c r="G33" s="62">
        <f>'CSE-4201'!C29</f>
        <v>34</v>
      </c>
      <c r="H33" s="62">
        <f>'CSE-4201'!H29</f>
        <v>45.5</v>
      </c>
      <c r="I33" s="91">
        <f t="shared" si="1"/>
        <v>79.5</v>
      </c>
      <c r="J33" s="62" t="str">
        <f t="shared" si="2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</v>
      </c>
      <c r="P33" s="62" t="str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 t="str">
        <f t="shared" si="8"/>
        <v>3.50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 t="str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 t="str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 t="str">
        <f t="shared" si="17"/>
        <v>3.50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0"/>
        <v>3.5208333333333335</v>
      </c>
      <c r="AP33" s="64" t="s">
        <v>125</v>
      </c>
      <c r="AQ33" s="89">
        <f t="shared" si="20"/>
        <v>0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72</v>
      </c>
      <c r="F34" s="82"/>
      <c r="G34" s="62">
        <f>'CSE-4201'!C30</f>
        <v>34.5</v>
      </c>
      <c r="H34" s="62">
        <f>'CSE-4201'!H30</f>
        <v>45.5</v>
      </c>
      <c r="I34" s="91">
        <f t="shared" si="1"/>
        <v>80</v>
      </c>
      <c r="J34" s="62" t="str">
        <f t="shared" si="21"/>
        <v>A+</v>
      </c>
      <c r="K34" s="62" t="str">
        <f t="shared" si="2"/>
        <v>4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</v>
      </c>
      <c r="P34" s="62" t="str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</v>
      </c>
      <c r="U34" s="62" t="str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 t="str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 t="str">
        <f t="shared" si="14"/>
        <v>3.50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 t="str">
        <f t="shared" si="17"/>
        <v>4</v>
      </c>
      <c r="AK34" s="63">
        <v>18</v>
      </c>
      <c r="AL34" s="63">
        <v>18</v>
      </c>
      <c r="AM34" s="91">
        <f t="shared" si="18"/>
        <v>63.375</v>
      </c>
      <c r="AN34" s="91">
        <f t="shared" si="19"/>
        <v>3.5208333333333335</v>
      </c>
      <c r="AO34" s="91">
        <f t="shared" si="0"/>
        <v>3.5208333333333335</v>
      </c>
      <c r="AP34" s="64" t="s">
        <v>125</v>
      </c>
      <c r="AQ34" s="89">
        <f t="shared" si="20"/>
        <v>0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73</v>
      </c>
      <c r="F35" s="82"/>
      <c r="G35" s="62">
        <f>'CSE-4201'!C31</f>
        <v>35.5</v>
      </c>
      <c r="H35" s="62">
        <f>'CSE-4201'!H31</f>
        <v>47.5</v>
      </c>
      <c r="I35" s="91">
        <f t="shared" si="1"/>
        <v>83</v>
      </c>
      <c r="J35" s="62" t="str">
        <f t="shared" si="21"/>
        <v>A+</v>
      </c>
      <c r="K35" s="62" t="str">
        <f t="shared" si="2"/>
        <v>4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5"/>
        <v>4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 t="str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 t="str">
        <f t="shared" si="11"/>
        <v>4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 t="str">
        <f t="shared" si="14"/>
        <v>4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 t="str">
        <f t="shared" si="17"/>
        <v>3.75</v>
      </c>
      <c r="AK35" s="63">
        <v>18</v>
      </c>
      <c r="AL35" s="63">
        <v>18</v>
      </c>
      <c r="AM35" s="91">
        <f t="shared" si="18"/>
        <v>70.875</v>
      </c>
      <c r="AN35" s="91">
        <f t="shared" si="19"/>
        <v>3.9375</v>
      </c>
      <c r="AO35" s="91">
        <f t="shared" si="0"/>
        <v>3.9375</v>
      </c>
      <c r="AP35" s="64" t="s">
        <v>125</v>
      </c>
      <c r="AQ35" s="89">
        <f t="shared" si="20"/>
        <v>0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74</v>
      </c>
      <c r="F36" s="82"/>
      <c r="G36" s="62">
        <f>'CSE-4201'!C32</f>
        <v>36.5</v>
      </c>
      <c r="H36" s="62">
        <f>'CSE-4201'!H32</f>
        <v>49</v>
      </c>
      <c r="I36" s="91">
        <f t="shared" si="1"/>
        <v>85.5</v>
      </c>
      <c r="J36" s="62" t="str">
        <f t="shared" si="21"/>
        <v>A+</v>
      </c>
      <c r="K36" s="62" t="str">
        <f t="shared" si="2"/>
        <v>4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5"/>
        <v>4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 t="str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 t="str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 t="str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 t="str">
        <f t="shared" si="17"/>
        <v>3.75</v>
      </c>
      <c r="AK36" s="63">
        <v>18</v>
      </c>
      <c r="AL36" s="63">
        <v>18</v>
      </c>
      <c r="AM36" s="91">
        <f t="shared" si="18"/>
        <v>69.75</v>
      </c>
      <c r="AN36" s="91">
        <f t="shared" si="19"/>
        <v>3.875</v>
      </c>
      <c r="AO36" s="91">
        <f t="shared" si="0"/>
        <v>3.875</v>
      </c>
      <c r="AP36" s="64" t="s">
        <v>125</v>
      </c>
      <c r="AQ36" s="89">
        <f t="shared" si="20"/>
        <v>0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75</v>
      </c>
      <c r="F37" s="82"/>
      <c r="G37" s="62">
        <f>'CSE-4201'!C33</f>
        <v>30</v>
      </c>
      <c r="H37" s="62">
        <f>'CSE-4201'!H33</f>
        <v>30</v>
      </c>
      <c r="I37" s="91">
        <f t="shared" si="1"/>
        <v>60</v>
      </c>
      <c r="J37" s="62" t="str">
        <f t="shared" si="21"/>
        <v>B-</v>
      </c>
      <c r="K37" s="62" t="str">
        <f t="shared" si="2"/>
        <v>3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B-</v>
      </c>
      <c r="P37" s="62" t="str">
        <f t="shared" si="5"/>
        <v>3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B-</v>
      </c>
      <c r="U37" s="62" t="str">
        <f t="shared" si="8"/>
        <v>3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 t="str">
        <f t="shared" si="11"/>
        <v>3.50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B-</v>
      </c>
      <c r="AE37" s="62" t="str">
        <f t="shared" si="14"/>
        <v>3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 t="str">
        <f t="shared" si="17"/>
        <v>3.50</v>
      </c>
      <c r="AK37" s="63">
        <v>18</v>
      </c>
      <c r="AL37" s="63">
        <v>18</v>
      </c>
      <c r="AM37" s="91">
        <f t="shared" si="18"/>
        <v>55.5</v>
      </c>
      <c r="AN37" s="91">
        <f t="shared" si="19"/>
        <v>3.0833333333333335</v>
      </c>
      <c r="AO37" s="91">
        <f t="shared" si="0"/>
        <v>3.0833333333333335</v>
      </c>
      <c r="AP37" s="64" t="s">
        <v>125</v>
      </c>
      <c r="AQ37" s="89">
        <f t="shared" si="20"/>
        <v>0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76</v>
      </c>
      <c r="F38" s="82"/>
      <c r="G38" s="62">
        <f>'CSE-4201'!C34</f>
        <v>31.5</v>
      </c>
      <c r="H38" s="62">
        <f>'CSE-4201'!H34</f>
        <v>47</v>
      </c>
      <c r="I38" s="91">
        <f t="shared" si="1"/>
        <v>78.5</v>
      </c>
      <c r="J38" s="62" t="str">
        <f t="shared" si="2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B-</v>
      </c>
      <c r="P38" s="62" t="str">
        <f t="shared" si="5"/>
        <v>3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 t="str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 t="str">
        <f t="shared" si="11"/>
        <v>3.50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 t="str">
        <f t="shared" si="14"/>
        <v>3.50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 t="str">
        <f t="shared" si="17"/>
        <v>3.50</v>
      </c>
      <c r="AK38" s="63">
        <v>18</v>
      </c>
      <c r="AL38" s="63">
        <v>18</v>
      </c>
      <c r="AM38" s="91">
        <f t="shared" si="18"/>
        <v>61.5</v>
      </c>
      <c r="AN38" s="91">
        <f t="shared" si="19"/>
        <v>3.4166666666666665</v>
      </c>
      <c r="AO38" s="91">
        <f t="shared" si="0"/>
        <v>3.4166666666666665</v>
      </c>
      <c r="AP38" s="64" t="s">
        <v>125</v>
      </c>
      <c r="AQ38" s="89">
        <f t="shared" si="20"/>
        <v>0</v>
      </c>
      <c r="AR38" s="105"/>
      <c r="AS38" s="8"/>
    </row>
    <row r="39" spans="1:67" ht="24" customHeight="1">
      <c r="B39" s="38"/>
      <c r="C39" s="11" t="s">
        <v>108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63">
        <v>18</v>
      </c>
      <c r="AL39" s="63">
        <v>18</v>
      </c>
      <c r="AM39" s="91">
        <f t="shared" si="18"/>
        <v>0</v>
      </c>
      <c r="AN39" s="91">
        <f t="shared" si="19"/>
        <v>0</v>
      </c>
      <c r="AO39" s="91">
        <f t="shared" si="0"/>
        <v>0</v>
      </c>
      <c r="AP39" s="64" t="s">
        <v>125</v>
      </c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26"/>
      <c r="AH42" s="126"/>
      <c r="AI42" s="126"/>
      <c r="AJ42" s="126"/>
      <c r="AK42" s="126"/>
      <c r="AL42" s="126"/>
      <c r="AO42" s="93"/>
      <c r="BL42" s="70"/>
      <c r="BM42" s="43"/>
      <c r="BN42" s="43"/>
    </row>
    <row r="43" spans="1:67" s="8" customFormat="1" ht="27.95" customHeight="1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7.95" customHeight="1">
      <c r="A44" s="43"/>
      <c r="B44" s="127"/>
      <c r="C44" s="127"/>
      <c r="D44" s="43"/>
      <c r="E44" s="43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8"/>
      <c r="AH44" s="128"/>
      <c r="AI44" s="128"/>
      <c r="AJ44" s="128"/>
      <c r="AK44" s="128"/>
      <c r="AL44" s="128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G45" s="125"/>
      <c r="AH45" s="125"/>
      <c r="AI45" s="125"/>
      <c r="AJ45" s="125"/>
      <c r="AK45" s="125"/>
      <c r="AL45" s="125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27"/>
      <c r="I46" s="127"/>
      <c r="J46" s="127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G21:H39 L21:M39 Q21:R38 V21:W38 AA21:AB38 AF21:AG38 Y21:Y38 T21:T38 AD21:AD38 J21:J38 O21:O38 AI21:AI38">
    <cfRule type="containsText" dxfId="8" priority="41" operator="containsText" text="F">
      <formula>NOT(ISERROR(SEARCH("F",G21)))</formula>
    </cfRule>
  </conditionalFormatting>
  <conditionalFormatting sqref="G21:H39 L22:M39 J22:K38 T21:W38 Y21:AB38 AD21:AG38 J21:M21 O21:R38 AI21:AJ38">
    <cfRule type="cellIs" dxfId="7" priority="42" operator="lessThan">
      <formula>2</formula>
    </cfRule>
  </conditionalFormatting>
  <conditionalFormatting sqref="AK21:AK39">
    <cfRule type="cellIs" dxfId="6" priority="43" operator="lessThan">
      <formula>17</formula>
    </cfRule>
  </conditionalFormatting>
  <conditionalFormatting sqref="AP21:AP39">
    <cfRule type="containsText" dxfId="5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O112"/>
  <sheetViews>
    <sheetView topLeftCell="W18" workbookViewId="0">
      <selection activeCell="AP21" sqref="AP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9" t="s">
        <v>107</v>
      </c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O3" s="132"/>
      <c r="AP3" s="132"/>
      <c r="AQ3" s="133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O4" s="134"/>
      <c r="AP4" s="134"/>
      <c r="AQ4" s="135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0" t="s">
        <v>121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4" t="s">
        <v>5</v>
      </c>
      <c r="G17" s="124" t="s">
        <v>97</v>
      </c>
      <c r="H17" s="124"/>
      <c r="I17" s="124"/>
      <c r="J17" s="124"/>
      <c r="K17" s="124"/>
      <c r="L17" s="124" t="s">
        <v>99</v>
      </c>
      <c r="M17" s="124"/>
      <c r="N17" s="124"/>
      <c r="O17" s="124"/>
      <c r="P17" s="124"/>
      <c r="Q17" s="124" t="s">
        <v>101</v>
      </c>
      <c r="R17" s="124"/>
      <c r="S17" s="124"/>
      <c r="T17" s="124"/>
      <c r="U17" s="124"/>
      <c r="V17" s="124" t="s">
        <v>110</v>
      </c>
      <c r="W17" s="124"/>
      <c r="X17" s="124"/>
      <c r="Y17" s="124"/>
      <c r="Z17" s="124"/>
      <c r="AA17" s="124" t="s">
        <v>104</v>
      </c>
      <c r="AB17" s="124"/>
      <c r="AC17" s="124"/>
      <c r="AD17" s="124"/>
      <c r="AE17" s="124"/>
      <c r="AF17" s="124" t="s">
        <v>111</v>
      </c>
      <c r="AG17" s="124"/>
      <c r="AH17" s="124"/>
      <c r="AI17" s="124"/>
      <c r="AJ17" s="124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>
      <c r="A18" s="123"/>
      <c r="B18" s="123"/>
      <c r="C18" s="123"/>
      <c r="D18" s="123"/>
      <c r="E18" s="123"/>
      <c r="F18" s="124"/>
      <c r="G18" s="124" t="s">
        <v>98</v>
      </c>
      <c r="H18" s="124"/>
      <c r="I18" s="124"/>
      <c r="J18" s="124"/>
      <c r="K18" s="124"/>
      <c r="L18" s="124" t="s">
        <v>100</v>
      </c>
      <c r="M18" s="124"/>
      <c r="N18" s="124"/>
      <c r="O18" s="124"/>
      <c r="P18" s="124"/>
      <c r="Q18" s="124" t="s">
        <v>102</v>
      </c>
      <c r="R18" s="124"/>
      <c r="S18" s="124"/>
      <c r="T18" s="124"/>
      <c r="U18" s="124"/>
      <c r="V18" s="124" t="s">
        <v>103</v>
      </c>
      <c r="W18" s="124"/>
      <c r="X18" s="124"/>
      <c r="Y18" s="124"/>
      <c r="Z18" s="124"/>
      <c r="AA18" s="131" t="s">
        <v>105</v>
      </c>
      <c r="AB18" s="131"/>
      <c r="AC18" s="131"/>
      <c r="AD18" s="131"/>
      <c r="AE18" s="131"/>
      <c r="AF18" s="131" t="s">
        <v>106</v>
      </c>
      <c r="AG18" s="131"/>
      <c r="AH18" s="131"/>
      <c r="AI18" s="131"/>
      <c r="AJ18" s="131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4"/>
      <c r="G19" s="124" t="s">
        <v>43</v>
      </c>
      <c r="H19" s="124"/>
      <c r="I19" s="124"/>
      <c r="J19" s="124"/>
      <c r="K19" s="124"/>
      <c r="L19" s="124" t="s">
        <v>114</v>
      </c>
      <c r="M19" s="124"/>
      <c r="N19" s="124"/>
      <c r="O19" s="124"/>
      <c r="P19" s="124"/>
      <c r="Q19" s="124" t="s">
        <v>43</v>
      </c>
      <c r="R19" s="124"/>
      <c r="S19" s="124"/>
      <c r="T19" s="124"/>
      <c r="U19" s="124"/>
      <c r="V19" s="124" t="s">
        <v>44</v>
      </c>
      <c r="W19" s="124"/>
      <c r="X19" s="124"/>
      <c r="Y19" s="124"/>
      <c r="Z19" s="124"/>
      <c r="AA19" s="131" t="s">
        <v>43</v>
      </c>
      <c r="AB19" s="131"/>
      <c r="AC19" s="131"/>
      <c r="AD19" s="131"/>
      <c r="AE19" s="131"/>
      <c r="AF19" s="124" t="s">
        <v>44</v>
      </c>
      <c r="AG19" s="124"/>
      <c r="AH19" s="124"/>
      <c r="AI19" s="124"/>
      <c r="AJ19" s="124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4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19</v>
      </c>
      <c r="B21" s="81"/>
      <c r="C21" s="81"/>
      <c r="D21" s="89"/>
      <c r="E21" s="89" t="s">
        <v>77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IF(N21&gt;=80,"A+",IF(N21&gt;=75,"A",IF(N21&gt;=70,"A-",IF(N21&gt;=65,"B",IF(N21&gt;=60,"B-",IF(N21&gt;=55,"C","D"))))))</f>
        <v>A-</v>
      </c>
      <c r="P21" s="62" t="str">
        <f>IF(N21&gt;=80,"4",IF(N21&gt;=75,"3.75",IF(N21&gt;=70,"3.50",IF(N21&gt;=65,"3.25",IF(N21&gt;=60,"3",IF(N21&gt;=55,"2.75","2.5"))))))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IF(S21&gt;=80,"A+",IF(S21&gt;=75,"A",IF(S21&gt;=70,"A-",IF(S21&gt;=65,"B",IF(S21&gt;=60,"B-",IF(S21&gt;=55,"C","D"))))))</f>
        <v>B</v>
      </c>
      <c r="U21" s="62" t="str">
        <f>IF(S21&gt;=80,"4",IF(S21&gt;=75,"3.75",IF(S21&gt;=70,"3.50",IF(S21&gt;=65,"3.25",IF(S21&gt;=60,"3",IF(S21&gt;=55,"2.75","2.5"))))))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IF(X21&gt;=80,"A+",IF(X21&gt;=75,"A",IF(X21&gt;=70,"A-",IF(X21&gt;=65,"B",IF(X21&gt;=60,"B-",IF(X21&gt;=55,"C","D"))))))</f>
        <v>A-</v>
      </c>
      <c r="Z21" s="62" t="str">
        <f>IF(X21&gt;=80,"4",IF(X21&gt;=75,"3.75",IF(X21&gt;=70,"3.50",IF(X21&gt;=65,"3.25",IF(X21&gt;=60,"3", IF(X21&gt;=55,"2.75","2.5"))))))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IF(AC21&gt;=80,"A+",IF(AC21&gt;=75,"A",IF(AC21&gt;=70,"A-",IF(AC21&gt;=65,"B",IF(AC21&gt;=60,"B-",IF(AC21&gt;=55,"C","D"))))))</f>
        <v>B-</v>
      </c>
      <c r="AE21" s="62" t="str">
        <f>IF(AC21&gt;=80,"4",IF(AC21&gt;=75,"3.75",IF(AC21&gt;=70,"3.50",IF(AC21&gt;=65,"3.25",IF(AC21&gt;=60,"3", IF(AC21&gt;=55,"2.75","2.5"))))))</f>
        <v>3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IF(AH21&gt;=80,"A+",IF(AH21&gt;=75,"A",IF(AH21&gt;=70,"A-",IF(AH21&gt;=65,"B",IF(AH21&gt;=60,"B-",IF(AH21&gt;=55,"C","D"))))))</f>
        <v>A-</v>
      </c>
      <c r="AJ21" s="62" t="str">
        <f>IF(AH21&gt;=80,"4",IF(AH21&gt;=75,"3.75",IF(AH21&gt;=70,"3.50",IF(AH21&gt;=65,"3.25",IF(AH21&gt;=60,"3", IF(AH21&gt;=55,"2.75","2.5"))))))</f>
        <v>3.50</v>
      </c>
      <c r="AK21" s="63">
        <v>18</v>
      </c>
      <c r="AL21" s="63">
        <v>18</v>
      </c>
      <c r="AM21" s="91">
        <f>K21*3+P21*6+U21*3+Z21*1.5+AE21*3+AJ21*1.5</f>
        <v>60</v>
      </c>
      <c r="AN21" s="91">
        <f>(K21*3+P21*6+U21*3+Z21*1.5+AE21*3+AJ21*1.5)/18</f>
        <v>3.3333333333333335</v>
      </c>
      <c r="AO21" s="91">
        <f>(K21*3+P21*6+U21*3+Z21*1.5+AE21*3+AJ21*1.5)/18</f>
        <v>3.3333333333333335</v>
      </c>
      <c r="AP21" s="64" t="s">
        <v>125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IF(I22&gt;=80,"A+",IF(I22&gt;=75,"A",IF(I22&gt;=70,"A-",IF(I22&gt;=65,"B",IF(I22&gt;=60,"B-", IF(I22&gt;=55,"C","D"))))))</f>
        <v>A</v>
      </c>
      <c r="K22" s="62" t="str">
        <f t="shared" ref="K22:K37" si="2">IF(I22&gt;=80,"4",IF(I22&gt;=75,"3.75",IF(I22&gt;=70,"3.50",IF(I22&gt;=65,"3.25",IF(I22&gt;=60,"3", IF(I22&gt;=55,"2.75","2.5"))))))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IF(N22&gt;=80,"A+",IF(N22&gt;=75,"A",IF(N22&gt;=70,"A-",IF(N22&gt;=65,"B",IF(N22&gt;=60,"B-",IF(N22&gt;=55,"C","D"))))))</f>
        <v>A-</v>
      </c>
      <c r="P22" s="62" t="str">
        <f t="shared" ref="P22:P37" si="5">IF(N22&gt;=80,"4",IF(N22&gt;=75,"3.75",IF(N22&gt;=70,"3.50",IF(N22&gt;=65,"3.25",IF(N22&gt;=60,"3",IF(N22&gt;=55,"2.75","2.5"))))))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IF(S22&gt;=80,"A+",IF(S22&gt;=75,"A",IF(S22&gt;=70,"A-",IF(S22&gt;=65,"B",IF(S22&gt;=60,"B-",IF(S22&gt;=55,"C","D"))))))</f>
        <v>A</v>
      </c>
      <c r="U22" s="62" t="str">
        <f t="shared" ref="U22:U37" si="8">IF(S22&gt;=80,"4",IF(S22&gt;=75,"3.75",IF(S22&gt;=70,"3.50",IF(S22&gt;=65,"3.25",IF(S22&gt;=60,"3",IF(S22&gt;=55,"2.75","2.5"))))))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IF(X22&gt;=80,"A+",IF(X22&gt;=75,"A",IF(X22&gt;=70,"A-",IF(X22&gt;=65,"B",IF(X22&gt;=60,"B-",IF(X22&gt;=55,"C","D"))))))</f>
        <v>A</v>
      </c>
      <c r="Z22" s="62" t="str">
        <f t="shared" ref="Z22:Z37" si="11">IF(X22&gt;=80,"4",IF(X22&gt;=75,"3.75",IF(X22&gt;=70,"3.50",IF(X22&gt;=65,"3.25",IF(X22&gt;=60,"3", IF(X22&gt;=55,"2.75","2.5"))))))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IF(AC22&gt;=80,"A+",IF(AC22&gt;=75,"A",IF(AC22&gt;=70,"A-",IF(AC22&gt;=65,"B",IF(AC22&gt;=60,"B-",IF(AC22&gt;=55,"C","D"))))))</f>
        <v>A</v>
      </c>
      <c r="AE22" s="62" t="str">
        <f t="shared" ref="AE22:AE37" si="14">IF(AC22&gt;=80,"4",IF(AC22&gt;=75,"3.75",IF(AC22&gt;=70,"3.50",IF(AC22&gt;=65,"3.25",IF(AC22&gt;=60,"3", IF(AC22&gt;=55,"2.75","2.5"))))))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IF(AH22&gt;=80,"A+",IF(AH22&gt;=75,"A",IF(AH22&gt;=70,"A-",IF(AH22&gt;=65,"B",IF(AH22&gt;=60,"B-",IF(AH22&gt;=55,"C","D"))))))</f>
        <v>A</v>
      </c>
      <c r="AJ22" s="62" t="str">
        <f t="shared" ref="AJ22:AJ37" si="17">IF(AH22&gt;=80,"4",IF(AH22&gt;=75,"3.75",IF(AH22&gt;=70,"3.50",IF(AH22&gt;=65,"3.25",IF(AH22&gt;=60,"3", IF(AH22&gt;=55,"2.75","2.5"))))))</f>
        <v>3.75</v>
      </c>
      <c r="AK22" s="63">
        <v>18</v>
      </c>
      <c r="AL22" s="63">
        <v>18</v>
      </c>
      <c r="AM22" s="91">
        <f t="shared" ref="AM22:AM38" si="18">K22*3+P22*6+U22*3+Z22*1.5+AE22*3+AJ22*1.5</f>
        <v>66</v>
      </c>
      <c r="AN22" s="91">
        <f t="shared" ref="AN22:AN38" si="19">(K22*3+P22*6+U22*3+Z22*1.5+AE22*3+AJ22*1.5)/18</f>
        <v>3.6666666666666665</v>
      </c>
      <c r="AO22" s="91">
        <f t="shared" ref="AO22:AO38" si="20">(K22*3+P22*6+U22*3+Z22*1.5+AE22*3+AJ22*1.5)/18</f>
        <v>3.6666666666666665</v>
      </c>
      <c r="AP22" s="64" t="s">
        <v>125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79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B-</v>
      </c>
      <c r="P23" s="62" t="str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60.375</v>
      </c>
      <c r="AN23" s="91">
        <f t="shared" si="19"/>
        <v>3.3541666666666665</v>
      </c>
      <c r="AO23" s="91">
        <f t="shared" si="20"/>
        <v>3.3541666666666665</v>
      </c>
      <c r="AP23" s="64" t="s">
        <v>125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>
        <f t="shared" si="19"/>
        <v>3.625</v>
      </c>
      <c r="AO24" s="91">
        <f t="shared" si="20"/>
        <v>3.625</v>
      </c>
      <c r="AP24" s="64" t="s">
        <v>125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</v>
      </c>
      <c r="AK25" s="63">
        <v>18</v>
      </c>
      <c r="AL25" s="63">
        <v>18</v>
      </c>
      <c r="AM25" s="91">
        <f t="shared" si="18"/>
        <v>69</v>
      </c>
      <c r="AN25" s="91">
        <f t="shared" si="19"/>
        <v>3.8333333333333335</v>
      </c>
      <c r="AO25" s="91">
        <f t="shared" si="20"/>
        <v>3.8333333333333335</v>
      </c>
      <c r="AP25" s="64" t="s">
        <v>125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>
        <f t="shared" si="19"/>
        <v>3.875</v>
      </c>
      <c r="AO26" s="91">
        <f t="shared" si="20"/>
        <v>3.875</v>
      </c>
      <c r="AP26" s="64" t="s">
        <v>125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C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B-</v>
      </c>
      <c r="U27" s="62" t="str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58.5</v>
      </c>
      <c r="AN27" s="91">
        <f t="shared" si="19"/>
        <v>3.25</v>
      </c>
      <c r="AO27" s="91">
        <f t="shared" si="20"/>
        <v>3.25</v>
      </c>
      <c r="AP27" s="64" t="s">
        <v>125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64.125</v>
      </c>
      <c r="AN28" s="91">
        <f t="shared" si="19"/>
        <v>3.5625</v>
      </c>
      <c r="AO28" s="91">
        <f t="shared" si="20"/>
        <v>3.5625</v>
      </c>
      <c r="AP28" s="64" t="s">
        <v>125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</v>
      </c>
      <c r="AK29" s="63">
        <v>18</v>
      </c>
      <c r="AL29" s="63">
        <v>18</v>
      </c>
      <c r="AM29" s="91">
        <f t="shared" si="18"/>
        <v>68.625</v>
      </c>
      <c r="AN29" s="91">
        <f t="shared" si="19"/>
        <v>3.8125</v>
      </c>
      <c r="AO29" s="91">
        <f t="shared" si="20"/>
        <v>3.8125</v>
      </c>
      <c r="AP29" s="64" t="s">
        <v>125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>
        <f t="shared" si="19"/>
        <v>3.625</v>
      </c>
      <c r="AO30" s="91">
        <f t="shared" si="20"/>
        <v>3.625</v>
      </c>
      <c r="AP30" s="64" t="s">
        <v>125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>
        <f t="shared" si="19"/>
        <v>3.8125</v>
      </c>
      <c r="AO31" s="91">
        <f t="shared" si="20"/>
        <v>3.8125</v>
      </c>
      <c r="AP31" s="64" t="s">
        <v>125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</v>
      </c>
      <c r="AK32" s="63">
        <v>18</v>
      </c>
      <c r="AL32" s="63">
        <v>18</v>
      </c>
      <c r="AM32" s="91">
        <f t="shared" si="18"/>
        <v>71.25</v>
      </c>
      <c r="AN32" s="91">
        <f t="shared" si="19"/>
        <v>3.9583333333333335</v>
      </c>
      <c r="AO32" s="91">
        <f t="shared" si="20"/>
        <v>3.9583333333333335</v>
      </c>
      <c r="AP32" s="64" t="s">
        <v>125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89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20"/>
        <v>3.5208333333333335</v>
      </c>
      <c r="AP33" s="64" t="s">
        <v>125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>
        <f t="shared" si="19"/>
        <v>3.4375</v>
      </c>
      <c r="AO34" s="91">
        <f t="shared" si="20"/>
        <v>3.4375</v>
      </c>
      <c r="AP34" s="64" t="s">
        <v>125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C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C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B-</v>
      </c>
      <c r="Z35" s="62" t="str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B-</v>
      </c>
      <c r="AE35" s="62" t="str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>
        <f t="shared" si="19"/>
        <v>2.9375</v>
      </c>
      <c r="AO35" s="91">
        <f t="shared" si="20"/>
        <v>2.9375</v>
      </c>
      <c r="AP35" s="64" t="s">
        <v>125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66.375</v>
      </c>
      <c r="AN36" s="91">
        <f t="shared" si="19"/>
        <v>3.6875</v>
      </c>
      <c r="AO36" s="91">
        <f t="shared" si="20"/>
        <v>3.6875</v>
      </c>
      <c r="AP36" s="64" t="s">
        <v>125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B-</v>
      </c>
      <c r="P37" s="62" t="str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B-</v>
      </c>
      <c r="U37" s="62" t="str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C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>
        <f t="shared" si="19"/>
        <v>3.0625</v>
      </c>
      <c r="AO37" s="91">
        <f t="shared" si="20"/>
        <v>3.0625</v>
      </c>
      <c r="AP37" s="64" t="s">
        <v>125</v>
      </c>
      <c r="AQ37" s="89"/>
      <c r="AR37" s="105"/>
      <c r="AS37" s="8"/>
    </row>
    <row r="38" spans="1:67" ht="24" customHeight="1">
      <c r="B38" s="38"/>
      <c r="C38" s="11" t="s">
        <v>108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63">
        <v>18</v>
      </c>
      <c r="AL38" s="63">
        <v>18</v>
      </c>
      <c r="AM38" s="91">
        <f t="shared" si="18"/>
        <v>0</v>
      </c>
      <c r="AN38" s="91">
        <f t="shared" si="19"/>
        <v>0</v>
      </c>
      <c r="AO38" s="91">
        <f t="shared" si="20"/>
        <v>0</v>
      </c>
      <c r="AP38" s="64" t="s">
        <v>125</v>
      </c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26"/>
      <c r="AH41" s="126"/>
      <c r="AI41" s="126"/>
      <c r="AJ41" s="126"/>
      <c r="AK41" s="126"/>
      <c r="AL41" s="126"/>
      <c r="AO41" s="93"/>
      <c r="BL41" s="70"/>
      <c r="BM41" s="43"/>
      <c r="BN41" s="43"/>
    </row>
    <row r="42" spans="1:67" s="8" customFormat="1" ht="27.95" customHeight="1">
      <c r="A42" s="43"/>
      <c r="B42" s="127"/>
      <c r="C42" s="127"/>
      <c r="D42" s="43"/>
      <c r="E42" s="43"/>
      <c r="F42" s="43"/>
      <c r="H42" s="127"/>
      <c r="I42" s="127"/>
      <c r="J42" s="127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8"/>
      <c r="AH42" s="128"/>
      <c r="AI42" s="128"/>
      <c r="AJ42" s="128"/>
      <c r="AK42" s="128"/>
      <c r="AL42" s="128"/>
      <c r="AO42" s="92"/>
      <c r="BL42" s="79"/>
      <c r="BM42" s="79"/>
      <c r="BN42" s="79"/>
    </row>
    <row r="43" spans="1:67" s="8" customFormat="1" ht="27.95" customHeight="1">
      <c r="A43" s="43"/>
      <c r="B43" s="127"/>
      <c r="C43" s="127"/>
      <c r="D43" s="43"/>
      <c r="E43" s="43"/>
      <c r="F43" s="43"/>
      <c r="H43" s="127"/>
      <c r="I43" s="127"/>
      <c r="J43" s="127"/>
      <c r="K43" s="43"/>
      <c r="M43" s="43"/>
      <c r="N43" s="43"/>
      <c r="O43" s="43"/>
      <c r="P43" s="43"/>
      <c r="Q43" s="43"/>
      <c r="R43" s="43"/>
      <c r="S43" s="43"/>
      <c r="AG43" s="128"/>
      <c r="AH43" s="128"/>
      <c r="AI43" s="128"/>
      <c r="AJ43" s="128"/>
      <c r="AK43" s="128"/>
      <c r="AL43" s="128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27"/>
      <c r="I44" s="127"/>
      <c r="J44" s="127"/>
      <c r="K44" s="43"/>
      <c r="M44" s="43"/>
      <c r="N44" s="43"/>
      <c r="O44" s="43"/>
      <c r="P44" s="43"/>
      <c r="Q44" s="43"/>
      <c r="R44" s="43"/>
      <c r="S44" s="43"/>
      <c r="AG44" s="125"/>
      <c r="AH44" s="125"/>
      <c r="AI44" s="125"/>
      <c r="AJ44" s="125"/>
      <c r="AK44" s="125"/>
      <c r="AL44" s="125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27"/>
      <c r="I45" s="127"/>
      <c r="J45" s="127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G21:H38 L21:M38 Q21:R37 V21:W37 AA21:AB37 AF21:AG37 J21:J37 O21:O37 T21:T37 Y21:Y37 AD21:AD37 AI21:AI37">
    <cfRule type="containsText" dxfId="4" priority="43" operator="containsText" text="F">
      <formula>NOT(ISERROR(SEARCH("F",G21)))</formula>
    </cfRule>
  </conditionalFormatting>
  <conditionalFormatting sqref="J21:M21 G21:H38 L22:M38 J22:K37 O21:R37 T21:W37 Y21:AB37 AD21:AG37 AI21:AJ37">
    <cfRule type="cellIs" dxfId="3" priority="44" operator="lessThan">
      <formula>2</formula>
    </cfRule>
  </conditionalFormatting>
  <conditionalFormatting sqref="AP21:AP38">
    <cfRule type="containsText" dxfId="2" priority="49" operator="containsText" text="Not Promoted">
      <formula>NOT(ISERROR(SEARCH("Not Promoted",AP21)))</formula>
    </cfRule>
  </conditionalFormatting>
  <conditionalFormatting sqref="AK21:AK38">
    <cfRule type="cellIs" dxfId="1" priority="2" operator="lessThan">
      <formula>17</formula>
    </cfRule>
  </conditionalFormatting>
  <conditionalFormatting sqref="AL21:AL38">
    <cfRule type="cellIs" dxfId="0" priority="1" operator="lessThan">
      <formula>17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9"/>
  <sheetViews>
    <sheetView topLeftCell="A5" workbookViewId="0">
      <selection activeCell="D20" sqref="D20"/>
    </sheetView>
  </sheetViews>
  <sheetFormatPr defaultColWidth="9.140625" defaultRowHeight="15"/>
  <cols>
    <col min="1" max="1" width="4" style="26" customWidth="1"/>
    <col min="2" max="2" width="13.140625" style="33" customWidth="1"/>
    <col min="3" max="3" width="11.7109375" style="33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>
      <c r="A1" s="136" t="s">
        <v>27</v>
      </c>
      <c r="B1" s="136"/>
      <c r="C1" s="136"/>
      <c r="D1" s="136"/>
      <c r="E1" s="136"/>
      <c r="F1" s="136"/>
      <c r="G1" s="136"/>
      <c r="H1" s="136"/>
    </row>
    <row r="2" spans="1:8" customFormat="1" ht="42" customHeight="1">
      <c r="A2" s="137" t="s">
        <v>57</v>
      </c>
      <c r="B2" s="137"/>
      <c r="C2" s="137"/>
      <c r="D2" s="137"/>
      <c r="E2" s="137"/>
      <c r="F2" s="137"/>
      <c r="G2" s="137"/>
      <c r="H2" s="137"/>
    </row>
    <row r="3" spans="1:8" customFormat="1" ht="15" customHeight="1">
      <c r="A3" s="141" t="s">
        <v>46</v>
      </c>
      <c r="B3" s="141"/>
      <c r="C3" s="141"/>
      <c r="D3" s="141"/>
      <c r="E3" s="142"/>
      <c r="F3" s="95"/>
      <c r="G3" s="142" t="s">
        <v>35</v>
      </c>
      <c r="H3" s="107" t="s">
        <v>118</v>
      </c>
    </row>
    <row r="4" spans="1:8" customFormat="1" ht="15" customHeight="1">
      <c r="A4" s="141"/>
      <c r="B4" s="141"/>
      <c r="C4" s="141"/>
      <c r="D4" s="141"/>
      <c r="E4" s="142"/>
      <c r="F4" s="95"/>
      <c r="G4" s="142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8"/>
      <c r="B7" s="138"/>
      <c r="C7" s="138"/>
      <c r="D7" s="138"/>
      <c r="E7" s="138"/>
      <c r="F7" s="138"/>
      <c r="G7" s="138"/>
      <c r="H7" s="138"/>
    </row>
    <row r="8" spans="1:8" ht="9.75" customHeight="1">
      <c r="A8" s="138"/>
      <c r="B8" s="138"/>
      <c r="C8" s="138"/>
      <c r="D8" s="138"/>
      <c r="E8" s="138"/>
      <c r="F8" s="138"/>
      <c r="G8" s="138"/>
      <c r="H8" s="138"/>
    </row>
    <row r="9" spans="1:8" ht="111" customHeight="1">
      <c r="A9" s="31" t="s">
        <v>39</v>
      </c>
      <c r="B9" s="31" t="s">
        <v>34</v>
      </c>
      <c r="C9" s="31" t="s">
        <v>28</v>
      </c>
      <c r="D9" s="31" t="s">
        <v>29</v>
      </c>
      <c r="E9" s="71" t="s">
        <v>117</v>
      </c>
      <c r="F9" s="31" t="s">
        <v>30</v>
      </c>
      <c r="G9" s="31" t="s">
        <v>58</v>
      </c>
      <c r="H9" s="31" t="s">
        <v>3</v>
      </c>
    </row>
    <row r="10" spans="1:8" ht="18" customHeight="1">
      <c r="A10" s="72">
        <v>1</v>
      </c>
      <c r="B10" s="50"/>
      <c r="C10" s="48" t="s">
        <v>59</v>
      </c>
      <c r="D10" s="44"/>
      <c r="E10" s="73">
        <f>'TS1'!AN21</f>
        <v>3.125</v>
      </c>
      <c r="F10" s="73"/>
      <c r="G10" s="73">
        <f>E10</f>
        <v>3.125</v>
      </c>
      <c r="H10" s="73" t="s">
        <v>125</v>
      </c>
    </row>
    <row r="11" spans="1:8" ht="18" customHeight="1">
      <c r="A11" s="48">
        <v>2</v>
      </c>
      <c r="B11" s="50"/>
      <c r="C11" s="48" t="s">
        <v>60</v>
      </c>
      <c r="D11" s="44"/>
      <c r="E11" s="73">
        <f>'TS1'!AN22</f>
        <v>3.6041666666666665</v>
      </c>
      <c r="F11" s="73"/>
      <c r="G11" s="73">
        <f t="shared" ref="G11:G44" si="0">E11</f>
        <v>3.6041666666666665</v>
      </c>
      <c r="H11" s="73" t="s">
        <v>125</v>
      </c>
    </row>
    <row r="12" spans="1:8" ht="18" customHeight="1">
      <c r="A12" s="72">
        <v>3</v>
      </c>
      <c r="B12" s="50"/>
      <c r="C12" s="48" t="s">
        <v>61</v>
      </c>
      <c r="D12" s="44"/>
      <c r="E12" s="73">
        <f>'TS1'!AN23</f>
        <v>3.5208333333333335</v>
      </c>
      <c r="F12" s="73"/>
      <c r="G12" s="73">
        <f t="shared" si="0"/>
        <v>3.5208333333333335</v>
      </c>
      <c r="H12" s="73" t="s">
        <v>125</v>
      </c>
    </row>
    <row r="13" spans="1:8" ht="18" customHeight="1">
      <c r="A13" s="48">
        <v>4</v>
      </c>
      <c r="B13" s="50"/>
      <c r="C13" s="48" t="s">
        <v>62</v>
      </c>
      <c r="D13" s="44"/>
      <c r="E13" s="73">
        <f>'TS1'!AN24</f>
        <v>3.2291666666666665</v>
      </c>
      <c r="F13" s="73"/>
      <c r="G13" s="73">
        <f t="shared" si="0"/>
        <v>3.2291666666666665</v>
      </c>
      <c r="H13" s="73" t="s">
        <v>125</v>
      </c>
    </row>
    <row r="14" spans="1:8" ht="18" customHeight="1">
      <c r="A14" s="72">
        <v>5</v>
      </c>
      <c r="B14" s="50"/>
      <c r="C14" s="48" t="s">
        <v>63</v>
      </c>
      <c r="D14" s="44"/>
      <c r="E14" s="73">
        <f>'TS1'!AN25</f>
        <v>3.2083333333333335</v>
      </c>
      <c r="F14" s="73"/>
      <c r="G14" s="73">
        <f t="shared" si="0"/>
        <v>3.2083333333333335</v>
      </c>
      <c r="H14" s="73" t="s">
        <v>125</v>
      </c>
    </row>
    <row r="15" spans="1:8" ht="18" customHeight="1">
      <c r="A15" s="48">
        <v>6</v>
      </c>
      <c r="B15" s="50"/>
      <c r="C15" s="48" t="s">
        <v>64</v>
      </c>
      <c r="D15" s="44"/>
      <c r="E15" s="73">
        <f>'TS1'!AN26</f>
        <v>3.8958333333333335</v>
      </c>
      <c r="F15" s="73"/>
      <c r="G15" s="73">
        <f t="shared" si="0"/>
        <v>3.8958333333333335</v>
      </c>
      <c r="H15" s="73" t="s">
        <v>125</v>
      </c>
    </row>
    <row r="16" spans="1:8" ht="18" customHeight="1">
      <c r="A16" s="72">
        <v>7</v>
      </c>
      <c r="B16" s="50"/>
      <c r="C16" s="48" t="s">
        <v>65</v>
      </c>
      <c r="D16" s="44"/>
      <c r="E16" s="73">
        <f>'TS1'!AN27</f>
        <v>3.6041666666666665</v>
      </c>
      <c r="F16" s="73"/>
      <c r="G16" s="73">
        <f t="shared" si="0"/>
        <v>3.6041666666666665</v>
      </c>
      <c r="H16" s="73" t="s">
        <v>125</v>
      </c>
    </row>
    <row r="17" spans="1:8" ht="18" customHeight="1">
      <c r="A17" s="48">
        <v>8</v>
      </c>
      <c r="B17" s="50"/>
      <c r="C17" s="48" t="s">
        <v>66</v>
      </c>
      <c r="D17" s="44"/>
      <c r="E17" s="73">
        <f>'TS1'!AN28</f>
        <v>3.8333333333333335</v>
      </c>
      <c r="F17" s="73"/>
      <c r="G17" s="73">
        <f t="shared" si="0"/>
        <v>3.8333333333333335</v>
      </c>
      <c r="H17" s="73" t="s">
        <v>125</v>
      </c>
    </row>
    <row r="18" spans="1:8" ht="18" customHeight="1">
      <c r="A18" s="72">
        <v>9</v>
      </c>
      <c r="B18" s="50"/>
      <c r="C18" s="48" t="s">
        <v>67</v>
      </c>
      <c r="D18" s="44"/>
      <c r="E18" s="73">
        <f>'TS1'!AN29</f>
        <v>3.6458333333333335</v>
      </c>
      <c r="F18" s="73"/>
      <c r="G18" s="73">
        <f t="shared" si="0"/>
        <v>3.6458333333333335</v>
      </c>
      <c r="H18" s="73" t="s">
        <v>125</v>
      </c>
    </row>
    <row r="19" spans="1:8" ht="18" customHeight="1">
      <c r="A19" s="48">
        <v>10</v>
      </c>
      <c r="B19" s="50"/>
      <c r="C19" s="48" t="s">
        <v>68</v>
      </c>
      <c r="D19" s="44"/>
      <c r="E19" s="73">
        <f>'TS1'!AN30</f>
        <v>2.9375</v>
      </c>
      <c r="F19" s="73"/>
      <c r="G19" s="73">
        <f t="shared" si="0"/>
        <v>2.9375</v>
      </c>
      <c r="H19" s="73" t="s">
        <v>125</v>
      </c>
    </row>
    <row r="20" spans="1:8" ht="18" customHeight="1">
      <c r="A20" s="72">
        <v>11</v>
      </c>
      <c r="B20" s="50"/>
      <c r="C20" s="48" t="s">
        <v>69</v>
      </c>
      <c r="D20" s="44"/>
      <c r="E20" s="73">
        <f>'TS1'!AN31</f>
        <v>4</v>
      </c>
      <c r="F20" s="73"/>
      <c r="G20" s="73">
        <f t="shared" si="0"/>
        <v>4</v>
      </c>
      <c r="H20" s="73" t="s">
        <v>125</v>
      </c>
    </row>
    <row r="21" spans="1:8" ht="18" customHeight="1">
      <c r="A21" s="48">
        <v>12</v>
      </c>
      <c r="B21" s="50"/>
      <c r="C21" s="48" t="s">
        <v>70</v>
      </c>
      <c r="D21" s="44"/>
      <c r="E21" s="73">
        <f>'TS1'!AN32</f>
        <v>3.9166666666666665</v>
      </c>
      <c r="F21" s="73"/>
      <c r="G21" s="73">
        <f t="shared" si="0"/>
        <v>3.9166666666666665</v>
      </c>
      <c r="H21" s="73" t="s">
        <v>125</v>
      </c>
    </row>
    <row r="22" spans="1:8" ht="18" customHeight="1">
      <c r="A22" s="72">
        <v>13</v>
      </c>
      <c r="B22" s="50"/>
      <c r="C22" s="48" t="s">
        <v>71</v>
      </c>
      <c r="D22" s="44"/>
      <c r="E22" s="73">
        <f>'TS1'!AN33</f>
        <v>3.5208333333333335</v>
      </c>
      <c r="F22" s="73"/>
      <c r="G22" s="73">
        <f t="shared" si="0"/>
        <v>3.5208333333333335</v>
      </c>
      <c r="H22" s="73" t="s">
        <v>125</v>
      </c>
    </row>
    <row r="23" spans="1:8" ht="18" customHeight="1">
      <c r="A23" s="48">
        <v>14</v>
      </c>
      <c r="B23" s="50"/>
      <c r="C23" s="48" t="s">
        <v>72</v>
      </c>
      <c r="D23" s="44"/>
      <c r="E23" s="73">
        <f>'TS1'!AN34</f>
        <v>3.5208333333333335</v>
      </c>
      <c r="F23" s="73"/>
      <c r="G23" s="73">
        <f t="shared" si="0"/>
        <v>3.5208333333333335</v>
      </c>
      <c r="H23" s="73" t="s">
        <v>125</v>
      </c>
    </row>
    <row r="24" spans="1:8" ht="18" customHeight="1">
      <c r="A24" s="72">
        <v>15</v>
      </c>
      <c r="B24" s="50"/>
      <c r="C24" s="48" t="s">
        <v>73</v>
      </c>
      <c r="D24" s="44"/>
      <c r="E24" s="73">
        <f>'TS1'!AN35</f>
        <v>3.9375</v>
      </c>
      <c r="F24" s="73"/>
      <c r="G24" s="73">
        <f t="shared" si="0"/>
        <v>3.9375</v>
      </c>
      <c r="H24" s="73" t="s">
        <v>125</v>
      </c>
    </row>
    <row r="25" spans="1:8" ht="18" customHeight="1">
      <c r="A25" s="48">
        <v>16</v>
      </c>
      <c r="B25" s="50"/>
      <c r="C25" s="48" t="s">
        <v>74</v>
      </c>
      <c r="D25" s="44"/>
      <c r="E25" s="73">
        <f>'TS1'!AN36</f>
        <v>3.875</v>
      </c>
      <c r="F25" s="73"/>
      <c r="G25" s="73">
        <f t="shared" si="0"/>
        <v>3.875</v>
      </c>
      <c r="H25" s="73" t="s">
        <v>125</v>
      </c>
    </row>
    <row r="26" spans="1:8" ht="18" customHeight="1">
      <c r="A26" s="72">
        <v>17</v>
      </c>
      <c r="B26" s="50"/>
      <c r="C26" s="48" t="s">
        <v>75</v>
      </c>
      <c r="D26" s="44"/>
      <c r="E26" s="73">
        <f>'TS1'!AN37</f>
        <v>3.0833333333333335</v>
      </c>
      <c r="F26" s="73"/>
      <c r="G26" s="73">
        <f t="shared" si="0"/>
        <v>3.0833333333333335</v>
      </c>
      <c r="H26" s="73" t="s">
        <v>125</v>
      </c>
    </row>
    <row r="27" spans="1:8" ht="18" customHeight="1">
      <c r="A27" s="48">
        <v>18</v>
      </c>
      <c r="B27" s="50"/>
      <c r="C27" s="48" t="s">
        <v>76</v>
      </c>
      <c r="D27" s="44"/>
      <c r="E27" s="73">
        <f>'TS1'!AN38</f>
        <v>3.4166666666666665</v>
      </c>
      <c r="F27" s="73"/>
      <c r="G27" s="73">
        <f t="shared" si="0"/>
        <v>3.4166666666666665</v>
      </c>
      <c r="H27" s="73" t="s">
        <v>125</v>
      </c>
    </row>
    <row r="28" spans="1:8" ht="18" customHeight="1">
      <c r="A28" s="72">
        <v>19</v>
      </c>
      <c r="B28" s="50"/>
      <c r="C28" s="48" t="s">
        <v>77</v>
      </c>
      <c r="D28" s="44"/>
      <c r="E28" s="73">
        <f>'TS2'!AO21</f>
        <v>3.3333333333333335</v>
      </c>
      <c r="F28" s="73"/>
      <c r="G28" s="73">
        <f t="shared" si="0"/>
        <v>3.3333333333333335</v>
      </c>
      <c r="H28" s="73" t="s">
        <v>125</v>
      </c>
    </row>
    <row r="29" spans="1:8" ht="18" customHeight="1">
      <c r="A29" s="48">
        <v>20</v>
      </c>
      <c r="B29" s="50"/>
      <c r="C29" s="48" t="s">
        <v>78</v>
      </c>
      <c r="D29" s="44"/>
      <c r="E29" s="73">
        <f>'TS2'!AO22</f>
        <v>3.6666666666666665</v>
      </c>
      <c r="F29" s="73"/>
      <c r="G29" s="73">
        <f t="shared" si="0"/>
        <v>3.6666666666666665</v>
      </c>
      <c r="H29" s="73" t="s">
        <v>125</v>
      </c>
    </row>
    <row r="30" spans="1:8" ht="18" customHeight="1">
      <c r="A30" s="72">
        <v>21</v>
      </c>
      <c r="B30" s="50"/>
      <c r="C30" s="48" t="s">
        <v>79</v>
      </c>
      <c r="D30" s="44"/>
      <c r="E30" s="73">
        <f>'TS2'!AO23</f>
        <v>3.3541666666666665</v>
      </c>
      <c r="F30" s="73"/>
      <c r="G30" s="73">
        <f t="shared" si="0"/>
        <v>3.3541666666666665</v>
      </c>
      <c r="H30" s="73" t="s">
        <v>125</v>
      </c>
    </row>
    <row r="31" spans="1:8" ht="18" customHeight="1">
      <c r="A31" s="48">
        <v>22</v>
      </c>
      <c r="B31" s="50"/>
      <c r="C31" s="48" t="s">
        <v>80</v>
      </c>
      <c r="D31" s="44"/>
      <c r="E31" s="73">
        <f>'TS2'!AO24</f>
        <v>3.625</v>
      </c>
      <c r="F31" s="73"/>
      <c r="G31" s="73">
        <f t="shared" si="0"/>
        <v>3.625</v>
      </c>
      <c r="H31" s="73" t="s">
        <v>125</v>
      </c>
    </row>
    <row r="32" spans="1:8" ht="18" customHeight="1">
      <c r="A32" s="72">
        <v>23</v>
      </c>
      <c r="B32" s="50"/>
      <c r="C32" s="48" t="s">
        <v>81</v>
      </c>
      <c r="D32" s="44"/>
      <c r="E32" s="73">
        <f>'TS2'!AO25</f>
        <v>3.8333333333333335</v>
      </c>
      <c r="F32" s="73"/>
      <c r="G32" s="73">
        <f t="shared" si="0"/>
        <v>3.8333333333333335</v>
      </c>
      <c r="H32" s="73" t="s">
        <v>125</v>
      </c>
    </row>
    <row r="33" spans="1:8" ht="18" customHeight="1">
      <c r="A33" s="48">
        <v>24</v>
      </c>
      <c r="B33" s="50"/>
      <c r="C33" s="48" t="s">
        <v>82</v>
      </c>
      <c r="D33" s="44"/>
      <c r="E33" s="73">
        <f>'TS2'!AO26</f>
        <v>3.875</v>
      </c>
      <c r="F33" s="73"/>
      <c r="G33" s="73">
        <f t="shared" si="0"/>
        <v>3.875</v>
      </c>
      <c r="H33" s="73" t="s">
        <v>125</v>
      </c>
    </row>
    <row r="34" spans="1:8" ht="18" customHeight="1">
      <c r="A34" s="72">
        <v>25</v>
      </c>
      <c r="B34" s="50"/>
      <c r="C34" s="48" t="s">
        <v>83</v>
      </c>
      <c r="D34" s="44"/>
      <c r="E34" s="73">
        <f>'TS2'!AO27</f>
        <v>3.25</v>
      </c>
      <c r="F34" s="73"/>
      <c r="G34" s="73">
        <f t="shared" si="0"/>
        <v>3.25</v>
      </c>
      <c r="H34" s="73" t="s">
        <v>125</v>
      </c>
    </row>
    <row r="35" spans="1:8" ht="18" customHeight="1">
      <c r="A35" s="48">
        <v>26</v>
      </c>
      <c r="B35" s="50"/>
      <c r="C35" s="48" t="s">
        <v>84</v>
      </c>
      <c r="D35" s="44"/>
      <c r="E35" s="73">
        <f>'TS2'!AO28</f>
        <v>3.5625</v>
      </c>
      <c r="F35" s="73"/>
      <c r="G35" s="73">
        <f t="shared" si="0"/>
        <v>3.5625</v>
      </c>
      <c r="H35" s="73" t="s">
        <v>125</v>
      </c>
    </row>
    <row r="36" spans="1:8" ht="18" customHeight="1">
      <c r="A36" s="72">
        <v>27</v>
      </c>
      <c r="B36" s="50"/>
      <c r="C36" s="48" t="s">
        <v>85</v>
      </c>
      <c r="D36" s="44"/>
      <c r="E36" s="73">
        <f>'TS2'!AO29</f>
        <v>3.8125</v>
      </c>
      <c r="F36" s="73"/>
      <c r="G36" s="73">
        <f t="shared" si="0"/>
        <v>3.8125</v>
      </c>
      <c r="H36" s="73" t="s">
        <v>125</v>
      </c>
    </row>
    <row r="37" spans="1:8" ht="18" customHeight="1">
      <c r="A37" s="48">
        <v>28</v>
      </c>
      <c r="B37" s="50"/>
      <c r="C37" s="48" t="s">
        <v>86</v>
      </c>
      <c r="D37" s="44"/>
      <c r="E37" s="73">
        <f>'TS2'!AO30</f>
        <v>3.625</v>
      </c>
      <c r="F37" s="73"/>
      <c r="G37" s="73">
        <f t="shared" si="0"/>
        <v>3.625</v>
      </c>
      <c r="H37" s="73" t="s">
        <v>125</v>
      </c>
    </row>
    <row r="38" spans="1:8" ht="18" customHeight="1">
      <c r="A38" s="72">
        <v>29</v>
      </c>
      <c r="B38" s="50"/>
      <c r="C38" s="48" t="s">
        <v>87</v>
      </c>
      <c r="D38" s="44"/>
      <c r="E38" s="73">
        <f>'TS2'!AO31</f>
        <v>3.8125</v>
      </c>
      <c r="F38" s="73"/>
      <c r="G38" s="73">
        <f t="shared" si="0"/>
        <v>3.8125</v>
      </c>
      <c r="H38" s="73" t="s">
        <v>125</v>
      </c>
    </row>
    <row r="39" spans="1:8" ht="18" customHeight="1">
      <c r="A39" s="48">
        <v>30</v>
      </c>
      <c r="B39" s="50"/>
      <c r="C39" s="48" t="s">
        <v>88</v>
      </c>
      <c r="D39" s="44"/>
      <c r="E39" s="73">
        <f>'TS2'!AO32</f>
        <v>3.9583333333333335</v>
      </c>
      <c r="F39" s="73"/>
      <c r="G39" s="73">
        <f t="shared" si="0"/>
        <v>3.9583333333333335</v>
      </c>
      <c r="H39" s="73" t="s">
        <v>125</v>
      </c>
    </row>
    <row r="40" spans="1:8" ht="18" customHeight="1">
      <c r="A40" s="72">
        <v>31</v>
      </c>
      <c r="B40" s="50"/>
      <c r="C40" s="48" t="s">
        <v>89</v>
      </c>
      <c r="D40" s="44"/>
      <c r="E40" s="73">
        <f>'TS2'!AO33</f>
        <v>3.5208333333333335</v>
      </c>
      <c r="F40" s="73"/>
      <c r="G40" s="73">
        <f t="shared" si="0"/>
        <v>3.5208333333333335</v>
      </c>
      <c r="H40" s="73" t="s">
        <v>125</v>
      </c>
    </row>
    <row r="41" spans="1:8" ht="18" customHeight="1">
      <c r="A41" s="48">
        <v>32</v>
      </c>
      <c r="B41" s="50"/>
      <c r="C41" s="48" t="s">
        <v>90</v>
      </c>
      <c r="D41" s="44"/>
      <c r="E41" s="73">
        <f>'TS2'!AO34</f>
        <v>3.4375</v>
      </c>
      <c r="F41" s="73"/>
      <c r="G41" s="73">
        <f t="shared" si="0"/>
        <v>3.4375</v>
      </c>
      <c r="H41" s="73" t="s">
        <v>125</v>
      </c>
    </row>
    <row r="42" spans="1:8" ht="18" customHeight="1">
      <c r="A42" s="72">
        <v>33</v>
      </c>
      <c r="B42" s="50"/>
      <c r="C42" s="48" t="s">
        <v>91</v>
      </c>
      <c r="D42" s="44"/>
      <c r="E42" s="73">
        <f>'TS2'!AO35</f>
        <v>2.9375</v>
      </c>
      <c r="F42" s="73"/>
      <c r="G42" s="73">
        <f t="shared" si="0"/>
        <v>2.9375</v>
      </c>
      <c r="H42" s="73" t="s">
        <v>125</v>
      </c>
    </row>
    <row r="43" spans="1:8" ht="18" customHeight="1">
      <c r="A43" s="48">
        <v>34</v>
      </c>
      <c r="B43" s="50"/>
      <c r="C43" s="48" t="s">
        <v>92</v>
      </c>
      <c r="D43" s="44"/>
      <c r="E43" s="73">
        <f>'TS2'!AO36</f>
        <v>3.6875</v>
      </c>
      <c r="F43" s="73"/>
      <c r="G43" s="73">
        <f t="shared" si="0"/>
        <v>3.6875</v>
      </c>
      <c r="H43" s="73" t="s">
        <v>125</v>
      </c>
    </row>
    <row r="44" spans="1:8" ht="18" customHeight="1">
      <c r="A44" s="72">
        <v>35</v>
      </c>
      <c r="B44" s="50"/>
      <c r="C44" s="48" t="s">
        <v>93</v>
      </c>
      <c r="D44" s="44"/>
      <c r="E44" s="73">
        <f>'TS2'!AO37</f>
        <v>3.0625</v>
      </c>
      <c r="F44" s="73"/>
      <c r="G44" s="73">
        <f t="shared" si="0"/>
        <v>3.0625</v>
      </c>
      <c r="H44" s="73" t="s">
        <v>125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39"/>
      <c r="C46" s="139"/>
      <c r="D46" s="139"/>
      <c r="E46" s="139"/>
      <c r="F46" s="139"/>
      <c r="G46" s="139"/>
      <c r="H46" s="139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0"/>
      <c r="B51" s="140"/>
      <c r="C51" s="140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Yamin Yasir</cp:lastModifiedBy>
  <cp:lastPrinted>2021-03-02T06:00:08Z</cp:lastPrinted>
  <dcterms:created xsi:type="dcterms:W3CDTF">2010-01-05T16:46:02Z</dcterms:created>
  <dcterms:modified xsi:type="dcterms:W3CDTF">2024-12-19T16:46:58Z</dcterms:modified>
</cp:coreProperties>
</file>