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Y:\LPAS_2\Cohorte3\TBE\G4\"/>
    </mc:Choice>
  </mc:AlternateContent>
  <xr:revisionPtr revIDLastSave="0" documentId="13_ncr:1_{FB52FB5C-41E8-4EBD-B21A-36A767238CCD}" xr6:coauthVersionLast="47" xr6:coauthVersionMax="47" xr10:uidLastSave="{00000000-0000-0000-0000-000000000000}"/>
  <bookViews>
    <workbookView xWindow="-108" yWindow="-108" windowWidth="23256" windowHeight="12456" xr2:uid="{0433274E-F81F-40AD-B87C-F5EAF1FF5B11}"/>
  </bookViews>
  <sheets>
    <sheet name="Base" sheetId="1" r:id="rId1"/>
    <sheet name="Tableau" sheetId="3" r:id="rId2"/>
    <sheet name="serie_Graph" sheetId="4" r:id="rId3"/>
    <sheet name="Finance" sheetId="2" r:id="rId4"/>
    <sheet name="PAGE_GARDE" sheetId="6" r:id="rId5"/>
  </sheets>
  <definedNames>
    <definedName name="Base">Base!$D$31:$BG$294</definedName>
    <definedName name="Base_Lib">Base!$D$29:$BE$29</definedName>
    <definedName name="base_Rang">Base!$BG$30:$BG$293</definedName>
    <definedName name="Base_Trim">Base!$C$30:$C$293</definedName>
    <definedName name="BASEFIN">Base!$D$30:$BE$293</definedName>
    <definedName name="Libelle">Base!$C$30:$BE$30</definedName>
    <definedName name="Trim">Base!$C$29:$C$293</definedName>
    <definedName name="_xlnm.Print_Area" localSheetId="3">Finance!$A$1:$AC$198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G212" i="1" l="1"/>
  <c r="BG213" i="1"/>
  <c r="BG214" i="1" s="1"/>
  <c r="BG215" i="1" s="1"/>
  <c r="BG216" i="1" s="1"/>
  <c r="BG217" i="1" s="1"/>
  <c r="BG218" i="1" s="1"/>
  <c r="BG219" i="1" s="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K58" i="3" l="1"/>
  <c r="K57" i="3"/>
  <c r="K56" i="3"/>
  <c r="K55" i="3"/>
  <c r="K54" i="3"/>
  <c r="K53" i="3"/>
  <c r="K52" i="3"/>
  <c r="K51" i="3"/>
  <c r="K50" i="3"/>
  <c r="K49" i="3"/>
  <c r="K48" i="3"/>
  <c r="K47" i="3"/>
  <c r="K46" i="3"/>
  <c r="K45" i="3"/>
  <c r="K44"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K25" i="3"/>
  <c r="K24" i="3"/>
  <c r="K23" i="3"/>
  <c r="K22" i="3"/>
  <c r="K21" i="3"/>
  <c r="K20" i="3"/>
  <c r="K19" i="3"/>
  <c r="K18" i="3"/>
  <c r="K17" i="3"/>
  <c r="K16" i="3"/>
  <c r="K15" i="3"/>
  <c r="K14" i="3"/>
  <c r="K13" i="3"/>
  <c r="K12" i="3"/>
  <c r="K11" i="3"/>
  <c r="K10" i="3"/>
  <c r="K9" i="3"/>
  <c r="K8" i="3"/>
  <c r="K7" i="3"/>
  <c r="K6" i="3"/>
  <c r="H8" i="2"/>
  <c r="I6" i="3" l="1"/>
  <c r="I17" i="3"/>
  <c r="I18" i="3"/>
  <c r="I19" i="3"/>
  <c r="I20" i="3"/>
  <c r="I21" i="3"/>
  <c r="I24" i="3"/>
  <c r="I25" i="3"/>
  <c r="I26" i="3"/>
  <c r="I34" i="3"/>
  <c r="I35" i="3"/>
  <c r="I36" i="3"/>
  <c r="I37" i="3"/>
  <c r="I38" i="3"/>
  <c r="I41" i="3"/>
  <c r="I42" i="3"/>
  <c r="I45" i="3"/>
  <c r="I47" i="3"/>
  <c r="I48" i="3"/>
  <c r="I49" i="3"/>
  <c r="I50" i="3"/>
  <c r="I54" i="3"/>
  <c r="I56" i="3"/>
  <c r="I57" i="3"/>
  <c r="I58" i="3"/>
  <c r="I8" i="3"/>
  <c r="C30" i="1" l="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BG34" i="1" l="1"/>
  <c r="BG35" i="1"/>
  <c r="BG36" i="1"/>
  <c r="BG37" i="1" s="1"/>
  <c r="BG38" i="1" s="1"/>
  <c r="BG39" i="1" s="1"/>
  <c r="BG40" i="1" s="1"/>
  <c r="BG41" i="1" s="1"/>
  <c r="BG42" i="1"/>
  <c r="BG43" i="1"/>
  <c r="BG44" i="1"/>
  <c r="BG45" i="1"/>
  <c r="BG46" i="1"/>
  <c r="BG47" i="1"/>
  <c r="BG48" i="1"/>
  <c r="BG49" i="1" s="1"/>
  <c r="BG50" i="1" s="1"/>
  <c r="BG51" i="1" s="1"/>
  <c r="BG52" i="1" s="1"/>
  <c r="BG53" i="1" s="1"/>
  <c r="BG54" i="1" s="1"/>
  <c r="BG55" i="1" s="1"/>
  <c r="BG56" i="1" s="1"/>
  <c r="BG57" i="1" s="1"/>
  <c r="BG58" i="1" s="1"/>
  <c r="BG59" i="1" s="1"/>
  <c r="BG60" i="1" s="1"/>
  <c r="BG61" i="1" s="1"/>
  <c r="BG62" i="1" s="1"/>
  <c r="BG63" i="1" s="1"/>
  <c r="BG64" i="1" s="1"/>
  <c r="BG65" i="1" s="1"/>
  <c r="BG66" i="1" s="1"/>
  <c r="BG67" i="1" s="1"/>
  <c r="BG68" i="1" s="1"/>
  <c r="BG69" i="1" s="1"/>
  <c r="BG70" i="1" s="1"/>
  <c r="BG71" i="1" s="1"/>
  <c r="BG72" i="1" s="1"/>
  <c r="BG73" i="1" s="1"/>
  <c r="BG74" i="1" s="1"/>
  <c r="BG75" i="1" s="1"/>
  <c r="BG76" i="1" s="1"/>
  <c r="BG77" i="1" s="1"/>
  <c r="BG78" i="1" s="1"/>
  <c r="BG79" i="1" s="1"/>
  <c r="BG80" i="1" s="1"/>
  <c r="BG81" i="1" s="1"/>
  <c r="BG82" i="1" s="1"/>
  <c r="BG83" i="1" s="1"/>
  <c r="BG84" i="1" s="1"/>
  <c r="BG85" i="1" s="1"/>
  <c r="BG86" i="1" s="1"/>
  <c r="BG87" i="1"/>
  <c r="BG88" i="1"/>
  <c r="BG89" i="1"/>
  <c r="BG90" i="1"/>
  <c r="BG91" i="1"/>
  <c r="BG92" i="1" s="1"/>
  <c r="BG93" i="1" s="1"/>
  <c r="BG94" i="1" s="1"/>
  <c r="BG95" i="1" s="1"/>
  <c r="BG96" i="1" s="1"/>
  <c r="BG97" i="1" s="1"/>
  <c r="BG98" i="1" s="1"/>
  <c r="BG99" i="1" s="1"/>
  <c r="BG100" i="1" s="1"/>
  <c r="BG101" i="1" s="1"/>
  <c r="BG102" i="1" s="1"/>
  <c r="BG103" i="1" s="1"/>
  <c r="BG104" i="1" s="1"/>
  <c r="BG105" i="1" s="1"/>
  <c r="BG106" i="1" s="1"/>
  <c r="BG107" i="1" s="1"/>
  <c r="BG108" i="1" s="1"/>
  <c r="BG109" i="1" s="1"/>
  <c r="BG110" i="1" s="1"/>
  <c r="BG111" i="1" s="1"/>
  <c r="BG112" i="1" s="1"/>
  <c r="BG113" i="1" s="1"/>
  <c r="BG114" i="1" s="1"/>
  <c r="BG115" i="1" s="1"/>
  <c r="BG116" i="1" s="1"/>
  <c r="BG117" i="1" s="1"/>
  <c r="BG118" i="1" s="1"/>
  <c r="BG119" i="1" s="1"/>
  <c r="BG120" i="1" s="1"/>
  <c r="BG121" i="1" s="1"/>
  <c r="BG122" i="1" s="1"/>
  <c r="BG123" i="1" s="1"/>
  <c r="BG124" i="1" s="1"/>
  <c r="BG125" i="1" s="1"/>
  <c r="BG126" i="1" s="1"/>
  <c r="BG127" i="1" s="1"/>
  <c r="BG128" i="1" s="1"/>
  <c r="BG129" i="1" s="1"/>
  <c r="BG130" i="1" s="1"/>
  <c r="BG131" i="1" s="1"/>
  <c r="BG132" i="1" s="1"/>
  <c r="BG133" i="1" s="1"/>
  <c r="BG134" i="1" s="1"/>
  <c r="BG135" i="1" s="1"/>
  <c r="BG136" i="1" s="1"/>
  <c r="BG137" i="1" s="1"/>
  <c r="BG138" i="1" s="1"/>
  <c r="BG139" i="1" s="1"/>
  <c r="BG140" i="1" s="1"/>
  <c r="BG141" i="1" s="1"/>
  <c r="BG142" i="1" s="1"/>
  <c r="BG143" i="1" s="1"/>
  <c r="BG144" i="1" s="1"/>
  <c r="BG145" i="1" s="1"/>
  <c r="BG146" i="1" s="1"/>
  <c r="BG147" i="1" s="1"/>
  <c r="BG148" i="1" s="1"/>
  <c r="BG149" i="1" s="1"/>
  <c r="BG150" i="1" s="1"/>
  <c r="BG151" i="1" s="1"/>
  <c r="BG152" i="1" s="1"/>
  <c r="BG153" i="1" s="1"/>
  <c r="BG154" i="1" s="1"/>
  <c r="BG155" i="1" s="1"/>
  <c r="BG156" i="1" s="1"/>
  <c r="BG157" i="1" s="1"/>
  <c r="BG158" i="1" s="1"/>
  <c r="BG159" i="1" s="1"/>
  <c r="BG160" i="1" s="1"/>
  <c r="BG161" i="1" s="1"/>
  <c r="BG162" i="1" s="1"/>
  <c r="BG163" i="1" s="1"/>
  <c r="BG164" i="1" s="1"/>
  <c r="BG165" i="1" s="1"/>
  <c r="BG166" i="1" s="1"/>
  <c r="BG167" i="1" s="1"/>
  <c r="BG168" i="1" s="1"/>
  <c r="BG169" i="1" s="1"/>
  <c r="BG170" i="1" s="1"/>
  <c r="BG171" i="1" s="1"/>
  <c r="BG172" i="1" s="1"/>
  <c r="BG173" i="1" s="1"/>
  <c r="BG174" i="1" s="1"/>
  <c r="BG175" i="1" s="1"/>
  <c r="BG176" i="1" s="1"/>
  <c r="BG177" i="1" s="1"/>
  <c r="BG178" i="1" s="1"/>
  <c r="BG179" i="1" s="1"/>
  <c r="BG180" i="1" s="1"/>
  <c r="BG181" i="1" s="1"/>
  <c r="BG182" i="1" s="1"/>
  <c r="BG183" i="1" s="1"/>
  <c r="BG184" i="1" s="1"/>
  <c r="BG185" i="1" s="1"/>
  <c r="BG186" i="1" s="1"/>
  <c r="BG187" i="1" s="1"/>
  <c r="BG188" i="1" s="1"/>
  <c r="BG189" i="1" s="1"/>
  <c r="BG190" i="1" s="1"/>
  <c r="BG191" i="1" s="1"/>
  <c r="BG192" i="1" s="1"/>
  <c r="BG193" i="1" s="1"/>
  <c r="BG194" i="1" s="1"/>
  <c r="BG195" i="1" s="1"/>
  <c r="BG196" i="1" s="1"/>
  <c r="BG197" i="1" s="1"/>
  <c r="BG198" i="1" s="1"/>
  <c r="BG199" i="1" s="1"/>
  <c r="BG200" i="1" s="1"/>
  <c r="BG201" i="1" s="1"/>
  <c r="BG202" i="1" s="1"/>
  <c r="BG203" i="1" s="1"/>
  <c r="BG204" i="1" s="1"/>
  <c r="BG205" i="1" s="1"/>
  <c r="BG206" i="1" s="1"/>
  <c r="BG207" i="1" s="1"/>
  <c r="BG208" i="1" s="1"/>
  <c r="BG209" i="1" s="1"/>
  <c r="BG210" i="1" s="1"/>
  <c r="BG211" i="1" s="1"/>
  <c r="BI219" i="1"/>
  <c r="BI220" i="1"/>
  <c r="BI221" i="1"/>
  <c r="BI222" i="1"/>
  <c r="BI223" i="1"/>
  <c r="BI224" i="1"/>
  <c r="BI225" i="1"/>
  <c r="BI226" i="1"/>
  <c r="BI227" i="1"/>
  <c r="BI228" i="1"/>
  <c r="BI229" i="1"/>
  <c r="BI230" i="1"/>
  <c r="BI231" i="1"/>
  <c r="BI232"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4"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G31" i="1"/>
  <c r="BG32" i="1" s="1"/>
  <c r="BG33" i="1" s="1"/>
  <c r="BG28" i="1" l="1"/>
  <c r="W10" i="4"/>
  <c r="W18" i="4"/>
  <c r="W26" i="4"/>
  <c r="W34" i="4"/>
  <c r="W42" i="4"/>
  <c r="W50" i="4"/>
  <c r="W58" i="4"/>
  <c r="W11" i="4"/>
  <c r="W19" i="4"/>
  <c r="W27" i="4"/>
  <c r="W35" i="4"/>
  <c r="W43" i="4"/>
  <c r="W51" i="4"/>
  <c r="W59" i="4"/>
  <c r="G5" i="3"/>
  <c r="G8" i="2" s="1"/>
  <c r="W12" i="4"/>
  <c r="W20" i="4"/>
  <c r="W28" i="4"/>
  <c r="W36" i="4"/>
  <c r="W44" i="4"/>
  <c r="W52" i="4"/>
  <c r="W60" i="4"/>
  <c r="W5" i="4"/>
  <c r="W13" i="4"/>
  <c r="W21" i="4"/>
  <c r="W29" i="4"/>
  <c r="W37" i="4"/>
  <c r="W45" i="4"/>
  <c r="W53" i="4"/>
  <c r="W61" i="4"/>
  <c r="W6" i="4"/>
  <c r="W14" i="4"/>
  <c r="W22" i="4"/>
  <c r="W30" i="4"/>
  <c r="W38" i="4"/>
  <c r="W46" i="4"/>
  <c r="W54" i="4"/>
  <c r="W62" i="4"/>
  <c r="W7" i="4"/>
  <c r="W15" i="4"/>
  <c r="W23" i="4"/>
  <c r="W31" i="4"/>
  <c r="W39" i="4"/>
  <c r="W47" i="4"/>
  <c r="W55" i="4"/>
  <c r="W63" i="4"/>
  <c r="W8" i="4"/>
  <c r="W16" i="4"/>
  <c r="W24" i="4"/>
  <c r="W32" i="4"/>
  <c r="W40" i="4"/>
  <c r="W48" i="4"/>
  <c r="W56" i="4"/>
  <c r="W64" i="4"/>
  <c r="W9" i="4"/>
  <c r="W17" i="4"/>
  <c r="W25" i="4"/>
  <c r="W33" i="4"/>
  <c r="W41" i="4"/>
  <c r="W49" i="4"/>
  <c r="W57" i="4"/>
  <c r="W4" i="4"/>
  <c r="S64" i="4"/>
  <c r="K64" i="4"/>
  <c r="V63" i="4"/>
  <c r="M63" i="4"/>
  <c r="E63" i="4"/>
  <c r="O62" i="4"/>
  <c r="G62" i="4"/>
  <c r="Q61" i="4"/>
  <c r="I61" i="4"/>
  <c r="S60" i="4"/>
  <c r="K60" i="4"/>
  <c r="V59" i="4"/>
  <c r="M59" i="4"/>
  <c r="E59" i="4"/>
  <c r="O58" i="4"/>
  <c r="G58" i="4"/>
  <c r="Q57" i="4"/>
  <c r="I57" i="4"/>
  <c r="S56" i="4"/>
  <c r="K56" i="4"/>
  <c r="V55" i="4"/>
  <c r="M55" i="4"/>
  <c r="E55" i="4"/>
  <c r="O54" i="4"/>
  <c r="G54" i="4"/>
  <c r="Q53" i="4"/>
  <c r="I53" i="4"/>
  <c r="S52" i="4"/>
  <c r="K52" i="4"/>
  <c r="V51" i="4"/>
  <c r="M51" i="4"/>
  <c r="E51" i="4"/>
  <c r="O50" i="4"/>
  <c r="G50" i="4"/>
  <c r="Q49" i="4"/>
  <c r="I49" i="4"/>
  <c r="S48" i="4"/>
  <c r="K48" i="4"/>
  <c r="V47" i="4"/>
  <c r="M47" i="4"/>
  <c r="E47" i="4"/>
  <c r="O46" i="4"/>
  <c r="G46" i="4"/>
  <c r="Q45" i="4"/>
  <c r="I45" i="4"/>
  <c r="S44" i="4"/>
  <c r="K44" i="4"/>
  <c r="V43" i="4"/>
  <c r="M43" i="4"/>
  <c r="E43" i="4"/>
  <c r="O42" i="4"/>
  <c r="G42" i="4"/>
  <c r="Q41" i="4"/>
  <c r="I41" i="4"/>
  <c r="S40" i="4"/>
  <c r="K40" i="4"/>
  <c r="V39" i="4"/>
  <c r="M39" i="4"/>
  <c r="E39" i="4"/>
  <c r="O38" i="4"/>
  <c r="G38" i="4"/>
  <c r="Q37" i="4"/>
  <c r="I37" i="4"/>
  <c r="S36" i="4"/>
  <c r="K36" i="4"/>
  <c r="V35" i="4"/>
  <c r="M35" i="4"/>
  <c r="E35" i="4"/>
  <c r="O34" i="4"/>
  <c r="G34" i="4"/>
  <c r="Q33" i="4"/>
  <c r="I33" i="4"/>
  <c r="S32" i="4"/>
  <c r="K32" i="4"/>
  <c r="V31" i="4"/>
  <c r="M31" i="4"/>
  <c r="E31" i="4"/>
  <c r="O30" i="4"/>
  <c r="G30" i="4"/>
  <c r="Q29" i="4"/>
  <c r="I29" i="4"/>
  <c r="S28" i="4"/>
  <c r="K28" i="4"/>
  <c r="V27" i="4"/>
  <c r="R64" i="4"/>
  <c r="J64" i="4"/>
  <c r="U63" i="4"/>
  <c r="T63" i="4" s="1"/>
  <c r="L63" i="4"/>
  <c r="D63" i="4"/>
  <c r="N62" i="4"/>
  <c r="F62" i="4"/>
  <c r="P61" i="4"/>
  <c r="H61" i="4"/>
  <c r="R60" i="4"/>
  <c r="J60" i="4"/>
  <c r="U59" i="4"/>
  <c r="T59" i="4" s="1"/>
  <c r="L59" i="4"/>
  <c r="D59" i="4"/>
  <c r="N58" i="4"/>
  <c r="F58" i="4"/>
  <c r="P57" i="4"/>
  <c r="H57" i="4"/>
  <c r="P64" i="4"/>
  <c r="F64" i="4"/>
  <c r="N63" i="4"/>
  <c r="U62" i="4"/>
  <c r="J62" i="4"/>
  <c r="R61" i="4"/>
  <c r="F61" i="4"/>
  <c r="N60" i="4"/>
  <c r="D60" i="4"/>
  <c r="J59" i="4"/>
  <c r="R58" i="4"/>
  <c r="H58" i="4"/>
  <c r="N57" i="4"/>
  <c r="D57" i="4"/>
  <c r="M56" i="4"/>
  <c r="D56" i="4"/>
  <c r="L55" i="4"/>
  <c r="V54" i="4"/>
  <c r="L54" i="4"/>
  <c r="V53" i="4"/>
  <c r="L53" i="4"/>
  <c r="V52" i="4"/>
  <c r="L52" i="4"/>
  <c r="U51" i="4"/>
  <c r="T51" i="4" s="1"/>
  <c r="K51" i="4"/>
  <c r="U50" i="4"/>
  <c r="K50" i="4"/>
  <c r="U49" i="4"/>
  <c r="K49" i="4"/>
  <c r="U48" i="4"/>
  <c r="J48" i="4"/>
  <c r="S47" i="4"/>
  <c r="J47" i="4"/>
  <c r="S46" i="4"/>
  <c r="J46" i="4"/>
  <c r="S45" i="4"/>
  <c r="J45" i="4"/>
  <c r="R44" i="4"/>
  <c r="I44" i="4"/>
  <c r="R43" i="4"/>
  <c r="I43" i="4"/>
  <c r="R42" i="4"/>
  <c r="I42" i="4"/>
  <c r="R41" i="4"/>
  <c r="H41" i="4"/>
  <c r="Q40" i="4"/>
  <c r="H40" i="4"/>
  <c r="Q39" i="4"/>
  <c r="H39" i="4"/>
  <c r="Q38" i="4"/>
  <c r="H38" i="4"/>
  <c r="P37" i="4"/>
  <c r="G37" i="4"/>
  <c r="P36" i="4"/>
  <c r="G36" i="4"/>
  <c r="P35" i="4"/>
  <c r="G35" i="4"/>
  <c r="P34" i="4"/>
  <c r="F34" i="4"/>
  <c r="O33" i="4"/>
  <c r="F33" i="4"/>
  <c r="O32" i="4"/>
  <c r="F32" i="4"/>
  <c r="O31" i="4"/>
  <c r="F31" i="4"/>
  <c r="N30" i="4"/>
  <c r="E30" i="4"/>
  <c r="N29" i="4"/>
  <c r="E29" i="4"/>
  <c r="N28" i="4"/>
  <c r="E28" i="4"/>
  <c r="N27" i="4"/>
  <c r="F27" i="4"/>
  <c r="P26" i="4"/>
  <c r="H26" i="4"/>
  <c r="R25" i="4"/>
  <c r="J25" i="4"/>
  <c r="U24" i="4"/>
  <c r="L24" i="4"/>
  <c r="D24" i="4"/>
  <c r="N23" i="4"/>
  <c r="F23" i="4"/>
  <c r="P22" i="4"/>
  <c r="H22" i="4"/>
  <c r="R21" i="4"/>
  <c r="J21" i="4"/>
  <c r="U20" i="4"/>
  <c r="L20" i="4"/>
  <c r="D20" i="4"/>
  <c r="N19" i="4"/>
  <c r="F19" i="4"/>
  <c r="P18" i="4"/>
  <c r="H18" i="4"/>
  <c r="R17" i="4"/>
  <c r="J17" i="4"/>
  <c r="U16" i="4"/>
  <c r="L16" i="4"/>
  <c r="D16" i="4"/>
  <c r="N15" i="4"/>
  <c r="F15" i="4"/>
  <c r="P14" i="4"/>
  <c r="H14" i="4"/>
  <c r="R13" i="4"/>
  <c r="J13" i="4"/>
  <c r="U12" i="4"/>
  <c r="L12" i="4"/>
  <c r="D12" i="4"/>
  <c r="N11" i="4"/>
  <c r="F11" i="4"/>
  <c r="P10" i="4"/>
  <c r="H10" i="4"/>
  <c r="R9" i="4"/>
  <c r="J9" i="4"/>
  <c r="U8" i="4"/>
  <c r="L8" i="4"/>
  <c r="D8" i="4"/>
  <c r="N7" i="4"/>
  <c r="F7" i="4"/>
  <c r="P6" i="4"/>
  <c r="H6" i="4"/>
  <c r="R5" i="4"/>
  <c r="J5" i="4"/>
  <c r="U4" i="4"/>
  <c r="L4" i="4"/>
  <c r="D4" i="4"/>
  <c r="C12" i="4"/>
  <c r="C20" i="4"/>
  <c r="C28" i="4"/>
  <c r="C36" i="4"/>
  <c r="C44" i="4"/>
  <c r="C52" i="4"/>
  <c r="C60" i="4"/>
  <c r="B7" i="4"/>
  <c r="B15" i="4"/>
  <c r="B23" i="4"/>
  <c r="B31" i="4"/>
  <c r="B39" i="4"/>
  <c r="B47" i="4"/>
  <c r="B55" i="4"/>
  <c r="B63" i="4"/>
  <c r="S49" i="4"/>
  <c r="R48" i="4"/>
  <c r="R47" i="4"/>
  <c r="I47" i="4"/>
  <c r="I46" i="4"/>
  <c r="R45" i="4"/>
  <c r="Q44" i="4"/>
  <c r="H44" i="4"/>
  <c r="H43" i="4"/>
  <c r="H42" i="4"/>
  <c r="P41" i="4"/>
  <c r="P40" i="4"/>
  <c r="G40" i="4"/>
  <c r="G39" i="4"/>
  <c r="P38" i="4"/>
  <c r="O37" i="4"/>
  <c r="F37" i="4"/>
  <c r="F36" i="4"/>
  <c r="O35" i="4"/>
  <c r="N34" i="4"/>
  <c r="E34" i="4"/>
  <c r="E33" i="4"/>
  <c r="E32" i="4"/>
  <c r="N31" i="4"/>
  <c r="M30" i="4"/>
  <c r="D30" i="4"/>
  <c r="D29" i="4"/>
  <c r="M28" i="4"/>
  <c r="M27" i="4"/>
  <c r="E27" i="4"/>
  <c r="O64" i="4"/>
  <c r="E64" i="4"/>
  <c r="K63" i="4"/>
  <c r="S62" i="4"/>
  <c r="I62" i="4"/>
  <c r="O61" i="4"/>
  <c r="E61" i="4"/>
  <c r="M60" i="4"/>
  <c r="S59" i="4"/>
  <c r="I59" i="4"/>
  <c r="Q58" i="4"/>
  <c r="E58" i="4"/>
  <c r="M57" i="4"/>
  <c r="V56" i="4"/>
  <c r="L56" i="4"/>
  <c r="U55" i="4"/>
  <c r="T55" i="4" s="1"/>
  <c r="K55" i="4"/>
  <c r="U54" i="4"/>
  <c r="K54" i="4"/>
  <c r="U53" i="4"/>
  <c r="K53" i="4"/>
  <c r="U52" i="4"/>
  <c r="J52" i="4"/>
  <c r="S51" i="4"/>
  <c r="J51" i="4"/>
  <c r="S50" i="4"/>
  <c r="J50" i="4"/>
  <c r="J49" i="4"/>
  <c r="I48" i="4"/>
  <c r="R46" i="4"/>
  <c r="H45" i="4"/>
  <c r="Q43" i="4"/>
  <c r="Q42" i="4"/>
  <c r="G41" i="4"/>
  <c r="P39" i="4"/>
  <c r="F38" i="4"/>
  <c r="O36" i="4"/>
  <c r="F35" i="4"/>
  <c r="N33" i="4"/>
  <c r="N32" i="4"/>
  <c r="D31" i="4"/>
  <c r="M29" i="4"/>
  <c r="D28" i="4"/>
  <c r="O26" i="4"/>
  <c r="N64" i="4"/>
  <c r="D64" i="4"/>
  <c r="J63" i="4"/>
  <c r="R62" i="4"/>
  <c r="H62" i="4"/>
  <c r="N61" i="4"/>
  <c r="D61" i="4"/>
  <c r="L60" i="4"/>
  <c r="R59" i="4"/>
  <c r="H59" i="4"/>
  <c r="P58" i="4"/>
  <c r="D58" i="4"/>
  <c r="L57" i="4"/>
  <c r="U56" i="4"/>
  <c r="J56" i="4"/>
  <c r="S55" i="4"/>
  <c r="J55" i="4"/>
  <c r="S54" i="4"/>
  <c r="J54" i="4"/>
  <c r="S53" i="4"/>
  <c r="J53" i="4"/>
  <c r="R52" i="4"/>
  <c r="I52" i="4"/>
  <c r="R51" i="4"/>
  <c r="I51" i="4"/>
  <c r="R50" i="4"/>
  <c r="I50" i="4"/>
  <c r="R49" i="4"/>
  <c r="H49" i="4"/>
  <c r="Q48" i="4"/>
  <c r="H48" i="4"/>
  <c r="Q47" i="4"/>
  <c r="H47" i="4"/>
  <c r="Q46" i="4"/>
  <c r="H46" i="4"/>
  <c r="P45" i="4"/>
  <c r="G45" i="4"/>
  <c r="I64" i="4"/>
  <c r="I63" i="4"/>
  <c r="L62" i="4"/>
  <c r="L61" i="4"/>
  <c r="O60" i="4"/>
  <c r="O59" i="4"/>
  <c r="M58" i="4"/>
  <c r="R57" i="4"/>
  <c r="Q56" i="4"/>
  <c r="E56" i="4"/>
  <c r="G55" i="4"/>
  <c r="I54" i="4"/>
  <c r="N53" i="4"/>
  <c r="P52" i="4"/>
  <c r="D52" i="4"/>
  <c r="F51" i="4"/>
  <c r="H50" i="4"/>
  <c r="M49" i="4"/>
  <c r="O48" i="4"/>
  <c r="U47" i="4"/>
  <c r="D47" i="4"/>
  <c r="F46" i="4"/>
  <c r="L45" i="4"/>
  <c r="O44" i="4"/>
  <c r="D44" i="4"/>
  <c r="J43" i="4"/>
  <c r="N42" i="4"/>
  <c r="V41" i="4"/>
  <c r="J41" i="4"/>
  <c r="N40" i="4"/>
  <c r="U39" i="4"/>
  <c r="I39" i="4"/>
  <c r="M38" i="4"/>
  <c r="U37" i="4"/>
  <c r="H37" i="4"/>
  <c r="M36" i="4"/>
  <c r="S35" i="4"/>
  <c r="H35" i="4"/>
  <c r="L34" i="4"/>
  <c r="S33" i="4"/>
  <c r="G33" i="4"/>
  <c r="L32" i="4"/>
  <c r="R31" i="4"/>
  <c r="G31" i="4"/>
  <c r="K30" i="4"/>
  <c r="R29" i="4"/>
  <c r="F29" i="4"/>
  <c r="J28" i="4"/>
  <c r="Q27" i="4"/>
  <c r="G27" i="4"/>
  <c r="M26" i="4"/>
  <c r="D26" i="4"/>
  <c r="M25" i="4"/>
  <c r="D25" i="4"/>
  <c r="M24" i="4"/>
  <c r="V23" i="4"/>
  <c r="L23" i="4"/>
  <c r="V22" i="4"/>
  <c r="L22" i="4"/>
  <c r="V21" i="4"/>
  <c r="L21" i="4"/>
  <c r="V20" i="4"/>
  <c r="K20" i="4"/>
  <c r="U19" i="4"/>
  <c r="K19" i="4"/>
  <c r="U18" i="4"/>
  <c r="K18" i="4"/>
  <c r="U17" i="4"/>
  <c r="K17" i="4"/>
  <c r="S16" i="4"/>
  <c r="J16" i="4"/>
  <c r="S15" i="4"/>
  <c r="J15" i="4"/>
  <c r="S14" i="4"/>
  <c r="J14" i="4"/>
  <c r="S13" i="4"/>
  <c r="I13" i="4"/>
  <c r="R12" i="4"/>
  <c r="I12" i="4"/>
  <c r="R11" i="4"/>
  <c r="I11" i="4"/>
  <c r="R10" i="4"/>
  <c r="I10" i="4"/>
  <c r="Q9" i="4"/>
  <c r="H9" i="4"/>
  <c r="Q8" i="4"/>
  <c r="H8" i="4"/>
  <c r="Q7" i="4"/>
  <c r="H7" i="4"/>
  <c r="Q6" i="4"/>
  <c r="G6" i="4"/>
  <c r="P5" i="4"/>
  <c r="G5" i="4"/>
  <c r="H64" i="4"/>
  <c r="H63" i="4"/>
  <c r="K62" i="4"/>
  <c r="K61" i="4"/>
  <c r="I60" i="4"/>
  <c r="N59" i="4"/>
  <c r="L58" i="4"/>
  <c r="O57" i="4"/>
  <c r="P56" i="4"/>
  <c r="R55" i="4"/>
  <c r="F55" i="4"/>
  <c r="H54" i="4"/>
  <c r="M53" i="4"/>
  <c r="O52" i="4"/>
  <c r="Q51" i="4"/>
  <c r="D51" i="4"/>
  <c r="F50" i="4"/>
  <c r="L49" i="4"/>
  <c r="N48" i="4"/>
  <c r="P47" i="4"/>
  <c r="V46" i="4"/>
  <c r="E46" i="4"/>
  <c r="K45" i="4"/>
  <c r="N44" i="4"/>
  <c r="U43" i="4"/>
  <c r="G43" i="4"/>
  <c r="M42" i="4"/>
  <c r="U41" i="4"/>
  <c r="F41" i="4"/>
  <c r="M40" i="4"/>
  <c r="S39" i="4"/>
  <c r="F39" i="4"/>
  <c r="L38" i="4"/>
  <c r="S37" i="4"/>
  <c r="E37" i="4"/>
  <c r="L36" i="4"/>
  <c r="R35" i="4"/>
  <c r="D35" i="4"/>
  <c r="K34" i="4"/>
  <c r="R33" i="4"/>
  <c r="D33" i="4"/>
  <c r="J32" i="4"/>
  <c r="Q31" i="4"/>
  <c r="V30" i="4"/>
  <c r="J30" i="4"/>
  <c r="P29" i="4"/>
  <c r="V28" i="4"/>
  <c r="I28" i="4"/>
  <c r="P27" i="4"/>
  <c r="D27" i="4"/>
  <c r="L26" i="4"/>
  <c r="V25" i="4"/>
  <c r="L25" i="4"/>
  <c r="V24" i="4"/>
  <c r="K24" i="4"/>
  <c r="U23" i="4"/>
  <c r="K23" i="4"/>
  <c r="U22" i="4"/>
  <c r="T22" i="4" s="1"/>
  <c r="K22" i="4"/>
  <c r="U21" i="4"/>
  <c r="K21" i="4"/>
  <c r="S20" i="4"/>
  <c r="J20" i="4"/>
  <c r="S19" i="4"/>
  <c r="J19" i="4"/>
  <c r="S18" i="4"/>
  <c r="J18" i="4"/>
  <c r="S17" i="4"/>
  <c r="I17" i="4"/>
  <c r="R16" i="4"/>
  <c r="I16" i="4"/>
  <c r="R15" i="4"/>
  <c r="I15" i="4"/>
  <c r="R14" i="4"/>
  <c r="I14" i="4"/>
  <c r="Q13" i="4"/>
  <c r="H13" i="4"/>
  <c r="Q12" i="4"/>
  <c r="H12" i="4"/>
  <c r="Q11" i="4"/>
  <c r="H11" i="4"/>
  <c r="Q10" i="4"/>
  <c r="G10" i="4"/>
  <c r="P9" i="4"/>
  <c r="S63" i="4"/>
  <c r="Q62" i="4"/>
  <c r="M61" i="4"/>
  <c r="G60" i="4"/>
  <c r="V58" i="4"/>
  <c r="S57" i="4"/>
  <c r="N56" i="4"/>
  <c r="N55" i="4"/>
  <c r="M54" i="4"/>
  <c r="G53" i="4"/>
  <c r="G52" i="4"/>
  <c r="G51" i="4"/>
  <c r="D50" i="4"/>
  <c r="D49" i="4"/>
  <c r="D48" i="4"/>
  <c r="P46" i="4"/>
  <c r="O45" i="4"/>
  <c r="P44" i="4"/>
  <c r="P43" i="4"/>
  <c r="U42" i="4"/>
  <c r="D42" i="4"/>
  <c r="D41" i="4"/>
  <c r="F40" i="4"/>
  <c r="J39" i="4"/>
  <c r="J38" i="4"/>
  <c r="L37" i="4"/>
  <c r="N36" i="4"/>
  <c r="N35" i="4"/>
  <c r="R34" i="4"/>
  <c r="U33" i="4"/>
  <c r="T33" i="4" s="1"/>
  <c r="U32" i="4"/>
  <c r="T32" i="4" s="1"/>
  <c r="D32" i="4"/>
  <c r="H31" i="4"/>
  <c r="H30" i="4"/>
  <c r="J29" i="4"/>
  <c r="L28" i="4"/>
  <c r="L27" i="4"/>
  <c r="R26" i="4"/>
  <c r="E26" i="4"/>
  <c r="I25" i="4"/>
  <c r="P24" i="4"/>
  <c r="E24" i="4"/>
  <c r="I23" i="4"/>
  <c r="O22" i="4"/>
  <c r="D22" i="4"/>
  <c r="H21" i="4"/>
  <c r="O20" i="4"/>
  <c r="V19" i="4"/>
  <c r="H19" i="4"/>
  <c r="N18" i="4"/>
  <c r="V17" i="4"/>
  <c r="G17" i="4"/>
  <c r="N16" i="4"/>
  <c r="U15" i="4"/>
  <c r="G15" i="4"/>
  <c r="M14" i="4"/>
  <c r="U13" i="4"/>
  <c r="F13" i="4"/>
  <c r="M12" i="4"/>
  <c r="S11" i="4"/>
  <c r="E11" i="4"/>
  <c r="L10" i="4"/>
  <c r="S9" i="4"/>
  <c r="F9" i="4"/>
  <c r="N8" i="4"/>
  <c r="V7" i="4"/>
  <c r="K7" i="4"/>
  <c r="S6" i="4"/>
  <c r="I6" i="4"/>
  <c r="O5" i="4"/>
  <c r="E5" i="4"/>
  <c r="N4" i="4"/>
  <c r="E4" i="4"/>
  <c r="C13" i="4"/>
  <c r="C22" i="4"/>
  <c r="C31" i="4"/>
  <c r="C40" i="4"/>
  <c r="C49" i="4"/>
  <c r="C58" i="4"/>
  <c r="B6" i="4"/>
  <c r="B16" i="4"/>
  <c r="B25" i="4"/>
  <c r="B34" i="4"/>
  <c r="B43" i="4"/>
  <c r="B52" i="4"/>
  <c r="B61" i="4"/>
  <c r="F30" i="4"/>
  <c r="H28" i="4"/>
  <c r="Q26" i="4"/>
  <c r="H25" i="4"/>
  <c r="O24" i="4"/>
  <c r="H23" i="4"/>
  <c r="S21" i="4"/>
  <c r="G21" i="4"/>
  <c r="R19" i="4"/>
  <c r="G19" i="4"/>
  <c r="Q17" i="4"/>
  <c r="M16" i="4"/>
  <c r="Q15" i="4"/>
  <c r="L14" i="4"/>
  <c r="R63" i="4"/>
  <c r="P62" i="4"/>
  <c r="J61" i="4"/>
  <c r="F60" i="4"/>
  <c r="U58" i="4"/>
  <c r="K57" i="4"/>
  <c r="I56" i="4"/>
  <c r="I55" i="4"/>
  <c r="F54" i="4"/>
  <c r="F53" i="4"/>
  <c r="F52" i="4"/>
  <c r="V50" i="4"/>
  <c r="V49" i="4"/>
  <c r="V48" i="4"/>
  <c r="O47" i="4"/>
  <c r="N46" i="4"/>
  <c r="N45" i="4"/>
  <c r="M44" i="4"/>
  <c r="O43" i="4"/>
  <c r="S42" i="4"/>
  <c r="S41" i="4"/>
  <c r="V40" i="4"/>
  <c r="E40" i="4"/>
  <c r="D39" i="4"/>
  <c r="I38" i="4"/>
  <c r="K37" i="4"/>
  <c r="J36" i="4"/>
  <c r="L35" i="4"/>
  <c r="Q34" i="4"/>
  <c r="P33" i="4"/>
  <c r="R32" i="4"/>
  <c r="U31" i="4"/>
  <c r="T31" i="4" s="1"/>
  <c r="U30" i="4"/>
  <c r="H29" i="4"/>
  <c r="K27" i="4"/>
  <c r="U25" i="4"/>
  <c r="T25" i="4" s="1"/>
  <c r="S23" i="4"/>
  <c r="N22" i="4"/>
  <c r="N20" i="4"/>
  <c r="M18" i="4"/>
  <c r="F17" i="4"/>
  <c r="E15" i="4"/>
  <c r="V64" i="4"/>
  <c r="Q63" i="4"/>
  <c r="M62" i="4"/>
  <c r="G61" i="4"/>
  <c r="E60" i="4"/>
  <c r="S58" i="4"/>
  <c r="J57" i="4"/>
  <c r="H56" i="4"/>
  <c r="H55" i="4"/>
  <c r="E54" i="4"/>
  <c r="E53" i="4"/>
  <c r="E52" i="4"/>
  <c r="Q50" i="4"/>
  <c r="P49" i="4"/>
  <c r="P48" i="4"/>
  <c r="N47" i="4"/>
  <c r="M46" i="4"/>
  <c r="M45" i="4"/>
  <c r="L44" i="4"/>
  <c r="N43" i="4"/>
  <c r="P42" i="4"/>
  <c r="O41" i="4"/>
  <c r="U40" i="4"/>
  <c r="D40" i="4"/>
  <c r="V38" i="4"/>
  <c r="E38" i="4"/>
  <c r="J37" i="4"/>
  <c r="I36" i="4"/>
  <c r="K35" i="4"/>
  <c r="M34" i="4"/>
  <c r="M33" i="4"/>
  <c r="Q32" i="4"/>
  <c r="S31" i="4"/>
  <c r="S30" i="4"/>
  <c r="V29" i="4"/>
  <c r="G29" i="4"/>
  <c r="G28" i="4"/>
  <c r="J27" i="4"/>
  <c r="N26" i="4"/>
  <c r="S25" i="4"/>
  <c r="G25" i="4"/>
  <c r="N24" i="4"/>
  <c r="R23" i="4"/>
  <c r="G23" i="4"/>
  <c r="M22" i="4"/>
  <c r="Q21" i="4"/>
  <c r="F21" i="4"/>
  <c r="M20" i="4"/>
  <c r="Q19" i="4"/>
  <c r="E19" i="4"/>
  <c r="L18" i="4"/>
  <c r="P17" i="4"/>
  <c r="E17" i="4"/>
  <c r="K16" i="4"/>
  <c r="P15" i="4"/>
  <c r="D15" i="4"/>
  <c r="K14" i="4"/>
  <c r="O13" i="4"/>
  <c r="D13" i="4"/>
  <c r="J12" i="4"/>
  <c r="O11" i="4"/>
  <c r="V10" i="4"/>
  <c r="J10" i="4"/>
  <c r="N9" i="4"/>
  <c r="D9" i="4"/>
  <c r="K8" i="4"/>
  <c r="S7" i="4"/>
  <c r="I7" i="4"/>
  <c r="O6" i="4"/>
  <c r="E6" i="4"/>
  <c r="M5" i="4"/>
  <c r="V4" i="4"/>
  <c r="K4" i="4"/>
  <c r="C6" i="4"/>
  <c r="C15" i="4"/>
  <c r="C24" i="4"/>
  <c r="C33" i="4"/>
  <c r="C42" i="4"/>
  <c r="C51" i="4"/>
  <c r="C61" i="4"/>
  <c r="B9" i="4"/>
  <c r="B18" i="4"/>
  <c r="B27" i="4"/>
  <c r="B36" i="4"/>
  <c r="B45" i="4"/>
  <c r="G63" i="4"/>
  <c r="V60" i="4"/>
  <c r="G59" i="4"/>
  <c r="F57" i="4"/>
  <c r="O55" i="4"/>
  <c r="P53" i="4"/>
  <c r="P51" i="4"/>
  <c r="L50" i="4"/>
  <c r="L48" i="4"/>
  <c r="U46" i="4"/>
  <c r="T46" i="4" s="1"/>
  <c r="D45" i="4"/>
  <c r="L43" i="4"/>
  <c r="F42" i="4"/>
  <c r="O40" i="4"/>
  <c r="K39" i="4"/>
  <c r="R37" i="4"/>
  <c r="H36" i="4"/>
  <c r="U34" i="4"/>
  <c r="K33" i="4"/>
  <c r="G32" i="4"/>
  <c r="P30" i="4"/>
  <c r="U28" i="4"/>
  <c r="R27" i="4"/>
  <c r="J26" i="4"/>
  <c r="K25" i="4"/>
  <c r="H24" i="4"/>
  <c r="E23" i="4"/>
  <c r="F22" i="4"/>
  <c r="D21" i="4"/>
  <c r="E20" i="4"/>
  <c r="R18" i="4"/>
  <c r="O17" i="4"/>
  <c r="P16" i="4"/>
  <c r="M15" i="4"/>
  <c r="N14" i="4"/>
  <c r="M13" i="4"/>
  <c r="O12" i="4"/>
  <c r="P11" i="4"/>
  <c r="S10" i="4"/>
  <c r="V9" i="4"/>
  <c r="E9" i="4"/>
  <c r="I8" i="4"/>
  <c r="M7" i="4"/>
  <c r="R6" i="4"/>
  <c r="V5" i="4"/>
  <c r="H5" i="4"/>
  <c r="M4" i="4"/>
  <c r="C8" i="4"/>
  <c r="C19" i="4"/>
  <c r="C32" i="4"/>
  <c r="C45" i="4"/>
  <c r="C56" i="4"/>
  <c r="B8" i="4"/>
  <c r="B20" i="4"/>
  <c r="B32" i="4"/>
  <c r="B44" i="4"/>
  <c r="B56" i="4"/>
  <c r="N51" i="4"/>
  <c r="U44" i="4"/>
  <c r="T44" i="4" s="1"/>
  <c r="U64" i="4"/>
  <c r="T64" i="4" s="1"/>
  <c r="F63" i="4"/>
  <c r="U60" i="4"/>
  <c r="F59" i="4"/>
  <c r="E57" i="4"/>
  <c r="D55" i="4"/>
  <c r="O53" i="4"/>
  <c r="O51" i="4"/>
  <c r="E50" i="4"/>
  <c r="G48" i="4"/>
  <c r="L46" i="4"/>
  <c r="V44" i="4"/>
  <c r="K43" i="4"/>
  <c r="E42" i="4"/>
  <c r="L40" i="4"/>
  <c r="U38" i="4"/>
  <c r="N37" i="4"/>
  <c r="E36" i="4"/>
  <c r="S34" i="4"/>
  <c r="J33" i="4"/>
  <c r="P31" i="4"/>
  <c r="L30" i="4"/>
  <c r="R28" i="4"/>
  <c r="O27" i="4"/>
  <c r="I26" i="4"/>
  <c r="F25" i="4"/>
  <c r="G24" i="4"/>
  <c r="D23" i="4"/>
  <c r="E22" i="4"/>
  <c r="R20" i="4"/>
  <c r="P19" i="4"/>
  <c r="Q18" i="4"/>
  <c r="N17" i="4"/>
  <c r="O16" i="4"/>
  <c r="L15" i="4"/>
  <c r="G14" i="4"/>
  <c r="L13" i="4"/>
  <c r="N12" i="4"/>
  <c r="M11" i="4"/>
  <c r="O10" i="4"/>
  <c r="U9" i="4"/>
  <c r="T9" i="4" s="1"/>
  <c r="V8" i="4"/>
  <c r="G8" i="4"/>
  <c r="L7" i="4"/>
  <c r="N6" i="4"/>
  <c r="U5" i="4"/>
  <c r="F5" i="4"/>
  <c r="J4" i="4"/>
  <c r="C9" i="4"/>
  <c r="C21" i="4"/>
  <c r="C34" i="4"/>
  <c r="C46" i="4"/>
  <c r="C57" i="4"/>
  <c r="B10" i="4"/>
  <c r="B21" i="4"/>
  <c r="B33" i="4"/>
  <c r="B46" i="4"/>
  <c r="B57" i="4"/>
  <c r="Q64" i="4"/>
  <c r="V62" i="4"/>
  <c r="Q60" i="4"/>
  <c r="K58" i="4"/>
  <c r="R56" i="4"/>
  <c r="R54" i="4"/>
  <c r="H53" i="4"/>
  <c r="O49" i="4"/>
  <c r="F48" i="4"/>
  <c r="K46" i="4"/>
  <c r="L64" i="4"/>
  <c r="D62" i="4"/>
  <c r="H60" i="4"/>
  <c r="I58" i="4"/>
  <c r="G56" i="4"/>
  <c r="P54" i="4"/>
  <c r="Q52" i="4"/>
  <c r="H51" i="4"/>
  <c r="G49" i="4"/>
  <c r="L47" i="4"/>
  <c r="V45" i="4"/>
  <c r="G44" i="4"/>
  <c r="V42" i="4"/>
  <c r="L41" i="4"/>
  <c r="R39" i="4"/>
  <c r="N38" i="4"/>
  <c r="V36" i="4"/>
  <c r="Q35" i="4"/>
  <c r="H34" i="4"/>
  <c r="P32" i="4"/>
  <c r="J31" i="4"/>
  <c r="S29" i="4"/>
  <c r="O28" i="4"/>
  <c r="V26" i="4"/>
  <c r="Q25" i="4"/>
  <c r="R24" i="4"/>
  <c r="P23" i="4"/>
  <c r="Q22" i="4"/>
  <c r="N21" i="4"/>
  <c r="I20" i="4"/>
  <c r="L19" i="4"/>
  <c r="G18" i="4"/>
  <c r="H17" i="4"/>
  <c r="F16" i="4"/>
  <c r="V14" i="4"/>
  <c r="D14" i="4"/>
  <c r="E13" i="4"/>
  <c r="F12" i="4"/>
  <c r="J11" i="4"/>
  <c r="K10" i="4"/>
  <c r="L9" i="4"/>
  <c r="P8" i="4"/>
  <c r="U7" i="4"/>
  <c r="E7" i="4"/>
  <c r="K6" i="4"/>
  <c r="N5" i="4"/>
  <c r="R4" i="4"/>
  <c r="G4" i="4"/>
  <c r="C14" i="4"/>
  <c r="C26" i="4"/>
  <c r="C38" i="4"/>
  <c r="C50" i="4"/>
  <c r="C63" i="4"/>
  <c r="B13" i="4"/>
  <c r="B26" i="4"/>
  <c r="B38" i="4"/>
  <c r="B50" i="4"/>
  <c r="B60" i="4"/>
  <c r="G64" i="4"/>
  <c r="V61" i="4"/>
  <c r="Q59" i="4"/>
  <c r="V57" i="4"/>
  <c r="F56" i="4"/>
  <c r="N54" i="4"/>
  <c r="N52" i="4"/>
  <c r="P50" i="4"/>
  <c r="F49" i="4"/>
  <c r="K47" i="4"/>
  <c r="U45" i="4"/>
  <c r="F44" i="4"/>
  <c r="L42" i="4"/>
  <c r="K41" i="4"/>
  <c r="O39" i="4"/>
  <c r="K38" i="4"/>
  <c r="U36" i="4"/>
  <c r="J35" i="4"/>
  <c r="D34" i="4"/>
  <c r="M32" i="4"/>
  <c r="I31" i="4"/>
  <c r="O29" i="4"/>
  <c r="F28" i="4"/>
  <c r="U26" i="4"/>
  <c r="P25" i="4"/>
  <c r="Q24" i="4"/>
  <c r="O23" i="4"/>
  <c r="P59" i="4"/>
  <c r="Q54" i="4"/>
  <c r="M50" i="4"/>
  <c r="F45" i="4"/>
  <c r="J42" i="4"/>
  <c r="L39" i="4"/>
  <c r="Q36" i="4"/>
  <c r="L33" i="4"/>
  <c r="Q30" i="4"/>
  <c r="S27" i="4"/>
  <c r="N25" i="4"/>
  <c r="J23" i="4"/>
  <c r="M21" i="4"/>
  <c r="O19" i="4"/>
  <c r="E18" i="4"/>
  <c r="G16" i="4"/>
  <c r="O14" i="4"/>
  <c r="V12" i="4"/>
  <c r="L11" i="4"/>
  <c r="E10" i="4"/>
  <c r="R8" i="4"/>
  <c r="O7" i="4"/>
  <c r="J6" i="4"/>
  <c r="D5" i="4"/>
  <c r="C5" i="4"/>
  <c r="C25" i="4"/>
  <c r="C43" i="4"/>
  <c r="C64" i="4"/>
  <c r="B22" i="4"/>
  <c r="B41" i="4"/>
  <c r="B59" i="4"/>
  <c r="D10" i="4"/>
  <c r="O8" i="4"/>
  <c r="J7" i="4"/>
  <c r="F6" i="4"/>
  <c r="S4" i="4"/>
  <c r="C7" i="4"/>
  <c r="C27" i="4"/>
  <c r="C47" i="4"/>
  <c r="C4" i="4"/>
  <c r="B24" i="4"/>
  <c r="B42" i="4"/>
  <c r="B62" i="4"/>
  <c r="P63" i="4"/>
  <c r="J58" i="4"/>
  <c r="R53" i="4"/>
  <c r="E49" i="4"/>
  <c r="J44" i="4"/>
  <c r="M41" i="4"/>
  <c r="R38" i="4"/>
  <c r="V32" i="4"/>
  <c r="U29" i="4"/>
  <c r="T29" i="4" s="1"/>
  <c r="H27" i="4"/>
  <c r="R22" i="4"/>
  <c r="I19" i="4"/>
  <c r="M17" i="4"/>
  <c r="E14" i="4"/>
  <c r="P12" i="4"/>
  <c r="O9" i="4"/>
  <c r="M8" i="4"/>
  <c r="D6" i="4"/>
  <c r="Q4" i="4"/>
  <c r="C29" i="4"/>
  <c r="C48" i="4"/>
  <c r="B28" i="4"/>
  <c r="B64" i="4"/>
  <c r="O63" i="4"/>
  <c r="D53" i="4"/>
  <c r="M48" i="4"/>
  <c r="E41" i="4"/>
  <c r="D38" i="4"/>
  <c r="I32" i="4"/>
  <c r="L29" i="4"/>
  <c r="J24" i="4"/>
  <c r="Q20" i="4"/>
  <c r="D19" i="4"/>
  <c r="O15" i="4"/>
  <c r="K12" i="4"/>
  <c r="D11" i="4"/>
  <c r="J8" i="4"/>
  <c r="D7" i="4"/>
  <c r="P4" i="4"/>
  <c r="C30" i="4"/>
  <c r="C53" i="4"/>
  <c r="B29" i="4"/>
  <c r="B4" i="4"/>
  <c r="E62" i="4"/>
  <c r="M52" i="4"/>
  <c r="E48" i="4"/>
  <c r="R40" i="4"/>
  <c r="V34" i="4"/>
  <c r="H32" i="4"/>
  <c r="K26" i="4"/>
  <c r="I22" i="4"/>
  <c r="P20" i="4"/>
  <c r="D17" i="4"/>
  <c r="P13" i="4"/>
  <c r="G12" i="4"/>
  <c r="K9" i="4"/>
  <c r="V6" i="4"/>
  <c r="Q5" i="4"/>
  <c r="C16" i="4"/>
  <c r="C35" i="4"/>
  <c r="B12" i="4"/>
  <c r="B51" i="4"/>
  <c r="U61" i="4"/>
  <c r="H52" i="4"/>
  <c r="F43" i="4"/>
  <c r="J40" i="4"/>
  <c r="J34" i="4"/>
  <c r="Q28" i="4"/>
  <c r="G26" i="4"/>
  <c r="G22" i="4"/>
  <c r="O18" i="4"/>
  <c r="V16" i="4"/>
  <c r="N13" i="4"/>
  <c r="E12" i="4"/>
  <c r="I9" i="4"/>
  <c r="U6" i="4"/>
  <c r="L5" i="4"/>
  <c r="C17" i="4"/>
  <c r="C55" i="4"/>
  <c r="B14" i="4"/>
  <c r="B53" i="4"/>
  <c r="Q55" i="4"/>
  <c r="L51" i="4"/>
  <c r="D43" i="4"/>
  <c r="D37" i="4"/>
  <c r="I34" i="4"/>
  <c r="P28" i="4"/>
  <c r="F26" i="4"/>
  <c r="P21" i="4"/>
  <c r="I18" i="4"/>
  <c r="Q16" i="4"/>
  <c r="K13" i="4"/>
  <c r="M10" i="4"/>
  <c r="G9" i="4"/>
  <c r="M6" i="4"/>
  <c r="H4" i="4"/>
  <c r="C39" i="4"/>
  <c r="B17" i="4"/>
  <c r="P55" i="4"/>
  <c r="N50" i="4"/>
  <c r="K42" i="4"/>
  <c r="R36" i="4"/>
  <c r="V33" i="4"/>
  <c r="U27" i="4"/>
  <c r="T27" i="4" s="1"/>
  <c r="M23" i="4"/>
  <c r="O21" i="4"/>
  <c r="F18" i="4"/>
  <c r="Q14" i="4"/>
  <c r="G13" i="4"/>
  <c r="F10" i="4"/>
  <c r="P7" i="4"/>
  <c r="L6" i="4"/>
  <c r="F4" i="4"/>
  <c r="C23" i="4"/>
  <c r="C62" i="4"/>
  <c r="B40" i="4"/>
  <c r="B58" i="4"/>
  <c r="M64" i="4"/>
  <c r="K59" i="4"/>
  <c r="D54" i="4"/>
  <c r="N49" i="4"/>
  <c r="E45" i="4"/>
  <c r="N41" i="4"/>
  <c r="S38" i="4"/>
  <c r="D36" i="4"/>
  <c r="H33" i="4"/>
  <c r="I30" i="4"/>
  <c r="I27" i="4"/>
  <c r="E25" i="4"/>
  <c r="S22" i="4"/>
  <c r="I21" i="4"/>
  <c r="M19" i="4"/>
  <c r="D18" i="4"/>
  <c r="E16" i="4"/>
  <c r="F14" i="4"/>
  <c r="S12" i="4"/>
  <c r="K11" i="4"/>
  <c r="U35" i="4"/>
  <c r="S24" i="4"/>
  <c r="E21" i="4"/>
  <c r="V15" i="4"/>
  <c r="G11" i="4"/>
  <c r="G7" i="4"/>
  <c r="C10" i="4"/>
  <c r="B5" i="4"/>
  <c r="B48" i="4"/>
  <c r="U57" i="4"/>
  <c r="E44" i="4"/>
  <c r="I35" i="4"/>
  <c r="S26" i="4"/>
  <c r="J22" i="4"/>
  <c r="L17" i="4"/>
  <c r="V13" i="4"/>
  <c r="M9" i="4"/>
  <c r="S5" i="4"/>
  <c r="C11" i="4"/>
  <c r="B11" i="4"/>
  <c r="B49" i="4"/>
  <c r="G57" i="4"/>
  <c r="S43" i="4"/>
  <c r="V37" i="4"/>
  <c r="K29" i="4"/>
  <c r="I24" i="4"/>
  <c r="V18" i="4"/>
  <c r="K15" i="4"/>
  <c r="U10" i="4"/>
  <c r="F8" i="4"/>
  <c r="O4" i="4"/>
  <c r="C54" i="4"/>
  <c r="B30" i="4"/>
  <c r="O56" i="4"/>
  <c r="G47" i="4"/>
  <c r="M37" i="4"/>
  <c r="L31" i="4"/>
  <c r="F24" i="4"/>
  <c r="H20" i="4"/>
  <c r="H15" i="4"/>
  <c r="N10" i="4"/>
  <c r="E8" i="4"/>
  <c r="I4" i="4"/>
  <c r="C37" i="4"/>
  <c r="B35" i="4"/>
  <c r="S61" i="4"/>
  <c r="F47" i="4"/>
  <c r="I40" i="4"/>
  <c r="K31" i="4"/>
  <c r="Q23" i="4"/>
  <c r="G20" i="4"/>
  <c r="U14" i="4"/>
  <c r="V11" i="4"/>
  <c r="R7" i="4"/>
  <c r="K5" i="4"/>
  <c r="C18" i="4"/>
  <c r="C59" i="4"/>
  <c r="B37" i="4"/>
  <c r="B54" i="4"/>
  <c r="P60" i="4"/>
  <c r="D46" i="4"/>
  <c r="N39" i="4"/>
  <c r="R30" i="4"/>
  <c r="O25" i="4"/>
  <c r="F20" i="4"/>
  <c r="H16" i="4"/>
  <c r="U11" i="4"/>
  <c r="S8" i="4"/>
  <c r="I5" i="4"/>
  <c r="C41" i="4"/>
  <c r="B19" i="4"/>
  <c r="F5" i="3"/>
  <c r="F8" i="2" s="1"/>
  <c r="D5" i="3"/>
  <c r="E5" i="3"/>
  <c r="E8" i="2" s="1"/>
  <c r="C5" i="3"/>
  <c r="D6" i="3"/>
  <c r="D7" i="3"/>
  <c r="C30" i="3"/>
  <c r="D12" i="3"/>
  <c r="G39" i="3"/>
  <c r="F51" i="3"/>
  <c r="G7" i="3"/>
  <c r="E37" i="3"/>
  <c r="E45" i="3"/>
  <c r="C46" i="3"/>
  <c r="G28" i="3"/>
  <c r="G51" i="3"/>
  <c r="G21" i="3"/>
  <c r="F56" i="3"/>
  <c r="C42" i="3"/>
  <c r="C38" i="3"/>
  <c r="F37" i="3"/>
  <c r="C54" i="3"/>
  <c r="C12" i="3"/>
  <c r="D45" i="3"/>
  <c r="D29" i="3"/>
  <c r="F17" i="3"/>
  <c r="C35" i="3"/>
  <c r="G10" i="3"/>
  <c r="F18" i="3"/>
  <c r="F13" i="3"/>
  <c r="F7" i="3"/>
  <c r="E6" i="3"/>
  <c r="E46" i="3"/>
  <c r="D50" i="3"/>
  <c r="C8" i="3"/>
  <c r="G58" i="3"/>
  <c r="G12" i="3"/>
  <c r="F20" i="3"/>
  <c r="C13" i="3"/>
  <c r="C34" i="3"/>
  <c r="C56" i="3"/>
  <c r="C18" i="3"/>
  <c r="D31" i="3"/>
  <c r="C47" i="3"/>
  <c r="E53" i="3"/>
  <c r="E54" i="3"/>
  <c r="C11" i="3"/>
  <c r="F10" i="3"/>
  <c r="F49" i="3"/>
  <c r="C21" i="3"/>
  <c r="E29" i="3"/>
  <c r="D21" i="3"/>
  <c r="D32" i="3"/>
  <c r="D44" i="3"/>
  <c r="E40" i="3"/>
  <c r="E35" i="3"/>
  <c r="G43" i="3"/>
  <c r="G27" i="3"/>
  <c r="D39" i="3"/>
  <c r="G13" i="3"/>
  <c r="D42" i="3"/>
  <c r="C14" i="3"/>
  <c r="D34" i="3"/>
  <c r="E41" i="3"/>
  <c r="D52" i="3"/>
  <c r="E24" i="3"/>
  <c r="E43" i="3"/>
  <c r="C36" i="3"/>
  <c r="E39" i="3"/>
  <c r="F47" i="3"/>
  <c r="D27" i="3"/>
  <c r="D53" i="3"/>
  <c r="F40" i="3"/>
  <c r="F44" i="3"/>
  <c r="E36" i="3"/>
  <c r="C57" i="3"/>
  <c r="C7" i="3"/>
  <c r="D25" i="3"/>
  <c r="G31" i="3"/>
  <c r="E10" i="3"/>
  <c r="D40" i="3"/>
  <c r="F50" i="3"/>
  <c r="F6" i="3"/>
  <c r="E9" i="3"/>
  <c r="G34" i="3"/>
  <c r="C51" i="3"/>
  <c r="D46" i="3"/>
  <c r="D49" i="3"/>
  <c r="D24" i="3"/>
  <c r="D10" i="3"/>
  <c r="F24" i="3"/>
  <c r="G40" i="3"/>
  <c r="C58" i="3"/>
  <c r="D28" i="3"/>
  <c r="C31" i="3"/>
  <c r="F15" i="3"/>
  <c r="E13" i="3"/>
  <c r="F30" i="3"/>
  <c r="E47" i="3"/>
  <c r="C32" i="3"/>
  <c r="G30" i="3"/>
  <c r="C49" i="3"/>
  <c r="F39" i="3"/>
  <c r="G8" i="3"/>
  <c r="D15" i="3"/>
  <c r="F27" i="3"/>
  <c r="C55" i="3"/>
  <c r="C27" i="3"/>
  <c r="G45" i="3"/>
  <c r="F54" i="3"/>
  <c r="C41" i="3"/>
  <c r="C37" i="3"/>
  <c r="F35" i="3"/>
  <c r="F46" i="3"/>
  <c r="C10" i="3"/>
  <c r="G29" i="3"/>
  <c r="F21" i="3"/>
  <c r="E12" i="3"/>
  <c r="E50" i="3"/>
  <c r="E38" i="3"/>
  <c r="D33" i="3"/>
  <c r="D36" i="3"/>
  <c r="C44" i="3"/>
  <c r="D37" i="3"/>
  <c r="E27" i="3"/>
  <c r="E23" i="3"/>
  <c r="D8" i="3"/>
  <c r="F26" i="3"/>
  <c r="G33" i="3"/>
  <c r="G38" i="3"/>
  <c r="C22" i="3"/>
  <c r="G42" i="3"/>
  <c r="D58" i="3"/>
  <c r="F23" i="3"/>
  <c r="G37" i="3"/>
  <c r="F28" i="3"/>
  <c r="D56" i="3"/>
  <c r="G23" i="3"/>
  <c r="C6" i="3"/>
  <c r="C9" i="3"/>
  <c r="D14" i="3"/>
  <c r="F48" i="3"/>
  <c r="E20" i="3"/>
  <c r="E42" i="3"/>
  <c r="C43" i="3"/>
  <c r="E7" i="3"/>
  <c r="E14" i="3"/>
  <c r="C28" i="3"/>
  <c r="D23" i="3"/>
  <c r="G50" i="3"/>
  <c r="C26" i="3"/>
  <c r="E52" i="3"/>
  <c r="E51" i="3"/>
  <c r="C39" i="3"/>
  <c r="E22" i="3"/>
  <c r="G56" i="3"/>
  <c r="G36" i="3"/>
  <c r="C15" i="3"/>
  <c r="F11" i="3"/>
  <c r="F16" i="3"/>
  <c r="G24" i="3"/>
  <c r="G53" i="3"/>
  <c r="D9" i="3"/>
  <c r="E8" i="3"/>
  <c r="C48" i="3"/>
  <c r="D48" i="3"/>
  <c r="G32" i="3"/>
  <c r="F53" i="3"/>
  <c r="D11" i="3"/>
  <c r="F41" i="3"/>
  <c r="D38" i="3"/>
  <c r="E33" i="3"/>
  <c r="F42" i="3"/>
  <c r="F55" i="3"/>
  <c r="E18" i="3"/>
  <c r="G20" i="3"/>
  <c r="C19" i="3"/>
  <c r="F31" i="3"/>
  <c r="G9" i="3"/>
  <c r="E57" i="3"/>
  <c r="E25" i="3"/>
  <c r="C40" i="3"/>
  <c r="E19" i="3"/>
  <c r="D20" i="3"/>
  <c r="F34" i="3"/>
  <c r="G14" i="3"/>
  <c r="G22" i="3"/>
  <c r="G49" i="3"/>
  <c r="F19" i="3"/>
  <c r="D19" i="3"/>
  <c r="D26" i="3"/>
  <c r="C24" i="3"/>
  <c r="G26" i="3"/>
  <c r="D35" i="3"/>
  <c r="E56" i="3"/>
  <c r="E26" i="3"/>
  <c r="F52" i="3"/>
  <c r="G18" i="3"/>
  <c r="G47" i="3"/>
  <c r="D17" i="3"/>
  <c r="F9" i="3"/>
  <c r="F8" i="3"/>
  <c r="C20" i="3"/>
  <c r="E15" i="3"/>
  <c r="E58" i="3"/>
  <c r="F43" i="3"/>
  <c r="D57" i="3"/>
  <c r="D41" i="3"/>
  <c r="E28" i="3"/>
  <c r="G46" i="3"/>
  <c r="D47" i="3"/>
  <c r="C53" i="3"/>
  <c r="G16" i="3"/>
  <c r="D30" i="3"/>
  <c r="E31" i="3"/>
  <c r="G6" i="3"/>
  <c r="G57" i="3"/>
  <c r="C23" i="3"/>
  <c r="E48" i="3"/>
  <c r="C25" i="3"/>
  <c r="E30" i="3"/>
  <c r="F58" i="3"/>
  <c r="F12" i="3"/>
  <c r="G25" i="3"/>
  <c r="F29" i="3"/>
  <c r="C45" i="3"/>
  <c r="C17" i="3"/>
  <c r="G15" i="3"/>
  <c r="F38" i="3"/>
  <c r="G52" i="3"/>
  <c r="D16" i="3"/>
  <c r="D55" i="3"/>
  <c r="G17" i="3"/>
  <c r="E17" i="3"/>
  <c r="G44" i="3"/>
  <c r="E16" i="3"/>
  <c r="E21" i="3"/>
  <c r="C50" i="3"/>
  <c r="E32" i="3"/>
  <c r="D22" i="3"/>
  <c r="G35" i="3"/>
  <c r="E44" i="3"/>
  <c r="F14" i="3"/>
  <c r="E11" i="3"/>
  <c r="G19" i="3"/>
  <c r="C52" i="3"/>
  <c r="F57" i="3"/>
  <c r="D13" i="3"/>
  <c r="E34" i="3"/>
  <c r="D54" i="3"/>
  <c r="G41" i="3"/>
  <c r="C16" i="3"/>
  <c r="F45" i="3"/>
  <c r="E55" i="3"/>
  <c r="G11" i="3"/>
  <c r="G48" i="3"/>
  <c r="D51" i="3"/>
  <c r="F36" i="3"/>
  <c r="F32" i="3"/>
  <c r="C33" i="3"/>
  <c r="F25" i="3"/>
  <c r="C29" i="3"/>
  <c r="F33" i="3"/>
  <c r="D18" i="3"/>
  <c r="G55" i="3"/>
  <c r="D43" i="3"/>
  <c r="E49" i="3"/>
  <c r="F22" i="3"/>
  <c r="G54" i="3"/>
  <c r="T19" i="4" l="1"/>
  <c r="T57" i="4"/>
  <c r="T8" i="4"/>
  <c r="T50" i="4"/>
  <c r="T30" i="4"/>
  <c r="T53" i="4"/>
  <c r="T11" i="4"/>
  <c r="T35" i="4"/>
  <c r="T36" i="4"/>
  <c r="T34" i="4"/>
  <c r="T40" i="4"/>
  <c r="T12" i="4"/>
  <c r="T6" i="4"/>
  <c r="T7" i="4"/>
  <c r="T52" i="4"/>
  <c r="T26" i="4"/>
  <c r="T5" i="4"/>
  <c r="T16" i="4"/>
  <c r="T38" i="4"/>
  <c r="T39" i="4"/>
  <c r="T15" i="4"/>
  <c r="T23" i="4"/>
  <c r="T14" i="4"/>
  <c r="T45" i="4"/>
  <c r="T4" i="4"/>
  <c r="T24" i="4"/>
  <c r="T48" i="4"/>
  <c r="C8" i="2"/>
  <c r="C24" i="2" s="1"/>
  <c r="H24" i="2"/>
  <c r="I24" i="2" s="1"/>
  <c r="H11" i="2"/>
  <c r="I11" i="2" s="1"/>
  <c r="H18" i="2"/>
  <c r="I18" i="2" s="1"/>
  <c r="H16" i="2"/>
  <c r="I16" i="2" s="1"/>
  <c r="H9" i="2"/>
  <c r="I9" i="2" s="1"/>
  <c r="H17" i="2"/>
  <c r="I17" i="2" s="1"/>
  <c r="T43" i="4"/>
  <c r="T47" i="4"/>
  <c r="T60" i="4"/>
  <c r="T28" i="4"/>
  <c r="T58" i="4"/>
  <c r="T13" i="4"/>
  <c r="T18" i="4"/>
  <c r="T37" i="4"/>
  <c r="D8" i="2"/>
  <c r="D27" i="2" s="1"/>
  <c r="T42" i="4"/>
  <c r="T17" i="4"/>
  <c r="T20" i="4"/>
  <c r="T61" i="4"/>
  <c r="T10" i="4"/>
  <c r="T21" i="4"/>
  <c r="T41" i="4"/>
  <c r="T56" i="4"/>
  <c r="T54" i="4"/>
  <c r="T49" i="4"/>
  <c r="T62" i="4"/>
  <c r="G12" i="2"/>
  <c r="I7" i="3"/>
  <c r="H10" i="2" s="1"/>
  <c r="G10" i="2"/>
  <c r="G28" i="2"/>
  <c r="F28" i="2"/>
  <c r="E28" i="2"/>
  <c r="L58" i="3"/>
  <c r="L54" i="3"/>
  <c r="L55" i="3"/>
  <c r="L52" i="3"/>
  <c r="L53" i="3"/>
  <c r="L51" i="3"/>
  <c r="L57" i="3"/>
  <c r="L56" i="3"/>
  <c r="L50" i="3"/>
  <c r="K34" i="3"/>
  <c r="K40" i="3"/>
  <c r="K42" i="3"/>
  <c r="K38" i="3"/>
  <c r="K33" i="3"/>
  <c r="K31" i="3"/>
  <c r="K32" i="3"/>
  <c r="K30" i="3"/>
  <c r="K37" i="3"/>
  <c r="K29" i="3"/>
  <c r="K28" i="3"/>
  <c r="K36" i="3"/>
  <c r="K41" i="3"/>
  <c r="K39" i="3"/>
  <c r="K27" i="3"/>
  <c r="K43" i="3"/>
  <c r="K35" i="3"/>
  <c r="K26" i="3"/>
  <c r="J23" i="3"/>
  <c r="J17" i="3"/>
  <c r="J12" i="3"/>
  <c r="J9" i="3"/>
  <c r="J20" i="3"/>
  <c r="J19" i="3"/>
  <c r="J22" i="3"/>
  <c r="J10" i="3"/>
  <c r="J14" i="3"/>
  <c r="J15" i="3"/>
  <c r="J25" i="3"/>
  <c r="J21" i="3"/>
  <c r="J24" i="3"/>
  <c r="J11" i="3"/>
  <c r="J7" i="3"/>
  <c r="J18" i="3"/>
  <c r="J13" i="3"/>
  <c r="J16" i="3"/>
  <c r="J8" i="3"/>
  <c r="J6" i="3"/>
  <c r="G15" i="2"/>
  <c r="G18" i="2"/>
  <c r="F15" i="2"/>
  <c r="F22" i="2"/>
  <c r="E17" i="2"/>
  <c r="G24" i="2"/>
  <c r="E20" i="2"/>
  <c r="E12" i="2"/>
  <c r="F9" i="2"/>
  <c r="F17" i="2"/>
  <c r="F23" i="2"/>
  <c r="E9" i="2"/>
  <c r="G27" i="2"/>
  <c r="F10" i="2"/>
  <c r="E18" i="2"/>
  <c r="F18" i="2"/>
  <c r="E13" i="2"/>
  <c r="G23" i="2"/>
  <c r="F25" i="2"/>
  <c r="F16" i="2"/>
  <c r="G14" i="2"/>
  <c r="F27" i="2"/>
  <c r="E15" i="2"/>
  <c r="F14" i="2"/>
  <c r="E19" i="2"/>
  <c r="F11" i="2"/>
  <c r="F24" i="2"/>
  <c r="D21" i="2"/>
  <c r="F12" i="2"/>
  <c r="F20" i="2"/>
  <c r="F21" i="2"/>
  <c r="G17" i="2"/>
  <c r="E25" i="2"/>
  <c r="G22" i="2"/>
  <c r="E11" i="2"/>
  <c r="G21" i="2"/>
  <c r="E22" i="2"/>
  <c r="E16" i="2"/>
  <c r="G26" i="2"/>
  <c r="D20" i="2"/>
  <c r="G16" i="2"/>
  <c r="G20" i="2"/>
  <c r="F13" i="2"/>
  <c r="E27" i="2"/>
  <c r="E21" i="2"/>
  <c r="C12" i="2"/>
  <c r="G9" i="2"/>
  <c r="E10" i="2"/>
  <c r="E23" i="2"/>
  <c r="F26" i="2"/>
  <c r="E14" i="2"/>
  <c r="C27" i="2"/>
  <c r="D25" i="2"/>
  <c r="G25" i="2"/>
  <c r="AD7" i="4" s="1"/>
  <c r="G13" i="2"/>
  <c r="F19" i="2"/>
  <c r="G19" i="2"/>
  <c r="E24" i="2"/>
  <c r="E26" i="2"/>
  <c r="G11" i="2"/>
  <c r="D10" i="2"/>
  <c r="I16" i="3"/>
  <c r="H13" i="2" s="1"/>
  <c r="I15" i="3"/>
  <c r="I23" i="3"/>
  <c r="H15" i="2" s="1"/>
  <c r="I53" i="3"/>
  <c r="I29" i="3"/>
  <c r="H21" i="2" s="1"/>
  <c r="I13" i="3"/>
  <c r="I28" i="3"/>
  <c r="H20" i="2" s="1"/>
  <c r="I40" i="3"/>
  <c r="I32" i="3"/>
  <c r="I11" i="3"/>
  <c r="I33" i="3"/>
  <c r="I44" i="3"/>
  <c r="H28" i="2" s="1"/>
  <c r="I39" i="3"/>
  <c r="H25" i="2" s="1"/>
  <c r="I51" i="3"/>
  <c r="H26" i="2" s="1"/>
  <c r="I43" i="3"/>
  <c r="I27" i="3"/>
  <c r="H19" i="2" s="1"/>
  <c r="I52" i="3"/>
  <c r="I12" i="3"/>
  <c r="I55" i="3"/>
  <c r="H27" i="2" s="1"/>
  <c r="I46" i="3"/>
  <c r="I30" i="3"/>
  <c r="H22" i="2" s="1"/>
  <c r="I22" i="3"/>
  <c r="H14" i="2" s="1"/>
  <c r="I14" i="2" s="1"/>
  <c r="I14" i="3"/>
  <c r="I31" i="3"/>
  <c r="H23" i="2" s="1"/>
  <c r="I10" i="3"/>
  <c r="I9" i="3"/>
  <c r="H12" i="2" s="1"/>
  <c r="C26" i="2" l="1"/>
  <c r="C10" i="2"/>
  <c r="C23" i="2"/>
  <c r="C21" i="2"/>
  <c r="I21" i="2" s="1"/>
  <c r="C15" i="2"/>
  <c r="C20" i="2"/>
  <c r="I20" i="2" s="1"/>
  <c r="C13" i="2"/>
  <c r="I13" i="2" s="1"/>
  <c r="D22" i="2"/>
  <c r="D12" i="2"/>
  <c r="D19" i="2"/>
  <c r="C22" i="2"/>
  <c r="C16" i="2"/>
  <c r="D16" i="2"/>
  <c r="D13" i="2"/>
  <c r="C14" i="2"/>
  <c r="D18" i="2"/>
  <c r="C28" i="2"/>
  <c r="I28" i="2" s="1"/>
  <c r="D15" i="2"/>
  <c r="D28" i="2"/>
  <c r="C17" i="2"/>
  <c r="C9" i="2"/>
  <c r="D9" i="2"/>
  <c r="D26" i="2"/>
  <c r="D11" i="2"/>
  <c r="D17" i="2"/>
  <c r="C11" i="2"/>
  <c r="C25" i="2"/>
  <c r="I25" i="2" s="1"/>
  <c r="C19" i="2"/>
  <c r="I19" i="2" s="1"/>
  <c r="D23" i="2"/>
  <c r="D24" i="2"/>
  <c r="D14" i="2"/>
  <c r="C18" i="2"/>
  <c r="I10" i="2"/>
  <c r="I23" i="2"/>
  <c r="I15" i="2"/>
  <c r="I26" i="2"/>
  <c r="I22" i="2"/>
  <c r="I27" i="2"/>
  <c r="I12" i="2"/>
  <c r="Z7" i="4"/>
  <c r="AB7" i="4"/>
  <c r="AA7" i="4"/>
  <c r="AA4" i="4"/>
  <c r="AC7" i="4"/>
  <c r="AB4" i="4"/>
  <c r="Z4" i="4"/>
</calcChain>
</file>

<file path=xl/sharedStrings.xml><?xml version="1.0" encoding="utf-8"?>
<sst xmlns="http://schemas.openxmlformats.org/spreadsheetml/2006/main" count="397" uniqueCount="94">
  <si>
    <t>Date</t>
  </si>
  <si>
    <t>1. Recettes totales et dons</t>
  </si>
  <si>
    <t>1.1.  Recettes totales</t>
  </si>
  <si>
    <t>1.1.1.  Recettes courantes</t>
  </si>
  <si>
    <t>1.1.1.1. Recettes fiscales</t>
  </si>
  <si>
    <t>Impôts sur revenus et bénéfices</t>
  </si>
  <si>
    <t>Impôt sur la main d'œuvre</t>
  </si>
  <si>
    <t>Impôt sur la propriété</t>
  </si>
  <si>
    <t>Taxes sur biens et services</t>
  </si>
  <si>
    <t>Impôts sur comm. et transact. int.</t>
  </si>
  <si>
    <t>Autres recettes fiscales</t>
  </si>
  <si>
    <t>1.1.1.2. Recettes non fiscales</t>
  </si>
  <si>
    <t>Droits et frais administratifs</t>
  </si>
  <si>
    <t>Ventes non industrielles</t>
  </si>
  <si>
    <t>Amendes et cond. pécuniaires</t>
  </si>
  <si>
    <t>Produits financiers</t>
  </si>
  <si>
    <t>Autres recettes non fiscales</t>
  </si>
  <si>
    <t>1.1.2. Recettes en capital</t>
  </si>
  <si>
    <t>1.2.  Dons extérieurs</t>
  </si>
  <si>
    <t>1.2.1.  Projets</t>
  </si>
  <si>
    <t>1.2.2.  Programmes</t>
  </si>
  <si>
    <t>2. Dépenses totales et prêts nets</t>
  </si>
  <si>
    <t>2.1.  Dépenses totales</t>
  </si>
  <si>
    <t>2.1.1.  Dépenses courantes</t>
  </si>
  <si>
    <t>2.1.1.1. Salaires</t>
  </si>
  <si>
    <t>2.1.1.2. Dépenses de fctionnt</t>
  </si>
  <si>
    <t>2.1.1.3. Intérêts dus</t>
  </si>
  <si>
    <t>sur dette intérieure</t>
  </si>
  <si>
    <t>sur dette extérieure</t>
  </si>
  <si>
    <t>2.1.1.4. Transferts courants</t>
  </si>
  <si>
    <t>dont Collectivités</t>
  </si>
  <si>
    <t>dont EPE</t>
  </si>
  <si>
    <t>dont subv prods pétroliers (sociales)</t>
  </si>
  <si>
    <t>dont subventions SONABEL</t>
  </si>
  <si>
    <t>2.1.2.  Dépenses en capital</t>
  </si>
  <si>
    <t>Investiss. sur ress. propres</t>
  </si>
  <si>
    <t>Transferts en capital et restruct.</t>
  </si>
  <si>
    <t>Investiss. sur ress. extérieures</t>
  </si>
  <si>
    <t>2.2.  Prêts nets</t>
  </si>
  <si>
    <t>3. Solde global (base eng.)</t>
  </si>
  <si>
    <t>Solde global h. dons (base eng.)</t>
  </si>
  <si>
    <t>Solde primaire</t>
  </si>
  <si>
    <t>Solde de base</t>
  </si>
  <si>
    <t xml:space="preserve">5. Solde global base caisse </t>
  </si>
  <si>
    <t>Solde global base caisse h. dons</t>
  </si>
  <si>
    <t>6. Financement</t>
  </si>
  <si>
    <t>6.1. Financement extérieur</t>
  </si>
  <si>
    <t>Décaissements</t>
  </si>
  <si>
    <t>Amortissement de la dette extérieure</t>
  </si>
  <si>
    <t xml:space="preserve">    Ajustement taux de change</t>
  </si>
  <si>
    <t>6.2. Financement intérieur</t>
  </si>
  <si>
    <t>Financement bancaire</t>
  </si>
  <si>
    <t>Secteur non bancaire</t>
  </si>
  <si>
    <t>Gap de financement</t>
  </si>
  <si>
    <t>Trim</t>
  </si>
  <si>
    <t>Validation</t>
  </si>
  <si>
    <t>Rang</t>
  </si>
  <si>
    <t>v</t>
  </si>
  <si>
    <t>V</t>
  </si>
  <si>
    <t>Recettes</t>
  </si>
  <si>
    <t>Financements</t>
  </si>
  <si>
    <t>Trimestre</t>
  </si>
  <si>
    <t xml:space="preserve">cumul </t>
  </si>
  <si>
    <t>Prév. LFI 2024</t>
  </si>
  <si>
    <t>Taux exéc. (%)</t>
  </si>
  <si>
    <t>Tableau 9.1: Recettes et dépenses budgétaires (en milliards FCFA)</t>
  </si>
  <si>
    <t>1.2 Dons = 1.2.1.  Projets +  1.2.2.  Programmes</t>
  </si>
  <si>
    <t>1 Recettes Totales et Dons = 1.1 Recettes Totales + 1.2 Dons</t>
  </si>
  <si>
    <t>Recettes fiscales=Autres recettes fiscales  +  Impôts sur revenus et bénéfices  +  Impôt sur la main d'œuvre  +  Impôt sur la propriété  +  Impôts sur comm. et transact. int.  +  Taxes sur biens et services</t>
  </si>
  <si>
    <t>Recettes non fiscales=Autres recettes non fiscales  +  Ventes non industrielles  +  Produits financiers  +  Amendes et cond. pécuniaires  +  Droits et frais administratifs</t>
  </si>
  <si>
    <t>1.1.1. Recettes courantes = Recettes fiscales + Recettes non fiscales</t>
  </si>
  <si>
    <t xml:space="preserve">1.1 Recettes Totales = 1.1.1. Recettes courantes + 1.1.2. Recettes en capital </t>
  </si>
  <si>
    <t>Recettes : toute entrées de fonds</t>
  </si>
  <si>
    <t>Dépenses : Toutes les sorties de fonds</t>
  </si>
  <si>
    <t>Dépenses</t>
  </si>
  <si>
    <t>Soldes</t>
  </si>
  <si>
    <t>Soldes : Différences entre recettes et dépenses, mesurant l'équilibre budgétaire.</t>
  </si>
  <si>
    <t>Financements : Sources couvrant le déficit budgétaire ou utilisant l'excédent.</t>
  </si>
  <si>
    <r>
      <t xml:space="preserve">C’est </t>
    </r>
    <r>
      <rPr>
        <b/>
        <sz val="11"/>
        <color theme="1"/>
        <rFont val="Calibri"/>
        <family val="2"/>
        <scheme val="minor"/>
      </rPr>
      <t>la loi votée en début d'année</t>
    </r>
    <r>
      <rPr>
        <sz val="11"/>
        <color theme="1"/>
        <rFont val="Calibri"/>
        <family val="2"/>
        <scheme val="minor"/>
      </rPr>
      <t xml:space="preserve"> par le Parlement, qui fixe </t>
    </r>
    <r>
      <rPr>
        <b/>
        <sz val="11"/>
        <color theme="1"/>
        <rFont val="Calibri"/>
        <family val="2"/>
        <scheme val="minor"/>
      </rPr>
      <t>le budget officiel de l'État</t>
    </r>
    <r>
      <rPr>
        <sz val="11"/>
        <color theme="1"/>
        <rFont val="Calibri"/>
        <family val="2"/>
        <scheme val="minor"/>
      </rPr>
      <t xml:space="preserve"> pour l'année :</t>
    </r>
  </si>
  <si>
    <r>
      <t>les prévisions de recettes</t>
    </r>
    <r>
      <rPr>
        <sz val="11"/>
        <color theme="1"/>
        <rFont val="Calibri"/>
        <family val="2"/>
        <scheme val="minor"/>
      </rPr>
      <t xml:space="preserve"> (comme les impôts, taxes, etc.),</t>
    </r>
  </si>
  <si>
    <r>
      <t>les prévisions de dépenses</t>
    </r>
    <r>
      <rPr>
        <sz val="11"/>
        <color theme="1"/>
        <rFont val="Calibri"/>
        <family val="2"/>
        <scheme val="minor"/>
      </rPr>
      <t xml:space="preserve"> (salaires publics, investissements, etc.),</t>
    </r>
  </si>
  <si>
    <r>
      <t>le solde budgétaire</t>
    </r>
    <r>
      <rPr>
        <sz val="11"/>
        <color theme="1"/>
        <rFont val="Calibri"/>
        <family val="2"/>
        <scheme val="minor"/>
      </rPr>
      <t xml:space="preserve"> attendu (déficit ou excédent)</t>
    </r>
  </si>
  <si>
    <r>
      <t>LFI :</t>
    </r>
    <r>
      <rPr>
        <sz val="11"/>
        <color theme="1"/>
        <rFont val="Calibri"/>
        <family val="2"/>
        <scheme val="minor"/>
      </rPr>
      <t xml:space="preserve"> </t>
    </r>
    <r>
      <rPr>
        <b/>
        <sz val="11"/>
        <color theme="1"/>
        <rFont val="Calibri"/>
        <family val="2"/>
        <scheme val="minor"/>
      </rPr>
      <t>Loi de Finances Initiale</t>
    </r>
    <r>
      <rPr>
        <sz val="11"/>
        <color theme="1"/>
        <rFont val="Calibri"/>
        <family val="2"/>
        <scheme val="minor"/>
      </rPr>
      <t>.</t>
    </r>
  </si>
  <si>
    <t>Taux d’exécution (%)=(Prévision LFI 2024 / Réalisation cumulée 4T2024​)×100</t>
  </si>
  <si>
    <t>Prop. Rec (%)</t>
  </si>
  <si>
    <t>Prop. Dep (%)</t>
  </si>
  <si>
    <t>Prop. Fin (%)</t>
  </si>
  <si>
    <t>Indicateurs</t>
  </si>
  <si>
    <t xml:space="preserve">Depenses </t>
  </si>
  <si>
    <t>Finan</t>
  </si>
  <si>
    <t>glis. Ann</t>
  </si>
  <si>
    <t>KABORE Yasine</t>
  </si>
  <si>
    <t>SAWADOGO Ernest</t>
  </si>
  <si>
    <t>YAMEOGO Saïdou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</si>
</sst>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mm/yy;@"/>
    <numFmt numFmtId="165" formatCode="0.0"/>
    <numFmt numFmtId="166" formatCode="[$-40C]mmm\-yy;@"/>
    <numFmt numFmtId="167" formatCode="#,##0.0"/>
  </numFmts>
  <fonts count="27" x14ac:knownFonts="1">
    <font>
      <sz val="11"/>
      <color theme="1"/>
      <name val="Calibri"/>
      <family val="2"/>
      <scheme val="minor"/>
    </font>
    <font>
      <sz val="16"/>
      <color theme="1"/>
      <name val="Arial"/>
      <family val="2"/>
    </font>
    <font>
      <b/>
      <sz val="10"/>
      <color theme="1"/>
      <name val="Arial"/>
      <family val="2"/>
    </font>
    <font>
      <sz val="10"/>
      <color rgb="FFFF0000"/>
      <name val="Arial"/>
      <family val="2"/>
    </font>
    <font>
      <sz val="10"/>
      <name val="Arial"/>
      <family val="2"/>
    </font>
    <font>
      <b/>
      <sz val="12"/>
      <color theme="2" tint="-0.749992370372631"/>
      <name val="Arial Rounded MT Bold"/>
      <family val="2"/>
    </font>
    <font>
      <b/>
      <sz val="11"/>
      <color theme="1"/>
      <name val="Calibri"/>
      <family val="2"/>
      <scheme val="minor"/>
    </font>
    <font>
      <b/>
      <u/>
      <sz val="10"/>
      <color theme="1"/>
      <name val="Arial"/>
      <family val="2"/>
    </font>
    <font>
      <sz val="10"/>
      <color theme="1"/>
      <name val="Arial"/>
      <family val="2"/>
    </font>
    <font>
      <sz val="14"/>
      <color rgb="FF0070C0"/>
      <name val="Arial Rounded MT Bold"/>
      <family val="2"/>
    </font>
    <font>
      <b/>
      <sz val="11"/>
      <color rgb="FF009999"/>
      <name val="Arial Black"/>
      <family val="2"/>
    </font>
    <font>
      <sz val="12"/>
      <color rgb="FF7030A0"/>
      <name val="Arial Rounded MT Bold"/>
      <family val="2"/>
    </font>
    <font>
      <b/>
      <sz val="12"/>
      <color rgb="FF7030A0"/>
      <name val="Arial Rounded MT Bold"/>
      <family val="2"/>
    </font>
    <font>
      <sz val="11"/>
      <color theme="2" tint="-0.499984740745262"/>
      <name val="Calibri"/>
      <family val="2"/>
      <scheme val="minor"/>
    </font>
    <font>
      <sz val="11"/>
      <color theme="1"/>
      <name val="Franklin Gothic Demi Cond"/>
      <family val="2"/>
    </font>
    <font>
      <b/>
      <sz val="14"/>
      <color rgb="FF0070C0"/>
      <name val="Franklin Gothic Demi Cond"/>
      <family val="2"/>
    </font>
    <font>
      <b/>
      <sz val="11"/>
      <color rgb="FF009999"/>
      <name val="Franklin Gothic Demi Cond"/>
      <family val="2"/>
    </font>
    <font>
      <sz val="12"/>
      <color rgb="FF7030A0"/>
      <name val="Franklin Gothic Demi Cond"/>
      <family val="2"/>
    </font>
    <font>
      <sz val="12"/>
      <color theme="1"/>
      <name val="Franklin Gothic Demi Cond"/>
      <family val="2"/>
    </font>
    <font>
      <sz val="12"/>
      <color theme="2" tint="-0.499984740745262"/>
      <name val="Franklin Gothic Demi Cond"/>
      <family val="2"/>
    </font>
    <font>
      <b/>
      <sz val="20"/>
      <color theme="1"/>
      <name val="Arial Black"/>
      <family val="2"/>
    </font>
    <font>
      <sz val="12"/>
      <color theme="1"/>
      <name val="Calibri"/>
      <family val="2"/>
      <scheme val="minor"/>
    </font>
    <font>
      <b/>
      <sz val="12"/>
      <name val="Arial"/>
      <family val="2"/>
    </font>
    <font>
      <sz val="11"/>
      <color theme="0"/>
      <name val="Calibri"/>
      <family val="2"/>
      <scheme val="minor"/>
    </font>
    <font>
      <sz val="12"/>
      <color rgb="FF0070C0"/>
      <name val="Oswald Medium"/>
    </font>
    <font>
      <sz val="11"/>
      <color theme="4"/>
      <name val="Arial Black"/>
      <family val="2"/>
    </font>
    <font>
      <b/>
      <sz val="22"/>
      <color theme="1"/>
      <name val="Arial Rounded MT Bold"/>
      <family val="2"/>
    </font>
  </fonts>
  <fills count="12">
    <fill>
      <patternFill patternType="none"/>
    </fill>
    <fill>
      <patternFill patternType="gray125"/>
    </fill>
    <fill>
      <patternFill patternType="solid">
        <fgColor rgb="FFFFFF00"/>
        <bgColor indexed="64"/>
      </patternFill>
    </fill>
    <fill>
      <patternFill patternType="solid">
        <fgColor indexed="65"/>
        <bgColor indexed="64"/>
      </patternFill>
    </fill>
    <fill>
      <patternFill patternType="solid">
        <fgColor theme="0" tint="-0.14999847407452621"/>
        <bgColor indexed="64"/>
      </patternFill>
    </fill>
    <fill>
      <patternFill patternType="solid">
        <fgColor rgb="FF009999"/>
        <bgColor indexed="64"/>
      </patternFill>
    </fill>
    <fill>
      <patternFill patternType="solid">
        <fgColor theme="0"/>
        <bgColor indexed="64"/>
      </patternFill>
    </fill>
    <fill>
      <patternFill patternType="solid">
        <fgColor theme="4"/>
        <bgColor indexed="64"/>
      </patternFill>
    </fill>
    <fill>
      <patternFill patternType="gray0625">
        <fgColor theme="0"/>
      </patternFill>
    </fill>
    <fill>
      <gradientFill degree="90">
        <stop position="0">
          <color theme="0"/>
        </stop>
        <stop position="1">
          <color theme="4" tint="0.80001220740379042"/>
        </stop>
      </gradientFill>
    </fill>
    <fill>
      <patternFill patternType="solid">
        <fgColor theme="0"/>
        <bgColor auto="1"/>
      </patternFill>
    </fill>
    <fill>
      <patternFill patternType="solid">
        <fgColor theme="0" tint="-4.9989318521683403E-2"/>
        <bgColor indexed="64"/>
      </patternFill>
    </fill>
  </fills>
  <borders count="45">
    <border>
      <left/>
      <right/>
      <top/>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ck">
        <color auto="1"/>
      </left>
      <right style="thick">
        <color auto="1"/>
      </right>
      <top/>
      <bottom/>
      <diagonal/>
    </border>
    <border>
      <left style="thin">
        <color auto="1"/>
      </left>
      <right/>
      <top/>
      <bottom/>
      <diagonal/>
    </border>
    <border>
      <left style="thick">
        <color auto="1"/>
      </left>
      <right style="double">
        <color auto="1"/>
      </right>
      <top/>
      <bottom/>
      <diagonal/>
    </border>
    <border>
      <left style="double">
        <color auto="1"/>
      </left>
      <right style="double">
        <color auto="1"/>
      </right>
      <top/>
      <bottom/>
      <diagonal/>
    </border>
    <border>
      <left style="thick">
        <color auto="1"/>
      </left>
      <right style="double">
        <color auto="1"/>
      </right>
      <top/>
      <bottom style="thick">
        <color auto="1"/>
      </bottom>
      <diagonal/>
    </border>
    <border>
      <left style="double">
        <color auto="1"/>
      </left>
      <right style="double">
        <color auto="1"/>
      </right>
      <top/>
      <bottom style="thick">
        <color auto="1"/>
      </bottom>
      <diagonal/>
    </border>
    <border>
      <left style="thick">
        <color auto="1"/>
      </left>
      <right style="thick">
        <color auto="1"/>
      </right>
      <top style="thick">
        <color auto="1"/>
      </top>
      <bottom/>
      <diagonal/>
    </border>
    <border>
      <left style="thin">
        <color auto="1"/>
      </left>
      <right style="thin">
        <color auto="1"/>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auto="1"/>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style="medium">
        <color auto="1"/>
      </right>
      <top style="thin">
        <color indexed="64"/>
      </top>
      <bottom/>
      <diagonal/>
    </border>
    <border>
      <left style="thin">
        <color auto="1"/>
      </left>
      <right style="medium">
        <color auto="1"/>
      </right>
      <top/>
      <bottom style="medium">
        <color auto="1"/>
      </bottom>
      <diagonal/>
    </border>
    <border>
      <left style="thin">
        <color auto="1"/>
      </left>
      <right style="medium">
        <color auto="1"/>
      </right>
      <top style="medium">
        <color indexed="64"/>
      </top>
      <bottom style="medium">
        <color indexed="64"/>
      </bottom>
      <diagonal/>
    </border>
    <border>
      <left style="medium">
        <color auto="1"/>
      </left>
      <right/>
      <top style="medium">
        <color auto="1"/>
      </top>
      <bottom style="double">
        <color auto="1"/>
      </bottom>
      <diagonal/>
    </border>
    <border>
      <left style="medium">
        <color auto="1"/>
      </left>
      <right/>
      <top style="double">
        <color auto="1"/>
      </top>
      <bottom style="double">
        <color auto="1"/>
      </bottom>
      <diagonal/>
    </border>
    <border>
      <left style="medium">
        <color auto="1"/>
      </left>
      <right/>
      <top style="double">
        <color auto="1"/>
      </top>
      <bottom style="medium">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double">
        <color auto="1"/>
      </top>
      <bottom style="double">
        <color auto="1"/>
      </bottom>
      <diagonal/>
    </border>
    <border>
      <left/>
      <right/>
      <top/>
      <bottom style="medium">
        <color indexed="64"/>
      </bottom>
      <diagonal/>
    </border>
    <border>
      <left style="medium">
        <color auto="1"/>
      </left>
      <right style="thick">
        <color auto="1"/>
      </right>
      <top style="medium">
        <color auto="1"/>
      </top>
      <bottom style="double">
        <color auto="1"/>
      </bottom>
      <diagonal/>
    </border>
    <border>
      <left style="medium">
        <color auto="1"/>
      </left>
      <right style="medium">
        <color auto="1"/>
      </right>
      <top style="double">
        <color auto="1"/>
      </top>
      <bottom style="thick">
        <color auto="1"/>
      </bottom>
      <diagonal/>
    </border>
    <border>
      <left style="medium">
        <color auto="1"/>
      </left>
      <right style="thick">
        <color auto="1"/>
      </right>
      <top style="double">
        <color auto="1"/>
      </top>
      <bottom style="thick">
        <color auto="1"/>
      </bottom>
      <diagonal/>
    </border>
    <border>
      <left style="thick">
        <color auto="1"/>
      </left>
      <right/>
      <top style="thick">
        <color auto="1"/>
      </top>
      <bottom style="double">
        <color auto="1"/>
      </bottom>
      <diagonal/>
    </border>
    <border>
      <left style="thick">
        <color auto="1"/>
      </left>
      <right/>
      <top style="double">
        <color auto="1"/>
      </top>
      <bottom style="double">
        <color auto="1"/>
      </bottom>
      <diagonal/>
    </border>
    <border>
      <left style="thick">
        <color auto="1"/>
      </left>
      <right/>
      <top style="double">
        <color auto="1"/>
      </top>
      <bottom style="thick">
        <color auto="1"/>
      </bottom>
      <diagonal/>
    </border>
    <border>
      <left style="thick">
        <color auto="1"/>
      </left>
      <right style="thin">
        <color auto="1"/>
      </right>
      <top/>
      <bottom/>
      <diagonal/>
    </border>
    <border>
      <left style="thin">
        <color auto="1"/>
      </left>
      <right style="thick">
        <color auto="1"/>
      </right>
      <top/>
      <bottom/>
      <diagonal/>
    </border>
    <border>
      <left style="thick">
        <color auto="1"/>
      </left>
      <right style="medium">
        <color auto="1"/>
      </right>
      <top style="thick">
        <color auto="1"/>
      </top>
      <bottom style="double">
        <color auto="1"/>
      </bottom>
      <diagonal/>
    </border>
    <border>
      <left style="medium">
        <color auto="1"/>
      </left>
      <right style="medium">
        <color auto="1"/>
      </right>
      <top style="thick">
        <color auto="1"/>
      </top>
      <bottom style="double">
        <color auto="1"/>
      </bottom>
      <diagonal/>
    </border>
    <border>
      <left style="medium">
        <color auto="1"/>
      </left>
      <right style="thick">
        <color auto="1"/>
      </right>
      <top style="thick">
        <color auto="1"/>
      </top>
      <bottom style="double">
        <color auto="1"/>
      </bottom>
      <diagonal/>
    </border>
    <border>
      <left style="thick">
        <color auto="1"/>
      </left>
      <right style="medium">
        <color auto="1"/>
      </right>
      <top style="double">
        <color auto="1"/>
      </top>
      <bottom style="double">
        <color auto="1"/>
      </bottom>
      <diagonal/>
    </border>
    <border>
      <left style="medium">
        <color auto="1"/>
      </left>
      <right style="thick">
        <color auto="1"/>
      </right>
      <top style="double">
        <color auto="1"/>
      </top>
      <bottom style="double">
        <color auto="1"/>
      </bottom>
      <diagonal/>
    </border>
    <border>
      <left style="thick">
        <color auto="1"/>
      </left>
      <right style="medium">
        <color auto="1"/>
      </right>
      <top style="double">
        <color auto="1"/>
      </top>
      <bottom style="thick">
        <color auto="1"/>
      </bottom>
      <diagonal/>
    </border>
    <border>
      <left style="thick">
        <color auto="1"/>
      </left>
      <right style="thick">
        <color auto="1"/>
      </right>
      <top style="thick">
        <color auto="1"/>
      </top>
      <bottom style="double">
        <color auto="1"/>
      </bottom>
      <diagonal/>
    </border>
    <border>
      <left style="thick">
        <color auto="1"/>
      </left>
      <right style="thick">
        <color auto="1"/>
      </right>
      <top style="double">
        <color auto="1"/>
      </top>
      <bottom style="double">
        <color auto="1"/>
      </bottom>
      <diagonal/>
    </border>
    <border>
      <left style="thick">
        <color auto="1"/>
      </left>
      <right style="thick">
        <color auto="1"/>
      </right>
      <top style="double">
        <color auto="1"/>
      </top>
      <bottom style="thick">
        <color auto="1"/>
      </bottom>
      <diagonal/>
    </border>
    <border>
      <left style="medium">
        <color auto="1"/>
      </left>
      <right/>
      <top/>
      <bottom style="medium">
        <color indexed="64"/>
      </bottom>
      <diagonal/>
    </border>
    <border>
      <left style="thick">
        <color auto="1"/>
      </left>
      <right/>
      <top style="thick">
        <color auto="1"/>
      </top>
      <bottom style="thick">
        <color auto="1"/>
      </bottom>
      <diagonal/>
    </border>
    <border>
      <left style="medium">
        <color auto="1"/>
      </left>
      <right style="medium">
        <color auto="1"/>
      </right>
      <top style="thick">
        <color auto="1"/>
      </top>
      <bottom style="thick">
        <color auto="1"/>
      </bottom>
      <diagonal/>
    </border>
  </borders>
  <cellStyleXfs count="4">
    <xf numFmtId="0" fontId="0" fillId="0" borderId="0"/>
    <xf numFmtId="0" fontId="1" fillId="0" borderId="0"/>
    <xf numFmtId="43" fontId="1" fillId="0" borderId="0" applyFont="0" applyFill="0" applyBorder="0" applyAlignment="0" applyProtection="0"/>
    <xf numFmtId="0" fontId="4" fillId="0" borderId="0"/>
  </cellStyleXfs>
  <cellXfs count="93">
    <xf numFmtId="0" fontId="0" fillId="0" borderId="0" xfId="0"/>
    <xf numFmtId="164" fontId="1" fillId="3" borderId="5" xfId="1" applyNumberFormat="1" applyFill="1" applyBorder="1"/>
    <xf numFmtId="164" fontId="1" fillId="2" borderId="5" xfId="1" applyNumberFormat="1" applyFill="1" applyBorder="1"/>
    <xf numFmtId="0" fontId="0" fillId="3" borderId="6" xfId="0" applyFill="1" applyBorder="1"/>
    <xf numFmtId="164" fontId="1" fillId="2" borderId="7" xfId="1" applyNumberFormat="1" applyFill="1" applyBorder="1"/>
    <xf numFmtId="0" fontId="0" fillId="3" borderId="8" xfId="0" applyFill="1" applyBorder="1"/>
    <xf numFmtId="0" fontId="5" fillId="4" borderId="3" xfId="0" applyFont="1" applyFill="1" applyBorder="1"/>
    <xf numFmtId="0" fontId="0" fillId="5" borderId="9" xfId="0" applyFill="1" applyBorder="1"/>
    <xf numFmtId="0" fontId="0" fillId="5" borderId="3" xfId="0" applyFill="1" applyBorder="1"/>
    <xf numFmtId="0" fontId="2" fillId="5" borderId="1" xfId="1" applyFont="1" applyFill="1" applyBorder="1" applyAlignment="1">
      <alignment horizontal="center" vertical="center" wrapText="1"/>
    </xf>
    <xf numFmtId="0" fontId="2" fillId="5" borderId="2" xfId="1" applyFont="1" applyFill="1" applyBorder="1" applyAlignment="1">
      <alignment horizontal="center" vertical="center" wrapText="1"/>
    </xf>
    <xf numFmtId="0" fontId="2" fillId="5" borderId="4" xfId="1" applyFont="1" applyFill="1" applyBorder="1" applyAlignment="1">
      <alignment horizontal="center" vertical="center" wrapText="1"/>
    </xf>
    <xf numFmtId="0" fontId="2" fillId="5" borderId="0" xfId="1" applyFont="1" applyFill="1" applyAlignment="1">
      <alignment horizontal="center" vertical="center" wrapText="1"/>
    </xf>
    <xf numFmtId="0" fontId="1" fillId="3" borderId="0" xfId="1" applyFill="1"/>
    <xf numFmtId="0" fontId="2" fillId="0" borderId="0" xfId="1" applyFont="1" applyAlignment="1">
      <alignment horizontal="center" vertical="center" wrapText="1"/>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7" fillId="0" borderId="0" xfId="0" applyFont="1" applyAlignment="1">
      <alignment vertical="center"/>
    </xf>
    <xf numFmtId="167" fontId="8" fillId="0" borderId="0" xfId="2" applyNumberFormat="1" applyFont="1" applyBorder="1" applyAlignment="1">
      <alignment horizontal="right" vertical="center"/>
    </xf>
    <xf numFmtId="0" fontId="0" fillId="0" borderId="0" xfId="0" applyAlignment="1">
      <alignment vertical="center"/>
    </xf>
    <xf numFmtId="0" fontId="6" fillId="0" borderId="0" xfId="0" applyFont="1"/>
    <xf numFmtId="0" fontId="0" fillId="0" borderId="0" xfId="0" applyAlignment="1">
      <alignment horizontal="left" vertical="center" indent="1"/>
    </xf>
    <xf numFmtId="0" fontId="6" fillId="0" borderId="0" xfId="0" applyFont="1" applyAlignment="1">
      <alignment horizontal="left" vertical="center" indent="1"/>
    </xf>
    <xf numFmtId="0" fontId="0" fillId="9" borderId="25" xfId="0" applyFill="1" applyBorder="1"/>
    <xf numFmtId="0" fontId="0" fillId="9" borderId="23" xfId="0" applyFill="1" applyBorder="1"/>
    <xf numFmtId="0" fontId="2" fillId="9" borderId="23" xfId="0" applyFont="1" applyFill="1" applyBorder="1" applyAlignment="1">
      <alignment vertical="center" wrapText="1"/>
    </xf>
    <xf numFmtId="0" fontId="9" fillId="9" borderId="22" xfId="0" applyFont="1" applyFill="1" applyBorder="1"/>
    <xf numFmtId="0" fontId="10" fillId="9" borderId="23" xfId="0" applyFont="1" applyFill="1" applyBorder="1"/>
    <xf numFmtId="0" fontId="12" fillId="9" borderId="23" xfId="0" applyFont="1" applyFill="1" applyBorder="1" applyAlignment="1">
      <alignment vertical="center" wrapText="1"/>
    </xf>
    <xf numFmtId="0" fontId="11" fillId="9" borderId="23" xfId="0" applyFont="1" applyFill="1" applyBorder="1"/>
    <xf numFmtId="0" fontId="13" fillId="9" borderId="23" xfId="0" applyFont="1" applyFill="1" applyBorder="1"/>
    <xf numFmtId="0" fontId="13" fillId="9" borderId="26" xfId="0" applyFont="1" applyFill="1" applyBorder="1"/>
    <xf numFmtId="0" fontId="13" fillId="9" borderId="27" xfId="0" applyFont="1" applyFill="1" applyBorder="1"/>
    <xf numFmtId="0" fontId="14" fillId="0" borderId="0" xfId="0" applyFont="1"/>
    <xf numFmtId="0" fontId="14" fillId="0" borderId="0" xfId="0" applyFont="1" applyAlignment="1">
      <alignment wrapText="1"/>
    </xf>
    <xf numFmtId="0" fontId="21" fillId="0" borderId="0" xfId="0" applyFont="1"/>
    <xf numFmtId="0" fontId="18" fillId="0" borderId="0" xfId="0" applyFont="1" applyAlignment="1">
      <alignment wrapText="1"/>
    </xf>
    <xf numFmtId="166" fontId="22" fillId="0" borderId="17" xfId="3" quotePrefix="1" applyNumberFormat="1" applyFont="1" applyBorder="1" applyAlignment="1">
      <alignment horizontal="center" vertical="center" wrapText="1"/>
    </xf>
    <xf numFmtId="3" fontId="22" fillId="0" borderId="18" xfId="3" quotePrefix="1" applyNumberFormat="1" applyFont="1" applyBorder="1" applyAlignment="1">
      <alignment horizontal="center" vertical="center" wrapText="1"/>
    </xf>
    <xf numFmtId="164" fontId="0" fillId="0" borderId="3" xfId="0" applyNumberFormat="1" applyBorder="1"/>
    <xf numFmtId="0" fontId="0" fillId="0" borderId="31" xfId="0" applyBorder="1"/>
    <xf numFmtId="0" fontId="0" fillId="0" borderId="10" xfId="0" applyBorder="1"/>
    <xf numFmtId="0" fontId="0" fillId="0" borderId="32" xfId="0" applyBorder="1"/>
    <xf numFmtId="165" fontId="0" fillId="0" borderId="31" xfId="0" applyNumberFormat="1" applyBorder="1"/>
    <xf numFmtId="165" fontId="0" fillId="0" borderId="10" xfId="0" applyNumberFormat="1" applyBorder="1"/>
    <xf numFmtId="165" fontId="0" fillId="0" borderId="32" xfId="0" applyNumberFormat="1" applyBorder="1"/>
    <xf numFmtId="0" fontId="3" fillId="0" borderId="10" xfId="0" applyFont="1" applyBorder="1"/>
    <xf numFmtId="164" fontId="0" fillId="2" borderId="3" xfId="0" applyNumberFormat="1" applyFill="1" applyBorder="1"/>
    <xf numFmtId="0" fontId="0" fillId="2" borderId="31" xfId="0" applyFill="1" applyBorder="1"/>
    <xf numFmtId="165" fontId="0" fillId="2" borderId="31" xfId="0" applyNumberFormat="1" applyFill="1" applyBorder="1"/>
    <xf numFmtId="0" fontId="15" fillId="9" borderId="28" xfId="0" applyFont="1" applyFill="1" applyBorder="1" applyAlignment="1">
      <alignment vertical="center" wrapText="1"/>
    </xf>
    <xf numFmtId="0" fontId="16" fillId="9" borderId="29" xfId="0" applyFont="1" applyFill="1" applyBorder="1" applyAlignment="1">
      <alignment vertical="center" wrapText="1"/>
    </xf>
    <xf numFmtId="0" fontId="17" fillId="9" borderId="29" xfId="0" applyFont="1" applyFill="1" applyBorder="1" applyAlignment="1">
      <alignment vertical="center" wrapText="1"/>
    </xf>
    <xf numFmtId="0" fontId="18" fillId="9" borderId="29" xfId="0" applyFont="1" applyFill="1" applyBorder="1" applyAlignment="1">
      <alignment vertical="center" wrapText="1"/>
    </xf>
    <xf numFmtId="0" fontId="19" fillId="9" borderId="29" xfId="0" applyFont="1" applyFill="1" applyBorder="1" applyAlignment="1">
      <alignment vertical="center" wrapText="1"/>
    </xf>
    <xf numFmtId="0" fontId="19" fillId="9" borderId="30" xfId="0" applyFont="1" applyFill="1" applyBorder="1" applyAlignment="1">
      <alignment vertical="center" wrapText="1"/>
    </xf>
    <xf numFmtId="165" fontId="24" fillId="10" borderId="33" xfId="0" applyNumberFormat="1" applyFont="1" applyFill="1" applyBorder="1" applyAlignment="1">
      <alignment vertical="center" wrapText="1"/>
    </xf>
    <xf numFmtId="165" fontId="24" fillId="10" borderId="34" xfId="0" applyNumberFormat="1" applyFont="1" applyFill="1" applyBorder="1" applyAlignment="1">
      <alignment vertical="center" wrapText="1"/>
    </xf>
    <xf numFmtId="165" fontId="24" fillId="10" borderId="35" xfId="0" applyNumberFormat="1" applyFont="1" applyFill="1" applyBorder="1"/>
    <xf numFmtId="165" fontId="24" fillId="10" borderId="36" xfId="0" applyNumberFormat="1" applyFont="1" applyFill="1" applyBorder="1" applyAlignment="1">
      <alignment vertical="center" wrapText="1"/>
    </xf>
    <xf numFmtId="165" fontId="24" fillId="10" borderId="23" xfId="0" applyNumberFormat="1" applyFont="1" applyFill="1" applyBorder="1" applyAlignment="1">
      <alignment vertical="center" wrapText="1"/>
    </xf>
    <xf numFmtId="165" fontId="24" fillId="10" borderId="37" xfId="0" applyNumberFormat="1" applyFont="1" applyFill="1" applyBorder="1"/>
    <xf numFmtId="165" fontId="24" fillId="10" borderId="38" xfId="0" applyNumberFormat="1" applyFont="1" applyFill="1" applyBorder="1" applyAlignment="1">
      <alignment vertical="center" wrapText="1"/>
    </xf>
    <xf numFmtId="165" fontId="24" fillId="10" borderId="26" xfId="0" applyNumberFormat="1" applyFont="1" applyFill="1" applyBorder="1" applyAlignment="1">
      <alignment vertical="center" wrapText="1"/>
    </xf>
    <xf numFmtId="165" fontId="24" fillId="10" borderId="27" xfId="0" applyNumberFormat="1" applyFont="1" applyFill="1" applyBorder="1"/>
    <xf numFmtId="0" fontId="5" fillId="4" borderId="39" xfId="0" applyFont="1" applyFill="1" applyBorder="1"/>
    <xf numFmtId="0" fontId="5" fillId="4" borderId="40" xfId="0" applyFont="1" applyFill="1" applyBorder="1"/>
    <xf numFmtId="0" fontId="5" fillId="4" borderId="41" xfId="0" applyFont="1" applyFill="1" applyBorder="1"/>
    <xf numFmtId="0" fontId="0" fillId="0" borderId="0" xfId="0" applyAlignment="1">
      <alignment horizontal="left" vertical="center" wrapText="1"/>
    </xf>
    <xf numFmtId="0" fontId="5" fillId="4" borderId="39" xfId="0" applyFont="1" applyFill="1" applyBorder="1" applyAlignment="1">
      <alignment horizontal="left" vertical="center" wrapText="1"/>
    </xf>
    <xf numFmtId="0" fontId="5" fillId="4" borderId="40" xfId="0" applyFont="1" applyFill="1" applyBorder="1" applyAlignment="1">
      <alignment horizontal="left" vertical="center" wrapText="1"/>
    </xf>
    <xf numFmtId="0" fontId="5" fillId="4" borderId="41" xfId="0" applyFont="1" applyFill="1" applyBorder="1" applyAlignment="1">
      <alignment horizontal="left" vertical="center" wrapText="1"/>
    </xf>
    <xf numFmtId="166" fontId="0" fillId="0" borderId="0" xfId="0" applyNumberFormat="1"/>
    <xf numFmtId="0" fontId="23" fillId="6" borderId="0" xfId="0" applyFont="1" applyFill="1"/>
    <xf numFmtId="0" fontId="2" fillId="0" borderId="42" xfId="0" applyFont="1" applyBorder="1" applyAlignment="1">
      <alignment horizontal="center" vertical="center"/>
    </xf>
    <xf numFmtId="0" fontId="0" fillId="5" borderId="43" xfId="0" applyFill="1" applyBorder="1" applyAlignment="1">
      <alignment horizontal="center" vertical="center"/>
    </xf>
    <xf numFmtId="0" fontId="0" fillId="5" borderId="44" xfId="0" applyFill="1" applyBorder="1" applyAlignment="1">
      <alignment horizontal="center" vertical="center"/>
    </xf>
    <xf numFmtId="0" fontId="5" fillId="4" borderId="0" xfId="0" applyFont="1" applyFill="1" applyAlignment="1">
      <alignment horizontal="left" vertical="center" wrapText="1"/>
    </xf>
    <xf numFmtId="165" fontId="24" fillId="10" borderId="0" xfId="0" applyNumberFormat="1" applyFont="1" applyFill="1" applyAlignment="1">
      <alignment vertical="center" wrapText="1"/>
    </xf>
    <xf numFmtId="165" fontId="24" fillId="10" borderId="0" xfId="0" applyNumberFormat="1" applyFont="1" applyFill="1"/>
    <xf numFmtId="0" fontId="25" fillId="11" borderId="0" xfId="0" applyFont="1" applyFill="1" applyAlignment="1">
      <alignment horizontal="center" vertical="center"/>
    </xf>
    <xf numFmtId="0" fontId="25" fillId="11" borderId="24" xfId="0" applyFont="1" applyFill="1" applyBorder="1" applyAlignment="1">
      <alignment horizontal="center" vertical="center"/>
    </xf>
    <xf numFmtId="0" fontId="20" fillId="8" borderId="19" xfId="0" applyFont="1" applyFill="1" applyBorder="1" applyAlignment="1">
      <alignment horizontal="center" vertical="center" textRotation="90"/>
    </xf>
    <xf numFmtId="0" fontId="20" fillId="8" borderId="20" xfId="0" applyFont="1" applyFill="1" applyBorder="1" applyAlignment="1">
      <alignment horizontal="center" vertical="center" textRotation="90"/>
    </xf>
    <xf numFmtId="0" fontId="20" fillId="8" borderId="20" xfId="0" applyFont="1" applyFill="1" applyBorder="1" applyAlignment="1">
      <alignment horizontal="center" textRotation="90"/>
    </xf>
    <xf numFmtId="0" fontId="20" fillId="8" borderId="21" xfId="0" applyFont="1" applyFill="1" applyBorder="1" applyAlignment="1">
      <alignment horizontal="center" vertical="center" textRotation="90"/>
    </xf>
    <xf numFmtId="3" fontId="2" fillId="7" borderId="11" xfId="0" applyNumberFormat="1" applyFont="1" applyFill="1" applyBorder="1" applyAlignment="1">
      <alignment horizontal="center" vertical="center"/>
    </xf>
    <xf numFmtId="3" fontId="2" fillId="7" borderId="12" xfId="0" applyNumberFormat="1" applyFont="1" applyFill="1" applyBorder="1" applyAlignment="1">
      <alignment horizontal="center" vertical="center"/>
    </xf>
    <xf numFmtId="3" fontId="2" fillId="7" borderId="13" xfId="0" applyNumberFormat="1" applyFont="1" applyFill="1" applyBorder="1" applyAlignment="1">
      <alignment horizontal="center" vertical="center"/>
    </xf>
    <xf numFmtId="0" fontId="23" fillId="0" borderId="0" xfId="0" applyFont="1"/>
    <xf numFmtId="165" fontId="0" fillId="0" borderId="0" xfId="0" applyNumberFormat="1"/>
    <xf numFmtId="0" fontId="26" fillId="0" borderId="0" xfId="0" applyFont="1"/>
  </cellXfs>
  <cellStyles count="4">
    <cellStyle name="Milliers 2" xfId="2" xr:uid="{B07149E2-2786-4E64-A9B2-1A925FCB8A25}"/>
    <cellStyle name="Normal" xfId="0" builtinId="0"/>
    <cellStyle name="Normal 2" xfId="3" xr:uid="{F4A5C381-5D8B-4D32-8F3B-7E616531FF23}"/>
    <cellStyle name="Normal 3" xfId="1" xr:uid="{55BFF3F6-D23E-4B05-8B4E-30CA18E65250}"/>
  </cellStyles>
  <dxfs count="2">
    <dxf>
      <font>
        <b/>
        <i val="0"/>
      </font>
      <fill>
        <patternFill patternType="solid">
          <fgColor theme="5"/>
          <bgColor rgb="FFFFC000"/>
        </patternFill>
      </fill>
    </dxf>
    <dxf>
      <font>
        <b/>
        <i val="0"/>
        <color theme="1"/>
      </font>
      <fill>
        <gradientFill type="path" top="1" bottom="1">
          <stop position="0">
            <color theme="0"/>
          </stop>
          <stop position="1">
            <color rgb="FFFFFF00"/>
          </stop>
        </gradientFill>
      </fill>
    </dxf>
  </dxfs>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282-4388-A081-2198AB2DA8C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282-4388-A081-2198AB2DA8C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282-4388-A081-2198AB2DA8C7}"/>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7.9873519890505965E-2"/>
                      <c:h val="0.14877414730194446"/>
                    </c:manualLayout>
                  </c15:layout>
                </c:ext>
                <c:ext xmlns:c16="http://schemas.microsoft.com/office/drawing/2014/chart" uri="{C3380CC4-5D6E-409C-BE32-E72D297353CC}">
                  <c16:uniqueId val="{00000001-5282-4388-A081-2198AB2DA8C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serie_Graph!$Z$3:$AB$3</c:f>
              <c:strCache>
                <c:ptCount val="3"/>
                <c:pt idx="0">
                  <c:v>1.1.1.1. Recettes fiscales</c:v>
                </c:pt>
                <c:pt idx="1">
                  <c:v>1.1.1.2. Recettes non fiscales</c:v>
                </c:pt>
                <c:pt idx="2">
                  <c:v>1.2.  Dons extérieurs</c:v>
                </c:pt>
              </c:strCache>
            </c:strRef>
          </c:cat>
          <c:val>
            <c:numRef>
              <c:f>serie_Graph!$Z$4:$AB$4</c:f>
              <c:numCache>
                <c:formatCode>General</c:formatCode>
                <c:ptCount val="3"/>
                <c:pt idx="0">
                  <c:v>3551.1381610806002</c:v>
                </c:pt>
                <c:pt idx="1">
                  <c:v>476.83740145169998</c:v>
                </c:pt>
                <c:pt idx="2">
                  <c:v>259.2976341385874</c:v>
                </c:pt>
              </c:numCache>
            </c:numRef>
          </c:val>
          <c:extLst>
            <c:ext xmlns:c16="http://schemas.microsoft.com/office/drawing/2014/chart" uri="{C3380CC4-5D6E-409C-BE32-E72D297353CC}">
              <c16:uniqueId val="{00000001-A5D7-4974-ADF4-32A98C4BE4C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10">
      <a:fgClr>
        <a:srgbClr val="92D050"/>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Répartitions des dépenses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serie_Graph!$Z$6:$AD$6</c:f>
              <c:strCache>
                <c:ptCount val="5"/>
                <c:pt idx="0">
                  <c:v>2.1.1.1. Salaires</c:v>
                </c:pt>
                <c:pt idx="1">
                  <c:v>2.1.1.2. Dépenses de fctionnt</c:v>
                </c:pt>
                <c:pt idx="2">
                  <c:v>2.1.1.3. Intérêts dus</c:v>
                </c:pt>
                <c:pt idx="3">
                  <c:v>2.1.1.4. Transferts courants</c:v>
                </c:pt>
                <c:pt idx="4">
                  <c:v>2.1.2.  Dépenses en capital</c:v>
                </c:pt>
              </c:strCache>
            </c:strRef>
          </c:tx>
          <c:dPt>
            <c:idx val="0"/>
            <c:bubble3D val="0"/>
            <c:spPr>
              <a:solidFill>
                <a:schemeClr val="accent1"/>
              </a:solidFill>
              <a:ln>
                <a:noFill/>
              </a:ln>
              <a:effectLst>
                <a:outerShdw blurRad="254000" sx="102000" sy="102000" algn="ctr" rotWithShape="0">
                  <a:prstClr val="black">
                    <a:alpha val="20000"/>
                  </a:prstClr>
                </a:outerShdw>
              </a:effectLst>
              <a:scene3d>
                <a:camera prst="orthographicFront"/>
                <a:lightRig rig="threePt" dir="t"/>
              </a:scene3d>
              <a:sp3d prstMaterial="powder"/>
            </c:spPr>
            <c:extLst>
              <c:ext xmlns:c16="http://schemas.microsoft.com/office/drawing/2014/chart" uri="{C3380CC4-5D6E-409C-BE32-E72D297353CC}">
                <c16:uniqueId val="{00000001-0DEF-41E8-8B93-3F0D25C54BE5}"/>
              </c:ext>
            </c:extLst>
          </c:dPt>
          <c:dPt>
            <c:idx val="1"/>
            <c:bubble3D val="0"/>
            <c:spPr>
              <a:solidFill>
                <a:schemeClr val="accent2"/>
              </a:solidFill>
              <a:ln>
                <a:noFill/>
              </a:ln>
              <a:effectLst>
                <a:outerShdw blurRad="254000" sx="102000" sy="102000" algn="ctr" rotWithShape="0">
                  <a:prstClr val="black">
                    <a:alpha val="20000"/>
                  </a:prstClr>
                </a:outerShdw>
              </a:effectLst>
              <a:scene3d>
                <a:camera prst="orthographicFront"/>
                <a:lightRig rig="threePt" dir="t"/>
              </a:scene3d>
              <a:sp3d prstMaterial="powder"/>
            </c:spPr>
            <c:extLst>
              <c:ext xmlns:c16="http://schemas.microsoft.com/office/drawing/2014/chart" uri="{C3380CC4-5D6E-409C-BE32-E72D297353CC}">
                <c16:uniqueId val="{00000003-0DEF-41E8-8B93-3F0D25C54BE5}"/>
              </c:ext>
            </c:extLst>
          </c:dPt>
          <c:dPt>
            <c:idx val="2"/>
            <c:bubble3D val="0"/>
            <c:spPr>
              <a:solidFill>
                <a:schemeClr val="accent3"/>
              </a:solidFill>
              <a:ln>
                <a:noFill/>
              </a:ln>
              <a:effectLst>
                <a:outerShdw blurRad="254000" sx="102000" sy="102000" algn="ctr" rotWithShape="0">
                  <a:prstClr val="black">
                    <a:alpha val="20000"/>
                  </a:prstClr>
                </a:outerShdw>
              </a:effectLst>
              <a:scene3d>
                <a:camera prst="orthographicFront"/>
                <a:lightRig rig="threePt" dir="t"/>
              </a:scene3d>
              <a:sp3d prstMaterial="powder"/>
            </c:spPr>
            <c:extLst>
              <c:ext xmlns:c16="http://schemas.microsoft.com/office/drawing/2014/chart" uri="{C3380CC4-5D6E-409C-BE32-E72D297353CC}">
                <c16:uniqueId val="{00000005-0DEF-41E8-8B93-3F0D25C54BE5}"/>
              </c:ext>
            </c:extLst>
          </c:dPt>
          <c:dPt>
            <c:idx val="3"/>
            <c:bubble3D val="0"/>
            <c:spPr>
              <a:solidFill>
                <a:schemeClr val="accent4"/>
              </a:solidFill>
              <a:ln>
                <a:noFill/>
              </a:ln>
              <a:effectLst>
                <a:outerShdw blurRad="254000" sx="102000" sy="102000" algn="ctr" rotWithShape="0">
                  <a:prstClr val="black">
                    <a:alpha val="20000"/>
                  </a:prstClr>
                </a:outerShdw>
              </a:effectLst>
              <a:scene3d>
                <a:camera prst="orthographicFront"/>
                <a:lightRig rig="threePt" dir="t"/>
              </a:scene3d>
              <a:sp3d prstMaterial="powder"/>
            </c:spPr>
            <c:extLst>
              <c:ext xmlns:c16="http://schemas.microsoft.com/office/drawing/2014/chart" uri="{C3380CC4-5D6E-409C-BE32-E72D297353CC}">
                <c16:uniqueId val="{00000007-0DEF-41E8-8B93-3F0D25C54BE5}"/>
              </c:ext>
            </c:extLst>
          </c:dPt>
          <c:dPt>
            <c:idx val="4"/>
            <c:bubble3D val="0"/>
            <c:spPr>
              <a:solidFill>
                <a:schemeClr val="accent5"/>
              </a:solidFill>
              <a:ln>
                <a:noFill/>
              </a:ln>
              <a:effectLst>
                <a:outerShdw blurRad="254000" sx="102000" sy="102000" algn="ctr" rotWithShape="0">
                  <a:schemeClr val="tx2">
                    <a:alpha val="20000"/>
                  </a:schemeClr>
                </a:outerShdw>
              </a:effectLst>
              <a:scene3d>
                <a:camera prst="orthographicFront"/>
                <a:lightRig rig="threePt" dir="t"/>
              </a:scene3d>
              <a:sp3d prstMaterial="powder">
                <a:bevelT w="152400" h="50800" prst="softRound"/>
              </a:sp3d>
            </c:spPr>
            <c:extLst>
              <c:ext xmlns:c16="http://schemas.microsoft.com/office/drawing/2014/chart" uri="{C3380CC4-5D6E-409C-BE32-E72D297353CC}">
                <c16:uniqueId val="{00000008-0DEF-41E8-8B93-3F0D25C54BE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serie_Graph!$Z$6:$AD$6</c:f>
              <c:strCache>
                <c:ptCount val="5"/>
                <c:pt idx="0">
                  <c:v>2.1.1.1. Salaires</c:v>
                </c:pt>
                <c:pt idx="1">
                  <c:v>2.1.1.2. Dépenses de fctionnt</c:v>
                </c:pt>
                <c:pt idx="2">
                  <c:v>2.1.1.3. Intérêts dus</c:v>
                </c:pt>
                <c:pt idx="3">
                  <c:v>2.1.1.4. Transferts courants</c:v>
                </c:pt>
                <c:pt idx="4">
                  <c:v>2.1.2.  Dépenses en capital</c:v>
                </c:pt>
              </c:strCache>
            </c:strRef>
          </c:cat>
          <c:val>
            <c:numRef>
              <c:f>serie_Graph!$Z$7:$AD$7</c:f>
              <c:numCache>
                <c:formatCode>General</c:formatCode>
                <c:ptCount val="5"/>
                <c:pt idx="0">
                  <c:v>1698.3370943413333</c:v>
                </c:pt>
                <c:pt idx="1">
                  <c:v>416.78133682600003</c:v>
                </c:pt>
                <c:pt idx="2">
                  <c:v>439.31088166851634</c:v>
                </c:pt>
                <c:pt idx="3">
                  <c:v>719.148731752</c:v>
                </c:pt>
                <c:pt idx="4">
                  <c:v>1958.3886892061021</c:v>
                </c:pt>
              </c:numCache>
            </c:numRef>
          </c:val>
          <c:extLst>
            <c:ext xmlns:c16="http://schemas.microsoft.com/office/drawing/2014/chart" uri="{C3380CC4-5D6E-409C-BE32-E72D297353CC}">
              <c16:uniqueId val="{00000000-E8B1-42C4-9BB8-F1FC70AE296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Finance!$B$12</c:f>
              <c:strCache>
                <c:ptCount val="1"/>
                <c:pt idx="0">
                  <c:v>1.1.1.1. Recettes fiscales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Finance!$C$8:$G$8</c:f>
              <c:strCache>
                <c:ptCount val="5"/>
                <c:pt idx="0">
                  <c:v>3T 2023</c:v>
                </c:pt>
                <c:pt idx="1">
                  <c:v>4T 2023</c:v>
                </c:pt>
                <c:pt idx="2">
                  <c:v>1T 2024</c:v>
                </c:pt>
                <c:pt idx="3">
                  <c:v>2T 2024</c:v>
                </c:pt>
                <c:pt idx="4">
                  <c:v>3T 2024</c:v>
                </c:pt>
              </c:strCache>
            </c:strRef>
          </c:cat>
          <c:val>
            <c:numRef>
              <c:f>Finance!$C$12:$G$12</c:f>
              <c:numCache>
                <c:formatCode>0.0</c:formatCode>
                <c:ptCount val="5"/>
                <c:pt idx="0">
                  <c:v>4992.6015925559996</c:v>
                </c:pt>
                <c:pt idx="1">
                  <c:v>4503.4494077273994</c:v>
                </c:pt>
                <c:pt idx="2">
                  <c:v>1753.2141254625999</c:v>
                </c:pt>
                <c:pt idx="3">
                  <c:v>3785.2654656488003</c:v>
                </c:pt>
                <c:pt idx="4">
                  <c:v>3551.1381610806002</c:v>
                </c:pt>
              </c:numCache>
            </c:numRef>
          </c:val>
          <c:extLst>
            <c:ext xmlns:c16="http://schemas.microsoft.com/office/drawing/2014/chart" uri="{C3380CC4-5D6E-409C-BE32-E72D297353CC}">
              <c16:uniqueId val="{00000000-E65A-49AD-B320-67E5061E6E90}"/>
            </c:ext>
          </c:extLst>
        </c:ser>
        <c:dLbls>
          <c:showLegendKey val="0"/>
          <c:showVal val="0"/>
          <c:showCatName val="0"/>
          <c:showSerName val="0"/>
          <c:showPercent val="0"/>
          <c:showBubbleSize val="0"/>
        </c:dLbls>
        <c:gapWidth val="219"/>
        <c:overlap val="-27"/>
        <c:axId val="607638560"/>
        <c:axId val="607641800"/>
      </c:barChart>
      <c:catAx>
        <c:axId val="60763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41800"/>
        <c:crosses val="autoZero"/>
        <c:auto val="1"/>
        <c:lblAlgn val="ctr"/>
        <c:lblOffset val="100"/>
        <c:noMultiLvlLbl val="0"/>
      </c:catAx>
      <c:valAx>
        <c:axId val="6076418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38560"/>
        <c:crosses val="autoZero"/>
        <c:crossBetween val="between"/>
      </c:valAx>
      <c:spPr>
        <a:solidFill>
          <a:schemeClr val="bg1"/>
        </a:solidFill>
        <a:ln>
          <a:solidFill>
            <a:schemeClr val="accent2">
              <a:alpha val="48000"/>
            </a:schemeClr>
          </a:solidFill>
        </a:ln>
        <a:effectLst>
          <a:glow rad="139700">
            <a:schemeClr val="accent5">
              <a:satMod val="175000"/>
              <a:alpha val="40000"/>
            </a:schemeClr>
          </a:glow>
          <a:outerShdw blurRad="50800" dist="50800" dir="5400000" algn="ctr" rotWithShape="0">
            <a:schemeClr val="accent1">
              <a:alpha val="19000"/>
            </a:schemeClr>
          </a:outerShdw>
          <a:softEdge rad="0"/>
        </a:effectLst>
      </c:spPr>
    </c:plotArea>
    <c:plotVisOnly val="1"/>
    <c:dispBlanksAs val="gap"/>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Finance!$B$13</c:f>
              <c:strCache>
                <c:ptCount val="1"/>
                <c:pt idx="0">
                  <c:v>1.1.1.2. Recettes non fiscales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Finance!$C$8:$G$8</c:f>
              <c:strCache>
                <c:ptCount val="5"/>
                <c:pt idx="0">
                  <c:v>3T 2023</c:v>
                </c:pt>
                <c:pt idx="1">
                  <c:v>4T 2023</c:v>
                </c:pt>
                <c:pt idx="2">
                  <c:v>1T 2024</c:v>
                </c:pt>
                <c:pt idx="3">
                  <c:v>2T 2024</c:v>
                </c:pt>
                <c:pt idx="4">
                  <c:v>3T 2024</c:v>
                </c:pt>
              </c:strCache>
            </c:strRef>
          </c:cat>
          <c:val>
            <c:numRef>
              <c:f>Finance!$C$13:$G$13</c:f>
              <c:numCache>
                <c:formatCode>0.0</c:formatCode>
                <c:ptCount val="5"/>
                <c:pt idx="0">
                  <c:v>634.61561943468428</c:v>
                </c:pt>
                <c:pt idx="1">
                  <c:v>587.36838069112298</c:v>
                </c:pt>
                <c:pt idx="2">
                  <c:v>235.719773836</c:v>
                </c:pt>
                <c:pt idx="3">
                  <c:v>465.7643931714</c:v>
                </c:pt>
                <c:pt idx="4">
                  <c:v>476.83740145169998</c:v>
                </c:pt>
              </c:numCache>
            </c:numRef>
          </c:val>
          <c:extLst>
            <c:ext xmlns:c16="http://schemas.microsoft.com/office/drawing/2014/chart" uri="{C3380CC4-5D6E-409C-BE32-E72D297353CC}">
              <c16:uniqueId val="{00000000-0ED8-4F6C-8E3C-3D2E51ACC464}"/>
            </c:ext>
          </c:extLst>
        </c:ser>
        <c:dLbls>
          <c:showLegendKey val="0"/>
          <c:showVal val="0"/>
          <c:showCatName val="0"/>
          <c:showSerName val="0"/>
          <c:showPercent val="0"/>
          <c:showBubbleSize val="0"/>
        </c:dLbls>
        <c:gapWidth val="219"/>
        <c:overlap val="-27"/>
        <c:axId val="607638560"/>
        <c:axId val="607641800"/>
      </c:barChart>
      <c:catAx>
        <c:axId val="60763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41800"/>
        <c:crosses val="autoZero"/>
        <c:auto val="1"/>
        <c:lblAlgn val="ctr"/>
        <c:lblOffset val="100"/>
        <c:noMultiLvlLbl val="0"/>
      </c:catAx>
      <c:valAx>
        <c:axId val="6076418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38560"/>
        <c:crosses val="autoZero"/>
        <c:crossBetween val="between"/>
      </c:valAx>
      <c:spPr>
        <a:solidFill>
          <a:schemeClr val="bg1"/>
        </a:solidFill>
        <a:ln>
          <a:solidFill>
            <a:schemeClr val="accent2">
              <a:alpha val="48000"/>
            </a:schemeClr>
          </a:solidFill>
        </a:ln>
        <a:effectLst>
          <a:glow rad="139700">
            <a:schemeClr val="accent5">
              <a:satMod val="175000"/>
              <a:alpha val="40000"/>
            </a:schemeClr>
          </a:glow>
          <a:outerShdw blurRad="50800" dist="50800" dir="5400000" algn="ctr" rotWithShape="0">
            <a:schemeClr val="accent1">
              <a:alpha val="19000"/>
            </a:schemeClr>
          </a:outerShdw>
          <a:softEdge rad="0"/>
        </a:effectLst>
      </c:spPr>
    </c:plotArea>
    <c:plotVisOnly val="1"/>
    <c:dispBlanksAs val="gap"/>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cap="none" baseline="0">
                <a:solidFill>
                  <a:schemeClr val="bg1"/>
                </a:solidFill>
                <a:latin typeface="+mn-lt"/>
                <a:ea typeface="+mn-ea"/>
                <a:cs typeface="+mn-cs"/>
              </a:defRPr>
            </a:pPr>
            <a:r>
              <a:rPr lang="en-US" sz="1400" b="1" u="sng">
                <a:solidFill>
                  <a:schemeClr val="bg1"/>
                </a:solidFill>
              </a:rPr>
              <a:t>Evolution des  depenses</a:t>
            </a:r>
            <a:r>
              <a:rPr lang="en-US" sz="1400" b="1" u="sng" baseline="0">
                <a:solidFill>
                  <a:schemeClr val="bg1"/>
                </a:solidFill>
              </a:rPr>
              <a:t> courantes</a:t>
            </a:r>
          </a:p>
        </c:rich>
      </c:tx>
      <c:overlay val="0"/>
      <c:spPr>
        <a:noFill/>
        <a:ln>
          <a:noFill/>
        </a:ln>
        <a:effectLst/>
      </c:spPr>
      <c:txPr>
        <a:bodyPr rot="0" spcFirstLastPara="1" vertOverflow="ellipsis" vert="horz" wrap="square" anchor="ctr" anchorCtr="1"/>
        <a:lstStyle/>
        <a:p>
          <a:pPr>
            <a:defRPr sz="1400" b="1" i="0" u="sng" strike="noStrike" kern="1200" cap="none"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Finance!$B$21</c:f>
              <c:strCache>
                <c:ptCount val="1"/>
                <c:pt idx="0">
                  <c:v>2.1.1.1. Salaires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elete val="1"/>
          </c:dLbls>
          <c:cat>
            <c:strRef>
              <c:f>Finance!$C$8:$G$8</c:f>
              <c:strCache>
                <c:ptCount val="5"/>
                <c:pt idx="0">
                  <c:v>3T 2023</c:v>
                </c:pt>
                <c:pt idx="1">
                  <c:v>4T 2023</c:v>
                </c:pt>
                <c:pt idx="2">
                  <c:v>1T 2024</c:v>
                </c:pt>
                <c:pt idx="3">
                  <c:v>2T 2024</c:v>
                </c:pt>
                <c:pt idx="4">
                  <c:v>3T 2024</c:v>
                </c:pt>
              </c:strCache>
            </c:strRef>
          </c:cat>
          <c:val>
            <c:numRef>
              <c:f>Finance!$C$21:$G$21</c:f>
              <c:numCache>
                <c:formatCode>0.0</c:formatCode>
                <c:ptCount val="5"/>
                <c:pt idx="0">
                  <c:v>2468.3515812969999</c:v>
                </c:pt>
                <c:pt idx="1">
                  <c:v>2221.1522564966667</c:v>
                </c:pt>
                <c:pt idx="2">
                  <c:v>896.55062044499994</c:v>
                </c:pt>
                <c:pt idx="3">
                  <c:v>1797.9214047959999</c:v>
                </c:pt>
                <c:pt idx="4">
                  <c:v>1698.3370943413333</c:v>
                </c:pt>
              </c:numCache>
            </c:numRef>
          </c:val>
          <c:extLst>
            <c:ext xmlns:c16="http://schemas.microsoft.com/office/drawing/2014/chart" uri="{C3380CC4-5D6E-409C-BE32-E72D297353CC}">
              <c16:uniqueId val="{00000000-132C-4C51-BC37-90848FD16372}"/>
            </c:ext>
          </c:extLst>
        </c:ser>
        <c:ser>
          <c:idx val="1"/>
          <c:order val="1"/>
          <c:tx>
            <c:strRef>
              <c:f>Finance!$B$22</c:f>
              <c:strCache>
                <c:ptCount val="1"/>
                <c:pt idx="0">
                  <c:v>2.1.1.2. Dépenses de fctionnt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delete val="1"/>
          </c:dLbls>
          <c:cat>
            <c:strRef>
              <c:f>Finance!$C$8:$G$8</c:f>
              <c:strCache>
                <c:ptCount val="5"/>
                <c:pt idx="0">
                  <c:v>3T 2023</c:v>
                </c:pt>
                <c:pt idx="1">
                  <c:v>4T 2023</c:v>
                </c:pt>
                <c:pt idx="2">
                  <c:v>1T 2024</c:v>
                </c:pt>
                <c:pt idx="3">
                  <c:v>2T 2024</c:v>
                </c:pt>
                <c:pt idx="4">
                  <c:v>3T 2024</c:v>
                </c:pt>
              </c:strCache>
            </c:strRef>
          </c:cat>
          <c:val>
            <c:numRef>
              <c:f>Finance!$C$22:$G$22</c:f>
              <c:numCache>
                <c:formatCode>0.0</c:formatCode>
                <c:ptCount val="5"/>
                <c:pt idx="0">
                  <c:v>480.29948146899994</c:v>
                </c:pt>
                <c:pt idx="1">
                  <c:v>430.864020423</c:v>
                </c:pt>
                <c:pt idx="2">
                  <c:v>123.52910587299999</c:v>
                </c:pt>
                <c:pt idx="3">
                  <c:v>395.18394409000001</c:v>
                </c:pt>
                <c:pt idx="4">
                  <c:v>416.78133682600003</c:v>
                </c:pt>
              </c:numCache>
            </c:numRef>
          </c:val>
          <c:extLst>
            <c:ext xmlns:c16="http://schemas.microsoft.com/office/drawing/2014/chart" uri="{C3380CC4-5D6E-409C-BE32-E72D297353CC}">
              <c16:uniqueId val="{00000001-132C-4C51-BC37-90848FD16372}"/>
            </c:ext>
          </c:extLst>
        </c:ser>
        <c:ser>
          <c:idx val="2"/>
          <c:order val="2"/>
          <c:tx>
            <c:strRef>
              <c:f>Finance!$B$23</c:f>
              <c:strCache>
                <c:ptCount val="1"/>
                <c:pt idx="0">
                  <c:v>2.1.1.3. Intérêts dus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delete val="1"/>
          </c:dLbls>
          <c:cat>
            <c:strRef>
              <c:f>Finance!$C$8:$G$8</c:f>
              <c:strCache>
                <c:ptCount val="5"/>
                <c:pt idx="0">
                  <c:v>3T 2023</c:v>
                </c:pt>
                <c:pt idx="1">
                  <c:v>4T 2023</c:v>
                </c:pt>
                <c:pt idx="2">
                  <c:v>1T 2024</c:v>
                </c:pt>
                <c:pt idx="3">
                  <c:v>2T 2024</c:v>
                </c:pt>
                <c:pt idx="4">
                  <c:v>3T 2024</c:v>
                </c:pt>
              </c:strCache>
            </c:strRef>
          </c:cat>
          <c:val>
            <c:numRef>
              <c:f>Finance!$C$23:$G$23</c:f>
              <c:numCache>
                <c:formatCode>0.0</c:formatCode>
                <c:ptCount val="5"/>
                <c:pt idx="0">
                  <c:v>673.59760980560554</c:v>
                </c:pt>
                <c:pt idx="1">
                  <c:v>581.9509819312126</c:v>
                </c:pt>
                <c:pt idx="2">
                  <c:v>200.19883832299854</c:v>
                </c:pt>
                <c:pt idx="3">
                  <c:v>475.30146654250586</c:v>
                </c:pt>
                <c:pt idx="4">
                  <c:v>439.31088166851634</c:v>
                </c:pt>
              </c:numCache>
            </c:numRef>
          </c:val>
          <c:extLst>
            <c:ext xmlns:c16="http://schemas.microsoft.com/office/drawing/2014/chart" uri="{C3380CC4-5D6E-409C-BE32-E72D297353CC}">
              <c16:uniqueId val="{00000002-132C-4C51-BC37-90848FD16372}"/>
            </c:ext>
          </c:extLst>
        </c:ser>
        <c:ser>
          <c:idx val="3"/>
          <c:order val="3"/>
          <c:tx>
            <c:strRef>
              <c:f>Finance!$B$24</c:f>
              <c:strCache>
                <c:ptCount val="1"/>
                <c:pt idx="0">
                  <c:v>2.1.1.4. Transferts courants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delete val="1"/>
          </c:dLbls>
          <c:cat>
            <c:strRef>
              <c:f>Finance!$C$8:$G$8</c:f>
              <c:strCache>
                <c:ptCount val="5"/>
                <c:pt idx="0">
                  <c:v>3T 2023</c:v>
                </c:pt>
                <c:pt idx="1">
                  <c:v>4T 2023</c:v>
                </c:pt>
                <c:pt idx="2">
                  <c:v>1T 2024</c:v>
                </c:pt>
                <c:pt idx="3">
                  <c:v>2T 2024</c:v>
                </c:pt>
                <c:pt idx="4">
                  <c:v>3T 2024</c:v>
                </c:pt>
              </c:strCache>
            </c:strRef>
          </c:cat>
          <c:val>
            <c:numRef>
              <c:f>Finance!$C$24:$G$24</c:f>
              <c:numCache>
                <c:formatCode>0.0</c:formatCode>
                <c:ptCount val="5"/>
                <c:pt idx="0">
                  <c:v>1205.5657082696998</c:v>
                </c:pt>
                <c:pt idx="1">
                  <c:v>1030.6699320806551</c:v>
                </c:pt>
                <c:pt idx="2">
                  <c:v>404.96822333799997</c:v>
                </c:pt>
                <c:pt idx="3">
                  <c:v>808.87133162999999</c:v>
                </c:pt>
                <c:pt idx="4">
                  <c:v>719.148731752</c:v>
                </c:pt>
              </c:numCache>
            </c:numRef>
          </c:val>
          <c:extLst>
            <c:ext xmlns:c16="http://schemas.microsoft.com/office/drawing/2014/chart" uri="{C3380CC4-5D6E-409C-BE32-E72D297353CC}">
              <c16:uniqueId val="{00000003-132C-4C51-BC37-90848FD16372}"/>
            </c:ext>
          </c:extLst>
        </c:ser>
        <c:dLbls>
          <c:dLblPos val="outEnd"/>
          <c:showLegendKey val="0"/>
          <c:showVal val="1"/>
          <c:showCatName val="0"/>
          <c:showSerName val="0"/>
          <c:showPercent val="0"/>
          <c:showBubbleSize val="0"/>
        </c:dLbls>
        <c:gapWidth val="315"/>
        <c:overlap val="-40"/>
        <c:axId val="607641440"/>
        <c:axId val="607642160"/>
      </c:barChart>
      <c:catAx>
        <c:axId val="607641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07642160"/>
        <c:crosses val="autoZero"/>
        <c:auto val="1"/>
        <c:lblAlgn val="ctr"/>
        <c:lblOffset val="100"/>
        <c:noMultiLvlLbl val="0"/>
      </c:catAx>
      <c:valAx>
        <c:axId val="607642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641440"/>
        <c:crosses val="autoZero"/>
        <c:crossBetween val="between"/>
      </c:valAx>
      <c:spPr>
        <a:solidFill>
          <a:schemeClr val="bg1"/>
        </a:solid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rgbClr val="009999"/>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cap="none" baseline="0">
                <a:solidFill>
                  <a:schemeClr val="bg1"/>
                </a:solidFill>
                <a:latin typeface="+mn-lt"/>
                <a:ea typeface="+mn-ea"/>
                <a:cs typeface="+mn-cs"/>
              </a:defRPr>
            </a:pPr>
            <a:r>
              <a:rPr lang="en-US" u="sng">
                <a:solidFill>
                  <a:schemeClr val="bg1"/>
                </a:solidFill>
              </a:rPr>
              <a:t>Evolution</a:t>
            </a:r>
            <a:r>
              <a:rPr lang="en-US" u="sng" baseline="0">
                <a:solidFill>
                  <a:schemeClr val="bg1"/>
                </a:solidFill>
              </a:rPr>
              <a:t>  des autres charges</a:t>
            </a:r>
          </a:p>
        </c:rich>
      </c:tx>
      <c:overlay val="0"/>
      <c:spPr>
        <a:noFill/>
        <a:ln>
          <a:noFill/>
        </a:ln>
        <a:effectLst/>
      </c:spPr>
      <c:txPr>
        <a:bodyPr rot="0" spcFirstLastPara="1" vertOverflow="ellipsis" vert="horz" wrap="square" anchor="ctr" anchorCtr="1"/>
        <a:lstStyle/>
        <a:p>
          <a:pPr>
            <a:defRPr sz="1400" b="1" i="0" u="sng" strike="noStrike" kern="1200" cap="none"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Finance!$B$20</c:f>
              <c:strCache>
                <c:ptCount val="1"/>
                <c:pt idx="0">
                  <c:v>2.1.1.  Dépenses courantes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Lbl>
              <c:idx val="3"/>
              <c:layout>
                <c:manualLayout>
                  <c:x val="-8.1424575953349869E-17"/>
                  <c:y val="-2.298575968840721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85-464D-8ACB-3048827ABB86}"/>
                </c:ext>
              </c:extLst>
            </c:dLbl>
            <c:spPr>
              <a:noFill/>
              <a:ln>
                <a:noFill/>
              </a:ln>
              <a:effectLst>
                <a:outerShdw blurRad="50800" dist="50800" dir="5400000" algn="ctr" rotWithShape="0">
                  <a:schemeClr val="bg2"/>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Finance!$C$8:$G$8</c:f>
              <c:strCache>
                <c:ptCount val="5"/>
                <c:pt idx="0">
                  <c:v>3T 2023</c:v>
                </c:pt>
                <c:pt idx="1">
                  <c:v>4T 2023</c:v>
                </c:pt>
                <c:pt idx="2">
                  <c:v>1T 2024</c:v>
                </c:pt>
                <c:pt idx="3">
                  <c:v>2T 2024</c:v>
                </c:pt>
                <c:pt idx="4">
                  <c:v>3T 2024</c:v>
                </c:pt>
              </c:strCache>
            </c:strRef>
          </c:cat>
          <c:val>
            <c:numRef>
              <c:f>Finance!$C$20:$G$20</c:f>
              <c:numCache>
                <c:formatCode>0.0</c:formatCode>
                <c:ptCount val="5"/>
                <c:pt idx="0">
                  <c:v>4827.8143808413051</c:v>
                </c:pt>
                <c:pt idx="1">
                  <c:v>4264.637190931534</c:v>
                </c:pt>
                <c:pt idx="2">
                  <c:v>1625.2467879789988</c:v>
                </c:pt>
                <c:pt idx="3">
                  <c:v>3477.2781470585069</c:v>
                </c:pt>
                <c:pt idx="4">
                  <c:v>3273.5780445878499</c:v>
                </c:pt>
              </c:numCache>
            </c:numRef>
          </c:val>
          <c:extLst>
            <c:ext xmlns:c16="http://schemas.microsoft.com/office/drawing/2014/chart" uri="{C3380CC4-5D6E-409C-BE32-E72D297353CC}">
              <c16:uniqueId val="{00000000-8F85-464D-8ACB-3048827ABB86}"/>
            </c:ext>
          </c:extLst>
        </c:ser>
        <c:ser>
          <c:idx val="1"/>
          <c:order val="1"/>
          <c:tx>
            <c:strRef>
              <c:f>Finance!$B$25</c:f>
              <c:strCache>
                <c:ptCount val="1"/>
                <c:pt idx="0">
                  <c:v>2.1.2.  Dépenses en capital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Finance!$C$8:$G$8</c:f>
              <c:strCache>
                <c:ptCount val="5"/>
                <c:pt idx="0">
                  <c:v>3T 2023</c:v>
                </c:pt>
                <c:pt idx="1">
                  <c:v>4T 2023</c:v>
                </c:pt>
                <c:pt idx="2">
                  <c:v>1T 2024</c:v>
                </c:pt>
                <c:pt idx="3">
                  <c:v>2T 2024</c:v>
                </c:pt>
                <c:pt idx="4">
                  <c:v>3T 2024</c:v>
                </c:pt>
              </c:strCache>
            </c:strRef>
          </c:cat>
          <c:val>
            <c:numRef>
              <c:f>Finance!$C$25:$G$25</c:f>
              <c:numCache>
                <c:formatCode>0.0</c:formatCode>
                <c:ptCount val="5"/>
                <c:pt idx="0">
                  <c:v>2523.323487404939</c:v>
                </c:pt>
                <c:pt idx="1">
                  <c:v>2474.0771288376231</c:v>
                </c:pt>
                <c:pt idx="2">
                  <c:v>840.62298142643272</c:v>
                </c:pt>
                <c:pt idx="3">
                  <c:v>1900.0997370213627</c:v>
                </c:pt>
                <c:pt idx="4">
                  <c:v>1958.3886892061021</c:v>
                </c:pt>
              </c:numCache>
            </c:numRef>
          </c:val>
          <c:extLst>
            <c:ext xmlns:c16="http://schemas.microsoft.com/office/drawing/2014/chart" uri="{C3380CC4-5D6E-409C-BE32-E72D297353CC}">
              <c16:uniqueId val="{00000001-8F85-464D-8ACB-3048827ABB86}"/>
            </c:ext>
          </c:extLst>
        </c:ser>
        <c:dLbls>
          <c:dLblPos val="outEnd"/>
          <c:showLegendKey val="0"/>
          <c:showVal val="1"/>
          <c:showCatName val="0"/>
          <c:showSerName val="0"/>
          <c:showPercent val="0"/>
          <c:showBubbleSize val="0"/>
        </c:dLbls>
        <c:gapWidth val="315"/>
        <c:overlap val="-40"/>
        <c:axId val="607641440"/>
        <c:axId val="607642160"/>
      </c:barChart>
      <c:catAx>
        <c:axId val="607641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07642160"/>
        <c:crosses val="autoZero"/>
        <c:auto val="1"/>
        <c:lblAlgn val="ctr"/>
        <c:lblOffset val="100"/>
        <c:noMultiLvlLbl val="0"/>
      </c:catAx>
      <c:valAx>
        <c:axId val="607642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641440"/>
        <c:crosses val="autoZero"/>
        <c:crossBetween val="between"/>
      </c:valAx>
      <c:spPr>
        <a:solidFill>
          <a:schemeClr val="bg1"/>
        </a:solid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spc="0" baseline="0">
                <a:solidFill>
                  <a:schemeClr val="bg1"/>
                </a:solidFill>
                <a:latin typeface="+mn-lt"/>
                <a:ea typeface="+mn-ea"/>
                <a:cs typeface="+mn-cs"/>
              </a:defRPr>
            </a:pPr>
            <a:r>
              <a:rPr lang="en-US" sz="1600" b="1" u="sng">
                <a:solidFill>
                  <a:schemeClr val="bg1"/>
                </a:solidFill>
              </a:rPr>
              <a:t>Evolution des finances</a:t>
            </a:r>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5.6133108224001721E-2"/>
          <c:y val="0.13162136855285317"/>
          <c:w val="0.88537988881303031"/>
          <c:h val="0.72088254829238962"/>
        </c:manualLayout>
      </c:layout>
      <c:lineChart>
        <c:grouping val="standard"/>
        <c:varyColors val="0"/>
        <c:ser>
          <c:idx val="0"/>
          <c:order val="0"/>
          <c:tx>
            <c:strRef>
              <c:f>serie_Graph!$U$3</c:f>
              <c:strCache>
                <c:ptCount val="1"/>
                <c:pt idx="0">
                  <c:v>6.1. Financement extérieur</c:v>
                </c:pt>
              </c:strCache>
            </c:strRef>
          </c:tx>
          <c:spPr>
            <a:ln w="28575" cap="rnd">
              <a:solidFill>
                <a:schemeClr val="accent1"/>
              </a:solidFill>
              <a:round/>
            </a:ln>
            <a:effectLst/>
          </c:spPr>
          <c:marker>
            <c:symbol val="none"/>
          </c:marker>
          <c:cat>
            <c:numRef>
              <c:f>serie_Graph!$B$4:$B$64</c:f>
              <c:numCache>
                <c:formatCode>[$-40C]mmm\-yy;@</c:formatCode>
                <c:ptCount val="61"/>
                <c:pt idx="0">
                  <c:v>43709</c:v>
                </c:pt>
                <c:pt idx="1">
                  <c:v>43739</c:v>
                </c:pt>
                <c:pt idx="2">
                  <c:v>43770</c:v>
                </c:pt>
                <c:pt idx="3">
                  <c:v>43800</c:v>
                </c:pt>
                <c:pt idx="4">
                  <c:v>43831</c:v>
                </c:pt>
                <c:pt idx="5">
                  <c:v>43862</c:v>
                </c:pt>
                <c:pt idx="6">
                  <c:v>43891</c:v>
                </c:pt>
                <c:pt idx="7">
                  <c:v>43922</c:v>
                </c:pt>
                <c:pt idx="8">
                  <c:v>43952</c:v>
                </c:pt>
                <c:pt idx="9">
                  <c:v>43983</c:v>
                </c:pt>
                <c:pt idx="10">
                  <c:v>44013</c:v>
                </c:pt>
                <c:pt idx="11">
                  <c:v>44044</c:v>
                </c:pt>
                <c:pt idx="12">
                  <c:v>44075</c:v>
                </c:pt>
                <c:pt idx="13">
                  <c:v>44105</c:v>
                </c:pt>
                <c:pt idx="14">
                  <c:v>44136</c:v>
                </c:pt>
                <c:pt idx="15">
                  <c:v>44166</c:v>
                </c:pt>
                <c:pt idx="16">
                  <c:v>44197</c:v>
                </c:pt>
                <c:pt idx="17">
                  <c:v>44228</c:v>
                </c:pt>
                <c:pt idx="18">
                  <c:v>44256</c:v>
                </c:pt>
                <c:pt idx="19">
                  <c:v>44287</c:v>
                </c:pt>
                <c:pt idx="20">
                  <c:v>44317</c:v>
                </c:pt>
                <c:pt idx="21">
                  <c:v>44348</c:v>
                </c:pt>
                <c:pt idx="22">
                  <c:v>44378</c:v>
                </c:pt>
                <c:pt idx="23">
                  <c:v>44409</c:v>
                </c:pt>
                <c:pt idx="24">
                  <c:v>44440</c:v>
                </c:pt>
                <c:pt idx="25">
                  <c:v>44470</c:v>
                </c:pt>
                <c:pt idx="26">
                  <c:v>44501</c:v>
                </c:pt>
                <c:pt idx="27">
                  <c:v>44531</c:v>
                </c:pt>
                <c:pt idx="28">
                  <c:v>44562</c:v>
                </c:pt>
                <c:pt idx="29">
                  <c:v>44593</c:v>
                </c:pt>
                <c:pt idx="30">
                  <c:v>44621</c:v>
                </c:pt>
                <c:pt idx="31">
                  <c:v>44652</c:v>
                </c:pt>
                <c:pt idx="32">
                  <c:v>44682</c:v>
                </c:pt>
                <c:pt idx="33">
                  <c:v>44713</c:v>
                </c:pt>
                <c:pt idx="34">
                  <c:v>44743</c:v>
                </c:pt>
                <c:pt idx="35">
                  <c:v>44774</c:v>
                </c:pt>
                <c:pt idx="36">
                  <c:v>44805</c:v>
                </c:pt>
                <c:pt idx="37">
                  <c:v>44835</c:v>
                </c:pt>
                <c:pt idx="38">
                  <c:v>44866</c:v>
                </c:pt>
                <c:pt idx="39">
                  <c:v>44896</c:v>
                </c:pt>
                <c:pt idx="40">
                  <c:v>44927</c:v>
                </c:pt>
                <c:pt idx="41">
                  <c:v>44958</c:v>
                </c:pt>
                <c:pt idx="42">
                  <c:v>44986</c:v>
                </c:pt>
                <c:pt idx="43">
                  <c:v>45017</c:v>
                </c:pt>
                <c:pt idx="44">
                  <c:v>45047</c:v>
                </c:pt>
                <c:pt idx="45">
                  <c:v>45078</c:v>
                </c:pt>
                <c:pt idx="46">
                  <c:v>45108</c:v>
                </c:pt>
                <c:pt idx="47">
                  <c:v>45139</c:v>
                </c:pt>
                <c:pt idx="48">
                  <c:v>45170</c:v>
                </c:pt>
                <c:pt idx="49">
                  <c:v>45200</c:v>
                </c:pt>
                <c:pt idx="50">
                  <c:v>45231</c:v>
                </c:pt>
                <c:pt idx="51">
                  <c:v>45261</c:v>
                </c:pt>
                <c:pt idx="52">
                  <c:v>45292</c:v>
                </c:pt>
                <c:pt idx="53">
                  <c:v>45323</c:v>
                </c:pt>
                <c:pt idx="54">
                  <c:v>45352</c:v>
                </c:pt>
                <c:pt idx="55">
                  <c:v>45383</c:v>
                </c:pt>
                <c:pt idx="56">
                  <c:v>45413</c:v>
                </c:pt>
                <c:pt idx="57">
                  <c:v>45444</c:v>
                </c:pt>
                <c:pt idx="58">
                  <c:v>45474</c:v>
                </c:pt>
                <c:pt idx="59">
                  <c:v>45505</c:v>
                </c:pt>
                <c:pt idx="60">
                  <c:v>45536</c:v>
                </c:pt>
              </c:numCache>
            </c:numRef>
          </c:cat>
          <c:val>
            <c:numRef>
              <c:f>serie_Graph!$U$4:$U$64</c:f>
              <c:numCache>
                <c:formatCode>General</c:formatCode>
                <c:ptCount val="61"/>
                <c:pt idx="0">
                  <c:v>92.36017377524837</c:v>
                </c:pt>
                <c:pt idx="1">
                  <c:v>93.472903281818716</c:v>
                </c:pt>
                <c:pt idx="2">
                  <c:v>101.70864516466392</c:v>
                </c:pt>
                <c:pt idx="3">
                  <c:v>97.154330322453816</c:v>
                </c:pt>
                <c:pt idx="4">
                  <c:v>4.6436161197325383</c:v>
                </c:pt>
                <c:pt idx="5">
                  <c:v>8.1247150708275413</c:v>
                </c:pt>
                <c:pt idx="6">
                  <c:v>7.5850408110857046</c:v>
                </c:pt>
                <c:pt idx="7">
                  <c:v>18.878954417707458</c:v>
                </c:pt>
                <c:pt idx="8">
                  <c:v>22.113995497734042</c:v>
                </c:pt>
                <c:pt idx="9">
                  <c:v>30.74200945169445</c:v>
                </c:pt>
                <c:pt idx="10">
                  <c:v>85.556167099120202</c:v>
                </c:pt>
                <c:pt idx="11">
                  <c:v>91.519104919271655</c:v>
                </c:pt>
                <c:pt idx="12">
                  <c:v>96.841724540824899</c:v>
                </c:pt>
                <c:pt idx="13">
                  <c:v>107.41847829102791</c:v>
                </c:pt>
                <c:pt idx="14">
                  <c:v>130.74173656592183</c:v>
                </c:pt>
                <c:pt idx="15">
                  <c:v>152.40697261790223</c:v>
                </c:pt>
                <c:pt idx="16">
                  <c:v>2.9544369534850534</c:v>
                </c:pt>
                <c:pt idx="17">
                  <c:v>23.089097978177524</c:v>
                </c:pt>
                <c:pt idx="18">
                  <c:v>73.025374593937372</c:v>
                </c:pt>
                <c:pt idx="19">
                  <c:v>87.587433656611537</c:v>
                </c:pt>
                <c:pt idx="20">
                  <c:v>110.33638741367041</c:v>
                </c:pt>
                <c:pt idx="21">
                  <c:v>116.78127058379084</c:v>
                </c:pt>
                <c:pt idx="22">
                  <c:v>136.64132122576976</c:v>
                </c:pt>
                <c:pt idx="23">
                  <c:v>168.04749673806623</c:v>
                </c:pt>
                <c:pt idx="24">
                  <c:v>188.88995600198885</c:v>
                </c:pt>
                <c:pt idx="25">
                  <c:v>191.52158544321173</c:v>
                </c:pt>
                <c:pt idx="26">
                  <c:v>191.36596434046348</c:v>
                </c:pt>
                <c:pt idx="27">
                  <c:v>235.38968347013346</c:v>
                </c:pt>
                <c:pt idx="28">
                  <c:v>13.135546350276448</c:v>
                </c:pt>
                <c:pt idx="29">
                  <c:v>15.521059614628255</c:v>
                </c:pt>
                <c:pt idx="30">
                  <c:v>12.069546666768261</c:v>
                </c:pt>
                <c:pt idx="31">
                  <c:v>8.4868454717466193</c:v>
                </c:pt>
                <c:pt idx="32">
                  <c:v>4.8243218347564181</c:v>
                </c:pt>
                <c:pt idx="33">
                  <c:v>27.46046829691128</c:v>
                </c:pt>
                <c:pt idx="34">
                  <c:v>25.291246842105654</c:v>
                </c:pt>
                <c:pt idx="35">
                  <c:v>109.61952434080237</c:v>
                </c:pt>
                <c:pt idx="36">
                  <c:v>111.83190100775342</c:v>
                </c:pt>
                <c:pt idx="37">
                  <c:v>121.45360109650656</c:v>
                </c:pt>
                <c:pt idx="38">
                  <c:v>113.90289497590243</c:v>
                </c:pt>
                <c:pt idx="39">
                  <c:v>157.52256306635326</c:v>
                </c:pt>
                <c:pt idx="40">
                  <c:v>-3.5966111533346199</c:v>
                </c:pt>
                <c:pt idx="41">
                  <c:v>63.513956265407977</c:v>
                </c:pt>
                <c:pt idx="42">
                  <c:v>90.408519513244897</c:v>
                </c:pt>
                <c:pt idx="43">
                  <c:v>112.08054418705883</c:v>
                </c:pt>
                <c:pt idx="44">
                  <c:v>151.91545839271993</c:v>
                </c:pt>
                <c:pt idx="45">
                  <c:v>156.922826145789</c:v>
                </c:pt>
                <c:pt idx="46">
                  <c:v>163.87630589609051</c:v>
                </c:pt>
                <c:pt idx="47">
                  <c:v>169.48810360055364</c:v>
                </c:pt>
                <c:pt idx="48">
                  <c:v>165.65075672242898</c:v>
                </c:pt>
                <c:pt idx="49">
                  <c:v>156.50869759420982</c:v>
                </c:pt>
                <c:pt idx="50">
                  <c:v>151.60998981815382</c:v>
                </c:pt>
                <c:pt idx="51">
                  <c:v>158.13227589607979</c:v>
                </c:pt>
                <c:pt idx="52">
                  <c:v>15.037722372133295</c:v>
                </c:pt>
                <c:pt idx="53">
                  <c:v>49.04060172787775</c:v>
                </c:pt>
                <c:pt idx="54">
                  <c:v>83.803682763752292</c:v>
                </c:pt>
                <c:pt idx="55">
                  <c:v>68.852248841922773</c:v>
                </c:pt>
                <c:pt idx="56">
                  <c:v>91.172190086152071</c:v>
                </c:pt>
                <c:pt idx="57">
                  <c:v>109.47595790111383</c:v>
                </c:pt>
                <c:pt idx="58">
                  <c:v>111.20968091123795</c:v>
                </c:pt>
                <c:pt idx="59">
                  <c:v>140.31526382906478</c:v>
                </c:pt>
                <c:pt idx="60">
                  <c:v>134.01999196967014</c:v>
                </c:pt>
              </c:numCache>
            </c:numRef>
          </c:val>
          <c:smooth val="0"/>
          <c:extLst>
            <c:ext xmlns:c16="http://schemas.microsoft.com/office/drawing/2014/chart" uri="{C3380CC4-5D6E-409C-BE32-E72D297353CC}">
              <c16:uniqueId val="{00000000-F089-416E-8BC6-1BD55AED45D7}"/>
            </c:ext>
          </c:extLst>
        </c:ser>
        <c:ser>
          <c:idx val="1"/>
          <c:order val="1"/>
          <c:tx>
            <c:strRef>
              <c:f>serie_Graph!$V$3</c:f>
              <c:strCache>
                <c:ptCount val="1"/>
                <c:pt idx="0">
                  <c:v>6.2. Financement intérieur</c:v>
                </c:pt>
              </c:strCache>
            </c:strRef>
          </c:tx>
          <c:spPr>
            <a:ln w="28575" cap="rnd">
              <a:solidFill>
                <a:schemeClr val="accent2"/>
              </a:solidFill>
              <a:round/>
            </a:ln>
            <a:effectLst/>
          </c:spPr>
          <c:marker>
            <c:symbol val="none"/>
          </c:marker>
          <c:cat>
            <c:numRef>
              <c:f>serie_Graph!$B$4:$B$64</c:f>
              <c:numCache>
                <c:formatCode>[$-40C]mmm\-yy;@</c:formatCode>
                <c:ptCount val="61"/>
                <c:pt idx="0">
                  <c:v>43709</c:v>
                </c:pt>
                <c:pt idx="1">
                  <c:v>43739</c:v>
                </c:pt>
                <c:pt idx="2">
                  <c:v>43770</c:v>
                </c:pt>
                <c:pt idx="3">
                  <c:v>43800</c:v>
                </c:pt>
                <c:pt idx="4">
                  <c:v>43831</c:v>
                </c:pt>
                <c:pt idx="5">
                  <c:v>43862</c:v>
                </c:pt>
                <c:pt idx="6">
                  <c:v>43891</c:v>
                </c:pt>
                <c:pt idx="7">
                  <c:v>43922</c:v>
                </c:pt>
                <c:pt idx="8">
                  <c:v>43952</c:v>
                </c:pt>
                <c:pt idx="9">
                  <c:v>43983</c:v>
                </c:pt>
                <c:pt idx="10">
                  <c:v>44013</c:v>
                </c:pt>
                <c:pt idx="11">
                  <c:v>44044</c:v>
                </c:pt>
                <c:pt idx="12">
                  <c:v>44075</c:v>
                </c:pt>
                <c:pt idx="13">
                  <c:v>44105</c:v>
                </c:pt>
                <c:pt idx="14">
                  <c:v>44136</c:v>
                </c:pt>
                <c:pt idx="15">
                  <c:v>44166</c:v>
                </c:pt>
                <c:pt idx="16">
                  <c:v>44197</c:v>
                </c:pt>
                <c:pt idx="17">
                  <c:v>44228</c:v>
                </c:pt>
                <c:pt idx="18">
                  <c:v>44256</c:v>
                </c:pt>
                <c:pt idx="19">
                  <c:v>44287</c:v>
                </c:pt>
                <c:pt idx="20">
                  <c:v>44317</c:v>
                </c:pt>
                <c:pt idx="21">
                  <c:v>44348</c:v>
                </c:pt>
                <c:pt idx="22">
                  <c:v>44378</c:v>
                </c:pt>
                <c:pt idx="23">
                  <c:v>44409</c:v>
                </c:pt>
                <c:pt idx="24">
                  <c:v>44440</c:v>
                </c:pt>
                <c:pt idx="25">
                  <c:v>44470</c:v>
                </c:pt>
                <c:pt idx="26">
                  <c:v>44501</c:v>
                </c:pt>
                <c:pt idx="27">
                  <c:v>44531</c:v>
                </c:pt>
                <c:pt idx="28">
                  <c:v>44562</c:v>
                </c:pt>
                <c:pt idx="29">
                  <c:v>44593</c:v>
                </c:pt>
                <c:pt idx="30">
                  <c:v>44621</c:v>
                </c:pt>
                <c:pt idx="31">
                  <c:v>44652</c:v>
                </c:pt>
                <c:pt idx="32">
                  <c:v>44682</c:v>
                </c:pt>
                <c:pt idx="33">
                  <c:v>44713</c:v>
                </c:pt>
                <c:pt idx="34">
                  <c:v>44743</c:v>
                </c:pt>
                <c:pt idx="35">
                  <c:v>44774</c:v>
                </c:pt>
                <c:pt idx="36">
                  <c:v>44805</c:v>
                </c:pt>
                <c:pt idx="37">
                  <c:v>44835</c:v>
                </c:pt>
                <c:pt idx="38">
                  <c:v>44866</c:v>
                </c:pt>
                <c:pt idx="39">
                  <c:v>44896</c:v>
                </c:pt>
                <c:pt idx="40">
                  <c:v>44927</c:v>
                </c:pt>
                <c:pt idx="41">
                  <c:v>44958</c:v>
                </c:pt>
                <c:pt idx="42">
                  <c:v>44986</c:v>
                </c:pt>
                <c:pt idx="43">
                  <c:v>45017</c:v>
                </c:pt>
                <c:pt idx="44">
                  <c:v>45047</c:v>
                </c:pt>
                <c:pt idx="45">
                  <c:v>45078</c:v>
                </c:pt>
                <c:pt idx="46">
                  <c:v>45108</c:v>
                </c:pt>
                <c:pt idx="47">
                  <c:v>45139</c:v>
                </c:pt>
                <c:pt idx="48">
                  <c:v>45170</c:v>
                </c:pt>
                <c:pt idx="49">
                  <c:v>45200</c:v>
                </c:pt>
                <c:pt idx="50">
                  <c:v>45231</c:v>
                </c:pt>
                <c:pt idx="51">
                  <c:v>45261</c:v>
                </c:pt>
                <c:pt idx="52">
                  <c:v>45292</c:v>
                </c:pt>
                <c:pt idx="53">
                  <c:v>45323</c:v>
                </c:pt>
                <c:pt idx="54">
                  <c:v>45352</c:v>
                </c:pt>
                <c:pt idx="55">
                  <c:v>45383</c:v>
                </c:pt>
                <c:pt idx="56">
                  <c:v>45413</c:v>
                </c:pt>
                <c:pt idx="57">
                  <c:v>45444</c:v>
                </c:pt>
                <c:pt idx="58">
                  <c:v>45474</c:v>
                </c:pt>
                <c:pt idx="59">
                  <c:v>45505</c:v>
                </c:pt>
                <c:pt idx="60">
                  <c:v>45536</c:v>
                </c:pt>
              </c:numCache>
            </c:numRef>
          </c:cat>
          <c:val>
            <c:numRef>
              <c:f>serie_Graph!$V$4:$V$64</c:f>
              <c:numCache>
                <c:formatCode>General</c:formatCode>
                <c:ptCount val="61"/>
                <c:pt idx="0">
                  <c:v>133.69213328181999</c:v>
                </c:pt>
                <c:pt idx="1">
                  <c:v>176.14239199081999</c:v>
                </c:pt>
                <c:pt idx="2">
                  <c:v>215.99693705881998</c:v>
                </c:pt>
                <c:pt idx="3">
                  <c:v>196.93129435181999</c:v>
                </c:pt>
                <c:pt idx="4">
                  <c:v>1.0676363179999999</c:v>
                </c:pt>
                <c:pt idx="5">
                  <c:v>15.356785995000021</c:v>
                </c:pt>
                <c:pt idx="6">
                  <c:v>92.346530782000002</c:v>
                </c:pt>
                <c:pt idx="7">
                  <c:v>211.74202502100002</c:v>
                </c:pt>
                <c:pt idx="8">
                  <c:v>223.19157628800002</c:v>
                </c:pt>
                <c:pt idx="9">
                  <c:v>240.82595939810005</c:v>
                </c:pt>
                <c:pt idx="10">
                  <c:v>256.56185483410007</c:v>
                </c:pt>
                <c:pt idx="11">
                  <c:v>273.12610172210009</c:v>
                </c:pt>
                <c:pt idx="12">
                  <c:v>346.25411951510006</c:v>
                </c:pt>
                <c:pt idx="13">
                  <c:v>259.55655543610004</c:v>
                </c:pt>
                <c:pt idx="14">
                  <c:v>361.53616081510006</c:v>
                </c:pt>
                <c:pt idx="15">
                  <c:v>379.30597977969683</c:v>
                </c:pt>
                <c:pt idx="16">
                  <c:v>3.4334529974032657</c:v>
                </c:pt>
                <c:pt idx="17">
                  <c:v>55.733784129488775</c:v>
                </c:pt>
                <c:pt idx="18">
                  <c:v>126.81889083980327</c:v>
                </c:pt>
                <c:pt idx="19">
                  <c:v>195.73428165290329</c:v>
                </c:pt>
                <c:pt idx="20">
                  <c:v>148.28114258900334</c:v>
                </c:pt>
                <c:pt idx="21">
                  <c:v>239.42270116940335</c:v>
                </c:pt>
                <c:pt idx="22">
                  <c:v>299.09439732790327</c:v>
                </c:pt>
                <c:pt idx="23">
                  <c:v>366.67674907090327</c:v>
                </c:pt>
                <c:pt idx="24">
                  <c:v>411.15751536490325</c:v>
                </c:pt>
                <c:pt idx="25">
                  <c:v>390.5319475909032</c:v>
                </c:pt>
                <c:pt idx="26">
                  <c:v>402.3415025739032</c:v>
                </c:pt>
                <c:pt idx="27">
                  <c:v>361.0234245724032</c:v>
                </c:pt>
                <c:pt idx="28">
                  <c:v>60.352694552000031</c:v>
                </c:pt>
                <c:pt idx="29">
                  <c:v>93.321726836000011</c:v>
                </c:pt>
                <c:pt idx="30">
                  <c:v>144.39477734799999</c:v>
                </c:pt>
                <c:pt idx="31">
                  <c:v>247.67431266600002</c:v>
                </c:pt>
                <c:pt idx="32">
                  <c:v>241.07487891700004</c:v>
                </c:pt>
                <c:pt idx="33">
                  <c:v>277.0834375430411</c:v>
                </c:pt>
                <c:pt idx="34">
                  <c:v>260.25931416004107</c:v>
                </c:pt>
                <c:pt idx="35">
                  <c:v>245.63340216604109</c:v>
                </c:pt>
                <c:pt idx="36">
                  <c:v>254.89389890804105</c:v>
                </c:pt>
                <c:pt idx="37">
                  <c:v>513.42137445004107</c:v>
                </c:pt>
                <c:pt idx="38">
                  <c:v>604.68967041304109</c:v>
                </c:pt>
                <c:pt idx="39">
                  <c:v>714.23433820704099</c:v>
                </c:pt>
                <c:pt idx="40">
                  <c:v>-36.25684776300001</c:v>
                </c:pt>
                <c:pt idx="41">
                  <c:v>-19.20442189500001</c:v>
                </c:pt>
                <c:pt idx="42">
                  <c:v>-27.710701239000006</c:v>
                </c:pt>
                <c:pt idx="43">
                  <c:v>51.275131960999992</c:v>
                </c:pt>
                <c:pt idx="44">
                  <c:v>31.261641124999993</c:v>
                </c:pt>
                <c:pt idx="45">
                  <c:v>123.99739645299998</c:v>
                </c:pt>
                <c:pt idx="46">
                  <c:v>161.35782657099998</c:v>
                </c:pt>
                <c:pt idx="47">
                  <c:v>229.20723798199992</c:v>
                </c:pt>
                <c:pt idx="48">
                  <c:v>219.48749334999994</c:v>
                </c:pt>
                <c:pt idx="49">
                  <c:v>228.02996001799994</c:v>
                </c:pt>
                <c:pt idx="50">
                  <c:v>237.21602864599993</c:v>
                </c:pt>
                <c:pt idx="51">
                  <c:v>322.90373624299991</c:v>
                </c:pt>
                <c:pt idx="52">
                  <c:v>-20.661544909000021</c:v>
                </c:pt>
                <c:pt idx="53">
                  <c:v>10.571408835999984</c:v>
                </c:pt>
                <c:pt idx="54">
                  <c:v>16.217200678999994</c:v>
                </c:pt>
                <c:pt idx="55">
                  <c:v>-17.995223537999983</c:v>
                </c:pt>
                <c:pt idx="56">
                  <c:v>67.144385995999997</c:v>
                </c:pt>
                <c:pt idx="57">
                  <c:v>12.999247709999956</c:v>
                </c:pt>
                <c:pt idx="58">
                  <c:v>134.65081972499996</c:v>
                </c:pt>
                <c:pt idx="59">
                  <c:v>285.46196863899996</c:v>
                </c:pt>
                <c:pt idx="60">
                  <c:v>319.74523046699994</c:v>
                </c:pt>
              </c:numCache>
            </c:numRef>
          </c:val>
          <c:smooth val="0"/>
          <c:extLst>
            <c:ext xmlns:c16="http://schemas.microsoft.com/office/drawing/2014/chart" uri="{C3380CC4-5D6E-409C-BE32-E72D297353CC}">
              <c16:uniqueId val="{00000001-F089-416E-8BC6-1BD55AED45D7}"/>
            </c:ext>
          </c:extLst>
        </c:ser>
        <c:dLbls>
          <c:showLegendKey val="0"/>
          <c:showVal val="0"/>
          <c:showCatName val="0"/>
          <c:showSerName val="0"/>
          <c:showPercent val="0"/>
          <c:showBubbleSize val="0"/>
        </c:dLbls>
        <c:smooth val="0"/>
        <c:axId val="609585680"/>
        <c:axId val="289760744"/>
      </c:lineChart>
      <c:dateAx>
        <c:axId val="609585680"/>
        <c:scaling>
          <c:orientation val="minMax"/>
        </c:scaling>
        <c:delete val="0"/>
        <c:axPos val="b"/>
        <c:numFmt formatCode="[$-40C]mmm\-yy;@" sourceLinked="1"/>
        <c:majorTickMark val="none"/>
        <c:minorTickMark val="none"/>
        <c:tickLblPos val="nextTo"/>
        <c:spPr>
          <a:noFill/>
          <a:ln w="9525" cap="flat" cmpd="sng" algn="ctr">
            <a:solidFill>
              <a:schemeClr val="tx1">
                <a:lumMod val="15000"/>
                <a:lumOff val="85000"/>
              </a:schemeClr>
            </a:solidFill>
            <a:round/>
          </a:ln>
          <a:effectLst/>
        </c:spPr>
        <c:txPr>
          <a:bodyPr rot="204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289760744"/>
        <c:crosses val="autoZero"/>
        <c:auto val="1"/>
        <c:lblOffset val="100"/>
        <c:baseTimeUnit val="months"/>
      </c:dateAx>
      <c:valAx>
        <c:axId val="28976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09585680"/>
        <c:crosses val="autoZero"/>
        <c:crossBetween val="between"/>
      </c:valAx>
      <c:spPr>
        <a:solidFill>
          <a:schemeClr val="bg1"/>
        </a:solidFill>
        <a:ln>
          <a:noFill/>
        </a:ln>
        <a:effectLst/>
      </c:spPr>
    </c:plotArea>
    <c:legend>
      <c:legendPos val="b"/>
      <c:layout>
        <c:manualLayout>
          <c:xMode val="edge"/>
          <c:yMode val="edge"/>
          <c:x val="0.14453515707765935"/>
          <c:y val="0.92237171790443273"/>
          <c:w val="0.62550456216347106"/>
          <c:h val="5.98847705624246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spc="0" baseline="0">
                <a:solidFill>
                  <a:schemeClr val="bg1"/>
                </a:solidFill>
                <a:latin typeface="+mn-lt"/>
                <a:ea typeface="+mn-ea"/>
                <a:cs typeface="+mn-cs"/>
              </a:defRPr>
            </a:pPr>
            <a:r>
              <a:rPr lang="en-US" sz="1600" b="1" u="sng">
                <a:solidFill>
                  <a:schemeClr val="bg1"/>
                </a:solidFill>
              </a:rPr>
              <a:t>L'évolution</a:t>
            </a:r>
            <a:r>
              <a:rPr lang="en-US" sz="1600" b="1" u="sng" baseline="0">
                <a:solidFill>
                  <a:schemeClr val="bg1"/>
                </a:solidFill>
              </a:rPr>
              <a:t> du solde budgetaire</a:t>
            </a:r>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bg1"/>
              </a:solidFill>
              <a:latin typeface="+mn-lt"/>
              <a:ea typeface="+mn-ea"/>
              <a:cs typeface="+mn-cs"/>
            </a:defRPr>
          </a:pPr>
          <a:endParaRPr lang="en-US"/>
        </a:p>
      </c:txPr>
    </c:title>
    <c:autoTitleDeleted val="0"/>
    <c:plotArea>
      <c:layout/>
      <c:lineChart>
        <c:grouping val="stacked"/>
        <c:varyColors val="0"/>
        <c:ser>
          <c:idx val="0"/>
          <c:order val="0"/>
          <c:tx>
            <c:strRef>
              <c:f>serie_Graph!$T$3</c:f>
              <c:strCache>
                <c:ptCount val="1"/>
                <c:pt idx="0">
                  <c:v>Financements</c:v>
                </c:pt>
              </c:strCache>
            </c:strRef>
          </c:tx>
          <c:spPr>
            <a:ln w="28575" cap="rnd">
              <a:solidFill>
                <a:schemeClr val="accent1"/>
              </a:solidFill>
              <a:round/>
            </a:ln>
            <a:effectLst/>
          </c:spPr>
          <c:marker>
            <c:symbol val="none"/>
          </c:marker>
          <c:cat>
            <c:numRef>
              <c:f>serie_Graph!$B$4:$B$64</c:f>
              <c:numCache>
                <c:formatCode>[$-40C]mmm\-yy;@</c:formatCode>
                <c:ptCount val="61"/>
                <c:pt idx="0">
                  <c:v>43709</c:v>
                </c:pt>
                <c:pt idx="1">
                  <c:v>43739</c:v>
                </c:pt>
                <c:pt idx="2">
                  <c:v>43770</c:v>
                </c:pt>
                <c:pt idx="3">
                  <c:v>43800</c:v>
                </c:pt>
                <c:pt idx="4">
                  <c:v>43831</c:v>
                </c:pt>
                <c:pt idx="5">
                  <c:v>43862</c:v>
                </c:pt>
                <c:pt idx="6">
                  <c:v>43891</c:v>
                </c:pt>
                <c:pt idx="7">
                  <c:v>43922</c:v>
                </c:pt>
                <c:pt idx="8">
                  <c:v>43952</c:v>
                </c:pt>
                <c:pt idx="9">
                  <c:v>43983</c:v>
                </c:pt>
                <c:pt idx="10">
                  <c:v>44013</c:v>
                </c:pt>
                <c:pt idx="11">
                  <c:v>44044</c:v>
                </c:pt>
                <c:pt idx="12">
                  <c:v>44075</c:v>
                </c:pt>
                <c:pt idx="13">
                  <c:v>44105</c:v>
                </c:pt>
                <c:pt idx="14">
                  <c:v>44136</c:v>
                </c:pt>
                <c:pt idx="15">
                  <c:v>44166</c:v>
                </c:pt>
                <c:pt idx="16">
                  <c:v>44197</c:v>
                </c:pt>
                <c:pt idx="17">
                  <c:v>44228</c:v>
                </c:pt>
                <c:pt idx="18">
                  <c:v>44256</c:v>
                </c:pt>
                <c:pt idx="19">
                  <c:v>44287</c:v>
                </c:pt>
                <c:pt idx="20">
                  <c:v>44317</c:v>
                </c:pt>
                <c:pt idx="21">
                  <c:v>44348</c:v>
                </c:pt>
                <c:pt idx="22">
                  <c:v>44378</c:v>
                </c:pt>
                <c:pt idx="23">
                  <c:v>44409</c:v>
                </c:pt>
                <c:pt idx="24">
                  <c:v>44440</c:v>
                </c:pt>
                <c:pt idx="25">
                  <c:v>44470</c:v>
                </c:pt>
                <c:pt idx="26">
                  <c:v>44501</c:v>
                </c:pt>
                <c:pt idx="27">
                  <c:v>44531</c:v>
                </c:pt>
                <c:pt idx="28">
                  <c:v>44562</c:v>
                </c:pt>
                <c:pt idx="29">
                  <c:v>44593</c:v>
                </c:pt>
                <c:pt idx="30">
                  <c:v>44621</c:v>
                </c:pt>
                <c:pt idx="31">
                  <c:v>44652</c:v>
                </c:pt>
                <c:pt idx="32">
                  <c:v>44682</c:v>
                </c:pt>
                <c:pt idx="33">
                  <c:v>44713</c:v>
                </c:pt>
                <c:pt idx="34">
                  <c:v>44743</c:v>
                </c:pt>
                <c:pt idx="35">
                  <c:v>44774</c:v>
                </c:pt>
                <c:pt idx="36">
                  <c:v>44805</c:v>
                </c:pt>
                <c:pt idx="37">
                  <c:v>44835</c:v>
                </c:pt>
                <c:pt idx="38">
                  <c:v>44866</c:v>
                </c:pt>
                <c:pt idx="39">
                  <c:v>44896</c:v>
                </c:pt>
                <c:pt idx="40">
                  <c:v>44927</c:v>
                </c:pt>
                <c:pt idx="41">
                  <c:v>44958</c:v>
                </c:pt>
                <c:pt idx="42">
                  <c:v>44986</c:v>
                </c:pt>
                <c:pt idx="43">
                  <c:v>45017</c:v>
                </c:pt>
                <c:pt idx="44">
                  <c:v>45047</c:v>
                </c:pt>
                <c:pt idx="45">
                  <c:v>45078</c:v>
                </c:pt>
                <c:pt idx="46">
                  <c:v>45108</c:v>
                </c:pt>
                <c:pt idx="47">
                  <c:v>45139</c:v>
                </c:pt>
                <c:pt idx="48">
                  <c:v>45170</c:v>
                </c:pt>
                <c:pt idx="49">
                  <c:v>45200</c:v>
                </c:pt>
                <c:pt idx="50">
                  <c:v>45231</c:v>
                </c:pt>
                <c:pt idx="51">
                  <c:v>45261</c:v>
                </c:pt>
                <c:pt idx="52">
                  <c:v>45292</c:v>
                </c:pt>
                <c:pt idx="53">
                  <c:v>45323</c:v>
                </c:pt>
                <c:pt idx="54">
                  <c:v>45352</c:v>
                </c:pt>
                <c:pt idx="55">
                  <c:v>45383</c:v>
                </c:pt>
                <c:pt idx="56">
                  <c:v>45413</c:v>
                </c:pt>
                <c:pt idx="57">
                  <c:v>45444</c:v>
                </c:pt>
                <c:pt idx="58">
                  <c:v>45474</c:v>
                </c:pt>
                <c:pt idx="59">
                  <c:v>45505</c:v>
                </c:pt>
                <c:pt idx="60">
                  <c:v>45536</c:v>
                </c:pt>
              </c:numCache>
            </c:numRef>
          </c:cat>
          <c:val>
            <c:numRef>
              <c:f>serie_Graph!$T$4:$T$64</c:f>
              <c:numCache>
                <c:formatCode>General</c:formatCode>
                <c:ptCount val="61"/>
                <c:pt idx="0">
                  <c:v>226.05230705706836</c:v>
                </c:pt>
                <c:pt idx="1">
                  <c:v>269.61529527263872</c:v>
                </c:pt>
                <c:pt idx="2">
                  <c:v>317.70558222348393</c:v>
                </c:pt>
                <c:pt idx="3">
                  <c:v>294.08562467427379</c:v>
                </c:pt>
                <c:pt idx="4">
                  <c:v>5.7112524377325382</c:v>
                </c:pt>
                <c:pt idx="5">
                  <c:v>23.481501065827562</c:v>
                </c:pt>
                <c:pt idx="6">
                  <c:v>99.931571593085707</c:v>
                </c:pt>
                <c:pt idx="7">
                  <c:v>230.62097943870748</c:v>
                </c:pt>
                <c:pt idx="8">
                  <c:v>245.30557178573406</c:v>
                </c:pt>
                <c:pt idx="9">
                  <c:v>271.56796884979451</c:v>
                </c:pt>
                <c:pt idx="10">
                  <c:v>342.11802193322029</c:v>
                </c:pt>
                <c:pt idx="11">
                  <c:v>364.64520664137171</c:v>
                </c:pt>
                <c:pt idx="12">
                  <c:v>443.09584405592494</c:v>
                </c:pt>
                <c:pt idx="13">
                  <c:v>366.97503372712794</c:v>
                </c:pt>
                <c:pt idx="14">
                  <c:v>492.27789738102189</c:v>
                </c:pt>
                <c:pt idx="15">
                  <c:v>531.71295239759911</c:v>
                </c:pt>
                <c:pt idx="16">
                  <c:v>6.3878899508883187</c:v>
                </c:pt>
                <c:pt idx="17">
                  <c:v>78.822882107666302</c:v>
                </c:pt>
                <c:pt idx="18">
                  <c:v>199.84426543374065</c:v>
                </c:pt>
                <c:pt idx="19">
                  <c:v>283.32171530951484</c:v>
                </c:pt>
                <c:pt idx="20">
                  <c:v>258.61753000267373</c:v>
                </c:pt>
                <c:pt idx="21">
                  <c:v>356.2039717531942</c:v>
                </c:pt>
                <c:pt idx="22">
                  <c:v>435.735718553673</c:v>
                </c:pt>
                <c:pt idx="23">
                  <c:v>534.7242458089695</c:v>
                </c:pt>
                <c:pt idx="24">
                  <c:v>600.04747136689207</c:v>
                </c:pt>
                <c:pt idx="25">
                  <c:v>582.05353303411493</c:v>
                </c:pt>
                <c:pt idx="26">
                  <c:v>593.70746691436671</c:v>
                </c:pt>
                <c:pt idx="27">
                  <c:v>596.41310804253669</c:v>
                </c:pt>
                <c:pt idx="28">
                  <c:v>73.488240902276473</c:v>
                </c:pt>
                <c:pt idx="29">
                  <c:v>108.84278645062827</c:v>
                </c:pt>
                <c:pt idx="30">
                  <c:v>156.46432401476824</c:v>
                </c:pt>
                <c:pt idx="31">
                  <c:v>256.16115813774661</c:v>
                </c:pt>
                <c:pt idx="32">
                  <c:v>245.89920075175644</c:v>
                </c:pt>
                <c:pt idx="33">
                  <c:v>304.5439058399524</c:v>
                </c:pt>
                <c:pt idx="34">
                  <c:v>285.55056100214671</c:v>
                </c:pt>
                <c:pt idx="35">
                  <c:v>355.25292650684344</c:v>
                </c:pt>
                <c:pt idx="36">
                  <c:v>366.72579991579448</c:v>
                </c:pt>
                <c:pt idx="37">
                  <c:v>634.8749755465476</c:v>
                </c:pt>
                <c:pt idx="38">
                  <c:v>718.59256538894351</c:v>
                </c:pt>
                <c:pt idx="39">
                  <c:v>871.75690127339431</c:v>
                </c:pt>
                <c:pt idx="40">
                  <c:v>-39.853458916334631</c:v>
                </c:pt>
                <c:pt idx="41">
                  <c:v>44.309534370407967</c:v>
                </c:pt>
                <c:pt idx="42">
                  <c:v>62.697818274244895</c:v>
                </c:pt>
                <c:pt idx="43">
                  <c:v>163.35567614805882</c:v>
                </c:pt>
                <c:pt idx="44">
                  <c:v>183.17709951771991</c:v>
                </c:pt>
                <c:pt idx="45">
                  <c:v>280.920222598789</c:v>
                </c:pt>
                <c:pt idx="46">
                  <c:v>325.23413246709049</c:v>
                </c:pt>
                <c:pt idx="47">
                  <c:v>398.69534158255357</c:v>
                </c:pt>
                <c:pt idx="48">
                  <c:v>385.13825007242895</c:v>
                </c:pt>
                <c:pt idx="49">
                  <c:v>384.53865761220976</c:v>
                </c:pt>
                <c:pt idx="50">
                  <c:v>388.82601846415378</c:v>
                </c:pt>
                <c:pt idx="51">
                  <c:v>481.03601213907973</c:v>
                </c:pt>
                <c:pt idx="52">
                  <c:v>-5.6238225368667258</c:v>
                </c:pt>
                <c:pt idx="53">
                  <c:v>59.612010563877732</c:v>
                </c:pt>
                <c:pt idx="54">
                  <c:v>100.02088344275228</c:v>
                </c:pt>
                <c:pt idx="55">
                  <c:v>50.857025303922789</c:v>
                </c:pt>
                <c:pt idx="56">
                  <c:v>158.31657608215207</c:v>
                </c:pt>
                <c:pt idx="57">
                  <c:v>122.47520561111378</c:v>
                </c:pt>
                <c:pt idx="58">
                  <c:v>245.86050063623793</c:v>
                </c:pt>
                <c:pt idx="59">
                  <c:v>425.77723246806477</c:v>
                </c:pt>
                <c:pt idx="60">
                  <c:v>453.76522243667011</c:v>
                </c:pt>
              </c:numCache>
            </c:numRef>
          </c:val>
          <c:smooth val="0"/>
          <c:extLst>
            <c:ext xmlns:c16="http://schemas.microsoft.com/office/drawing/2014/chart" uri="{C3380CC4-5D6E-409C-BE32-E72D297353CC}">
              <c16:uniqueId val="{00000000-CCCF-4202-A78F-80F189F89AF9}"/>
            </c:ext>
          </c:extLst>
        </c:ser>
        <c:ser>
          <c:idx val="1"/>
          <c:order val="1"/>
          <c:tx>
            <c:strRef>
              <c:f>serie_Graph!$W$3</c:f>
              <c:strCache>
                <c:ptCount val="1"/>
                <c:pt idx="0">
                  <c:v>3. Solde global (base eng.)</c:v>
                </c:pt>
              </c:strCache>
            </c:strRef>
          </c:tx>
          <c:spPr>
            <a:ln w="28575" cap="rnd">
              <a:solidFill>
                <a:schemeClr val="accent2"/>
              </a:solidFill>
              <a:round/>
            </a:ln>
            <a:effectLst/>
          </c:spPr>
          <c:marker>
            <c:symbol val="none"/>
          </c:marker>
          <c:cat>
            <c:numRef>
              <c:f>serie_Graph!$B$4:$B$64</c:f>
              <c:numCache>
                <c:formatCode>[$-40C]mmm\-yy;@</c:formatCode>
                <c:ptCount val="61"/>
                <c:pt idx="0">
                  <c:v>43709</c:v>
                </c:pt>
                <c:pt idx="1">
                  <c:v>43739</c:v>
                </c:pt>
                <c:pt idx="2">
                  <c:v>43770</c:v>
                </c:pt>
                <c:pt idx="3">
                  <c:v>43800</c:v>
                </c:pt>
                <c:pt idx="4">
                  <c:v>43831</c:v>
                </c:pt>
                <c:pt idx="5">
                  <c:v>43862</c:v>
                </c:pt>
                <c:pt idx="6">
                  <c:v>43891</c:v>
                </c:pt>
                <c:pt idx="7">
                  <c:v>43922</c:v>
                </c:pt>
                <c:pt idx="8">
                  <c:v>43952</c:v>
                </c:pt>
                <c:pt idx="9">
                  <c:v>43983</c:v>
                </c:pt>
                <c:pt idx="10">
                  <c:v>44013</c:v>
                </c:pt>
                <c:pt idx="11">
                  <c:v>44044</c:v>
                </c:pt>
                <c:pt idx="12">
                  <c:v>44075</c:v>
                </c:pt>
                <c:pt idx="13">
                  <c:v>44105</c:v>
                </c:pt>
                <c:pt idx="14">
                  <c:v>44136</c:v>
                </c:pt>
                <c:pt idx="15">
                  <c:v>44166</c:v>
                </c:pt>
                <c:pt idx="16">
                  <c:v>44197</c:v>
                </c:pt>
                <c:pt idx="17">
                  <c:v>44228</c:v>
                </c:pt>
                <c:pt idx="18">
                  <c:v>44256</c:v>
                </c:pt>
                <c:pt idx="19">
                  <c:v>44287</c:v>
                </c:pt>
                <c:pt idx="20">
                  <c:v>44317</c:v>
                </c:pt>
                <c:pt idx="21">
                  <c:v>44348</c:v>
                </c:pt>
                <c:pt idx="22">
                  <c:v>44378</c:v>
                </c:pt>
                <c:pt idx="23">
                  <c:v>44409</c:v>
                </c:pt>
                <c:pt idx="24">
                  <c:v>44440</c:v>
                </c:pt>
                <c:pt idx="25">
                  <c:v>44470</c:v>
                </c:pt>
                <c:pt idx="26">
                  <c:v>44501</c:v>
                </c:pt>
                <c:pt idx="27">
                  <c:v>44531</c:v>
                </c:pt>
                <c:pt idx="28">
                  <c:v>44562</c:v>
                </c:pt>
                <c:pt idx="29">
                  <c:v>44593</c:v>
                </c:pt>
                <c:pt idx="30">
                  <c:v>44621</c:v>
                </c:pt>
                <c:pt idx="31">
                  <c:v>44652</c:v>
                </c:pt>
                <c:pt idx="32">
                  <c:v>44682</c:v>
                </c:pt>
                <c:pt idx="33">
                  <c:v>44713</c:v>
                </c:pt>
                <c:pt idx="34">
                  <c:v>44743</c:v>
                </c:pt>
                <c:pt idx="35">
                  <c:v>44774</c:v>
                </c:pt>
                <c:pt idx="36">
                  <c:v>44805</c:v>
                </c:pt>
                <c:pt idx="37">
                  <c:v>44835</c:v>
                </c:pt>
                <c:pt idx="38">
                  <c:v>44866</c:v>
                </c:pt>
                <c:pt idx="39">
                  <c:v>44896</c:v>
                </c:pt>
                <c:pt idx="40">
                  <c:v>44927</c:v>
                </c:pt>
                <c:pt idx="41">
                  <c:v>44958</c:v>
                </c:pt>
                <c:pt idx="42">
                  <c:v>44986</c:v>
                </c:pt>
                <c:pt idx="43">
                  <c:v>45017</c:v>
                </c:pt>
                <c:pt idx="44">
                  <c:v>45047</c:v>
                </c:pt>
                <c:pt idx="45">
                  <c:v>45078</c:v>
                </c:pt>
                <c:pt idx="46">
                  <c:v>45108</c:v>
                </c:pt>
                <c:pt idx="47">
                  <c:v>45139</c:v>
                </c:pt>
                <c:pt idx="48">
                  <c:v>45170</c:v>
                </c:pt>
                <c:pt idx="49">
                  <c:v>45200</c:v>
                </c:pt>
                <c:pt idx="50">
                  <c:v>45231</c:v>
                </c:pt>
                <c:pt idx="51">
                  <c:v>45261</c:v>
                </c:pt>
                <c:pt idx="52">
                  <c:v>45292</c:v>
                </c:pt>
                <c:pt idx="53">
                  <c:v>45323</c:v>
                </c:pt>
                <c:pt idx="54">
                  <c:v>45352</c:v>
                </c:pt>
                <c:pt idx="55">
                  <c:v>45383</c:v>
                </c:pt>
                <c:pt idx="56">
                  <c:v>45413</c:v>
                </c:pt>
                <c:pt idx="57">
                  <c:v>45444</c:v>
                </c:pt>
                <c:pt idx="58">
                  <c:v>45474</c:v>
                </c:pt>
                <c:pt idx="59">
                  <c:v>45505</c:v>
                </c:pt>
                <c:pt idx="60">
                  <c:v>45536</c:v>
                </c:pt>
              </c:numCache>
            </c:numRef>
          </c:cat>
          <c:val>
            <c:numRef>
              <c:f>serie_Graph!$W$4:$W$64</c:f>
              <c:numCache>
                <c:formatCode>General</c:formatCode>
                <c:ptCount val="61"/>
                <c:pt idx="0">
                  <c:v>-173.34469314764141</c:v>
                </c:pt>
                <c:pt idx="1">
                  <c:v>-181.46659048039245</c:v>
                </c:pt>
                <c:pt idx="2">
                  <c:v>-157.84650532414415</c:v>
                </c:pt>
                <c:pt idx="3">
                  <c:v>-252.45465256016615</c:v>
                </c:pt>
                <c:pt idx="4">
                  <c:v>83.263828786506082</c:v>
                </c:pt>
                <c:pt idx="5">
                  <c:v>27.374263120063066</c:v>
                </c:pt>
                <c:pt idx="6">
                  <c:v>-69.150276881521052</c:v>
                </c:pt>
                <c:pt idx="7">
                  <c:v>-183.11936099494181</c:v>
                </c:pt>
                <c:pt idx="8">
                  <c:v>-222.2482455602252</c:v>
                </c:pt>
                <c:pt idx="9">
                  <c:v>-235.87500118558449</c:v>
                </c:pt>
                <c:pt idx="10">
                  <c:v>-212.41275844311789</c:v>
                </c:pt>
                <c:pt idx="11">
                  <c:v>-287.81525156234954</c:v>
                </c:pt>
                <c:pt idx="12">
                  <c:v>-390.24435058162055</c:v>
                </c:pt>
                <c:pt idx="13">
                  <c:v>-414.49486411410305</c:v>
                </c:pt>
                <c:pt idx="14">
                  <c:v>-494.62836472934197</c:v>
                </c:pt>
                <c:pt idx="15">
                  <c:v>-524.61303246481828</c:v>
                </c:pt>
                <c:pt idx="16">
                  <c:v>64.490973899049663</c:v>
                </c:pt>
                <c:pt idx="17">
                  <c:v>-4.7829659220483896</c:v>
                </c:pt>
                <c:pt idx="18">
                  <c:v>-196.05898337076272</c:v>
                </c:pt>
                <c:pt idx="19">
                  <c:v>-196.77650647009048</c:v>
                </c:pt>
                <c:pt idx="20">
                  <c:v>-239.43644094382822</c:v>
                </c:pt>
                <c:pt idx="21">
                  <c:v>-280.56728233076308</c:v>
                </c:pt>
                <c:pt idx="22">
                  <c:v>-374.35538620210457</c:v>
                </c:pt>
                <c:pt idx="23">
                  <c:v>-498.24764092362273</c:v>
                </c:pt>
                <c:pt idx="24">
                  <c:v>-552.95593288614475</c:v>
                </c:pt>
                <c:pt idx="25">
                  <c:v>-556.93003408856373</c:v>
                </c:pt>
                <c:pt idx="26">
                  <c:v>-571.47206495502951</c:v>
                </c:pt>
                <c:pt idx="27">
                  <c:v>-600.56926704118814</c:v>
                </c:pt>
                <c:pt idx="28">
                  <c:v>38.399894294009599</c:v>
                </c:pt>
                <c:pt idx="29">
                  <c:v>39.536803469194503</c:v>
                </c:pt>
                <c:pt idx="30">
                  <c:v>-81.706409123454364</c:v>
                </c:pt>
                <c:pt idx="31">
                  <c:v>-206.29474846947352</c:v>
                </c:pt>
                <c:pt idx="32">
                  <c:v>-182.7015878674321</c:v>
                </c:pt>
                <c:pt idx="33">
                  <c:v>-245.2208824553353</c:v>
                </c:pt>
                <c:pt idx="34">
                  <c:v>-198.36864038385116</c:v>
                </c:pt>
                <c:pt idx="35">
                  <c:v>-227.7323788177678</c:v>
                </c:pt>
                <c:pt idx="36">
                  <c:v>-392.26276761059796</c:v>
                </c:pt>
                <c:pt idx="37">
                  <c:v>-620.58002232426645</c:v>
                </c:pt>
                <c:pt idx="38">
                  <c:v>-900.94442755700038</c:v>
                </c:pt>
                <c:pt idx="39">
                  <c:v>-1065.0640912422232</c:v>
                </c:pt>
                <c:pt idx="40">
                  <c:v>89.787065892648897</c:v>
                </c:pt>
                <c:pt idx="41">
                  <c:v>-2.632383318615839</c:v>
                </c:pt>
                <c:pt idx="42">
                  <c:v>-218.5144822135849</c:v>
                </c:pt>
                <c:pt idx="43">
                  <c:v>-296.34141409070912</c:v>
                </c:pt>
                <c:pt idx="44">
                  <c:v>-358.3311762683395</c:v>
                </c:pt>
                <c:pt idx="45">
                  <c:v>-406.62684437020215</c:v>
                </c:pt>
                <c:pt idx="46">
                  <c:v>-292.77233621965854</c:v>
                </c:pt>
                <c:pt idx="47">
                  <c:v>-358.37741261376266</c:v>
                </c:pt>
                <c:pt idx="48">
                  <c:v>-428.69214408753299</c:v>
                </c:pt>
                <c:pt idx="49">
                  <c:v>-333.70406537918916</c:v>
                </c:pt>
                <c:pt idx="50">
                  <c:v>-496.83597593210385</c:v>
                </c:pt>
                <c:pt idx="51">
                  <c:v>-803.44225506427597</c:v>
                </c:pt>
                <c:pt idx="52">
                  <c:v>79.991946181973958</c:v>
                </c:pt>
                <c:pt idx="53">
                  <c:v>22.017222399553269</c:v>
                </c:pt>
                <c:pt idx="54">
                  <c:v>-164.75590051264311</c:v>
                </c:pt>
                <c:pt idx="55">
                  <c:v>-215.18696426137598</c:v>
                </c:pt>
                <c:pt idx="56">
                  <c:v>-284.97126442043691</c:v>
                </c:pt>
                <c:pt idx="57">
                  <c:v>-320.35725105291721</c:v>
                </c:pt>
                <c:pt idx="58">
                  <c:v>-272.07833562167986</c:v>
                </c:pt>
                <c:pt idx="59">
                  <c:v>-459.95949514516968</c:v>
                </c:pt>
                <c:pt idx="60">
                  <c:v>-492.12855836989507</c:v>
                </c:pt>
              </c:numCache>
            </c:numRef>
          </c:val>
          <c:smooth val="0"/>
          <c:extLst>
            <c:ext xmlns:c16="http://schemas.microsoft.com/office/drawing/2014/chart" uri="{C3380CC4-5D6E-409C-BE32-E72D297353CC}">
              <c16:uniqueId val="{00000001-CCCF-4202-A78F-80F189F89AF9}"/>
            </c:ext>
          </c:extLst>
        </c:ser>
        <c:dLbls>
          <c:showLegendKey val="0"/>
          <c:showVal val="0"/>
          <c:showCatName val="0"/>
          <c:showSerName val="0"/>
          <c:showPercent val="0"/>
          <c:showBubbleSize val="0"/>
        </c:dLbls>
        <c:smooth val="0"/>
        <c:axId val="958112608"/>
        <c:axId val="958105048"/>
      </c:lineChart>
      <c:dateAx>
        <c:axId val="958112608"/>
        <c:scaling>
          <c:orientation val="minMax"/>
        </c:scaling>
        <c:delete val="1"/>
        <c:axPos val="b"/>
        <c:numFmt formatCode="[$-40C]mmm\-yy;@" sourceLinked="1"/>
        <c:majorTickMark val="none"/>
        <c:minorTickMark val="none"/>
        <c:tickLblPos val="nextTo"/>
        <c:crossAx val="958105048"/>
        <c:crosses val="autoZero"/>
        <c:auto val="1"/>
        <c:lblOffset val="100"/>
        <c:baseTimeUnit val="months"/>
      </c:dateAx>
      <c:valAx>
        <c:axId val="958105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8112608"/>
        <c:crosses val="autoZero"/>
        <c:crossBetween val="between"/>
      </c:valAx>
      <c:spPr>
        <a:solidFill>
          <a:schemeClr val="bg1"/>
        </a:solidFill>
        <a:ln>
          <a:solidFill>
            <a:schemeClr val="bg1"/>
          </a:solidFill>
        </a:ln>
        <a:effectLst/>
      </c:spPr>
    </c:plotArea>
    <c:legend>
      <c:legendPos val="b"/>
      <c:layout>
        <c:manualLayout>
          <c:xMode val="edge"/>
          <c:yMode val="edge"/>
          <c:x val="0.13582011392662685"/>
          <c:y val="0.90810885396318208"/>
          <c:w val="0.64893525809273844"/>
          <c:h val="7.812554680664916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rgbClr val="009999"/>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52812</xdr:colOff>
      <xdr:row>2</xdr:row>
      <xdr:rowOff>178696</xdr:rowOff>
    </xdr:to>
    <xdr:sp macro="" textlink="">
      <xdr:nvSpPr>
        <xdr:cNvPr id="2" name="Rectangle 1">
          <a:extLst>
            <a:ext uri="{FF2B5EF4-FFF2-40B4-BE49-F238E27FC236}">
              <a16:creationId xmlns:a16="http://schemas.microsoft.com/office/drawing/2014/main" id="{D527E466-DE53-4013-8BAB-9C803462D368}"/>
            </a:ext>
          </a:extLst>
        </xdr:cNvPr>
        <xdr:cNvSpPr/>
      </xdr:nvSpPr>
      <xdr:spPr>
        <a:xfrm>
          <a:off x="0" y="0"/>
          <a:ext cx="12395703" cy="540835"/>
        </a:xfrm>
        <a:prstGeom prst="rect">
          <a:avLst/>
        </a:prstGeom>
        <a:solidFill>
          <a:srgbClr val="BBFBF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kumimoji="0" lang="en-US" sz="3200" b="1" i="1" u="none" strike="noStrike" kern="0" cap="none" spc="0" normalizeH="0" baseline="0" noProof="0">
              <a:ln>
                <a:noFill/>
              </a:ln>
              <a:solidFill>
                <a:schemeClr val="bg2">
                  <a:lumMod val="50000"/>
                </a:schemeClr>
              </a:solidFill>
              <a:effectLst/>
              <a:uLnTx/>
              <a:uFillTx/>
              <a:latin typeface="Bahnschrift SemiBold SemiConden" panose="020B0502040204020203" pitchFamily="34" charset="0"/>
              <a:ea typeface="Calibri"/>
              <a:cs typeface="Calibri"/>
            </a:rPr>
            <a:t>Finances publiques</a:t>
          </a:r>
        </a:p>
      </xdr:txBody>
    </xdr:sp>
    <xdr:clientData/>
  </xdr:twoCellAnchor>
  <xdr:twoCellAnchor>
    <xdr:from>
      <xdr:col>1</xdr:col>
      <xdr:colOff>41139</xdr:colOff>
      <xdr:row>33</xdr:row>
      <xdr:rowOff>31147</xdr:rowOff>
    </xdr:from>
    <xdr:to>
      <xdr:col>5</xdr:col>
      <xdr:colOff>30664</xdr:colOff>
      <xdr:row>47</xdr:row>
      <xdr:rowOff>73191</xdr:rowOff>
    </xdr:to>
    <xdr:sp macro="" textlink="">
      <xdr:nvSpPr>
        <xdr:cNvPr id="3" name="Rectangle 2">
          <a:extLst>
            <a:ext uri="{FF2B5EF4-FFF2-40B4-BE49-F238E27FC236}">
              <a16:creationId xmlns:a16="http://schemas.microsoft.com/office/drawing/2014/main" id="{1CF310E5-0B7C-5894-3A6D-5ACE42D4BB2F}"/>
            </a:ext>
          </a:extLst>
        </xdr:cNvPr>
        <xdr:cNvSpPr/>
      </xdr:nvSpPr>
      <xdr:spPr>
        <a:xfrm>
          <a:off x="851193" y="8859363"/>
          <a:ext cx="4849849" cy="263696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0" i="0" u="none" strike="noStrike">
            <a:solidFill>
              <a:schemeClr val="dk1"/>
            </a:solidFill>
            <a:effectLst/>
            <a:latin typeface="+mn-lt"/>
            <a:ea typeface="+mn-ea"/>
            <a:cs typeface="+mn-cs"/>
          </a:endParaRPr>
        </a:p>
        <a:p>
          <a:pPr algn="l"/>
          <a:r>
            <a:rPr lang="en-US" sz="1400" b="1" i="0" u="none" strike="noStrike">
              <a:solidFill>
                <a:schemeClr val="dk1"/>
              </a:solidFill>
              <a:effectLst/>
              <a:latin typeface="+mn-lt"/>
              <a:ea typeface="+mn-ea"/>
              <a:cs typeface="+mn-cs"/>
            </a:rPr>
            <a:t>	</a:t>
          </a:r>
          <a:r>
            <a:rPr lang="en-US" sz="1400" b="1" i="0" u="sng" strike="noStrike">
              <a:solidFill>
                <a:schemeClr val="dk1"/>
              </a:solidFill>
              <a:effectLst/>
              <a:latin typeface="+mn-lt"/>
              <a:ea typeface="+mn-ea"/>
              <a:cs typeface="+mn-cs"/>
            </a:rPr>
            <a:t>Composition des recettes</a:t>
          </a:r>
        </a:p>
        <a:p>
          <a:pPr algn="l"/>
          <a:endParaRPr lang="en-US" sz="1100" b="0" i="0" u="none" strike="noStrike">
            <a:solidFill>
              <a:schemeClr val="dk1"/>
            </a:solidFill>
            <a:effectLst/>
            <a:latin typeface="+mn-lt"/>
            <a:ea typeface="+mn-ea"/>
            <a:cs typeface="+mn-cs"/>
          </a:endParaRPr>
        </a:p>
        <a:p>
          <a:pPr algn="l"/>
          <a:r>
            <a:rPr lang="en-US" sz="1100" b="0" i="0" u="none" strike="noStrike">
              <a:solidFill>
                <a:schemeClr val="dk1"/>
              </a:solidFill>
              <a:effectLst/>
              <a:latin typeface="+mn-lt"/>
              <a:ea typeface="+mn-ea"/>
              <a:cs typeface="+mn-cs"/>
            </a:rPr>
            <a:t>Durant</a:t>
          </a:r>
          <a:r>
            <a:rPr lang="en-US" sz="1100" b="0" i="0" u="none" strike="noStrike" baseline="0">
              <a:solidFill>
                <a:schemeClr val="dk1"/>
              </a:solidFill>
              <a:effectLst/>
              <a:latin typeface="+mn-lt"/>
              <a:ea typeface="+mn-ea"/>
              <a:cs typeface="+mn-cs"/>
            </a:rPr>
            <a:t> les 3 premiers trimestres, l'Etat à recolté en totales ( Recettes + Dons ) environ 4287,3 milliards de francs CFA composé de 4028 milliards de francs CFA en recettes et de 259,3 milliards de francs CFA de dons extérieurs. les recettes sont composées de recettes fiscales ( environ  </a:t>
          </a:r>
          <a:r>
            <a:rPr lang="en-US" sz="1100" b="0" i="0" u="none" strike="noStrike">
              <a:solidFill>
                <a:schemeClr val="dk1"/>
              </a:solidFill>
              <a:effectLst/>
              <a:latin typeface="+mn-lt"/>
              <a:ea typeface="+mn-ea"/>
              <a:cs typeface="+mn-cs"/>
            </a:rPr>
            <a:t>3551,1</a:t>
          </a:r>
          <a:r>
            <a:rPr lang="en-US"/>
            <a:t>  milliards ) </a:t>
          </a:r>
          <a:r>
            <a:rPr lang="en-US" sz="1100" b="0" i="0" u="none" strike="noStrike" baseline="0">
              <a:solidFill>
                <a:schemeClr val="dk1"/>
              </a:solidFill>
              <a:effectLst/>
              <a:latin typeface="+mn-lt"/>
              <a:ea typeface="+mn-ea"/>
              <a:cs typeface="+mn-cs"/>
            </a:rPr>
            <a:t>et de recettes non fiscales( </a:t>
          </a:r>
          <a:r>
            <a:rPr lang="en-US" sz="1100" b="0" i="0" u="none" strike="noStrike">
              <a:solidFill>
                <a:schemeClr val="dk1"/>
              </a:solidFill>
              <a:effectLst/>
              <a:latin typeface="+mn-lt"/>
              <a:ea typeface="+mn-ea"/>
              <a:cs typeface="+mn-cs"/>
            </a:rPr>
            <a:t>476,8</a:t>
          </a:r>
          <a:r>
            <a:rPr lang="en-US"/>
            <a:t> milliards )</a:t>
          </a:r>
          <a:r>
            <a:rPr lang="en-US" sz="1100" b="0" i="0" u="none" strike="noStrike" baseline="0">
              <a:solidFill>
                <a:schemeClr val="dk1"/>
              </a:solidFill>
              <a:effectLst/>
              <a:latin typeface="+mn-lt"/>
              <a:ea typeface="+mn-ea"/>
              <a:cs typeface="+mn-cs"/>
            </a:rPr>
            <a:t>.</a:t>
          </a:r>
        </a:p>
        <a:p>
          <a:pPr algn="l"/>
          <a:r>
            <a:rPr lang="en-US" sz="1100" b="0" i="0" u="none" strike="noStrike" baseline="0">
              <a:solidFill>
                <a:schemeClr val="dk1"/>
              </a:solidFill>
              <a:effectLst/>
              <a:latin typeface="+mn-lt"/>
              <a:ea typeface="+mn-ea"/>
              <a:cs typeface="+mn-cs"/>
            </a:rPr>
            <a:t>les dons exterieurs sont fournit sous forme de projets.</a:t>
          </a:r>
          <a:endParaRPr lang="en-US"/>
        </a:p>
      </xdr:txBody>
    </xdr:sp>
    <xdr:clientData/>
  </xdr:twoCellAnchor>
  <xdr:twoCellAnchor>
    <xdr:from>
      <xdr:col>6</xdr:col>
      <xdr:colOff>275056</xdr:colOff>
      <xdr:row>33</xdr:row>
      <xdr:rowOff>80979</xdr:rowOff>
    </xdr:from>
    <xdr:to>
      <xdr:col>11</xdr:col>
      <xdr:colOff>1048751</xdr:colOff>
      <xdr:row>47</xdr:row>
      <xdr:rowOff>118262</xdr:rowOff>
    </xdr:to>
    <xdr:graphicFrame macro="">
      <xdr:nvGraphicFramePr>
        <xdr:cNvPr id="4" name="Graphique 3">
          <a:extLst>
            <a:ext uri="{FF2B5EF4-FFF2-40B4-BE49-F238E27FC236}">
              <a16:creationId xmlns:a16="http://schemas.microsoft.com/office/drawing/2014/main" id="{A1BB6602-00FC-4755-59D9-A63B4D28F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7894</xdr:colOff>
      <xdr:row>104</xdr:row>
      <xdr:rowOff>104217</xdr:rowOff>
    </xdr:from>
    <xdr:to>
      <xdr:col>12</xdr:col>
      <xdr:colOff>6866</xdr:colOff>
      <xdr:row>119</xdr:row>
      <xdr:rowOff>132792</xdr:rowOff>
    </xdr:to>
    <xdr:graphicFrame macro="">
      <xdr:nvGraphicFramePr>
        <xdr:cNvPr id="6" name="Graphique 5">
          <a:extLst>
            <a:ext uri="{FF2B5EF4-FFF2-40B4-BE49-F238E27FC236}">
              <a16:creationId xmlns:a16="http://schemas.microsoft.com/office/drawing/2014/main" id="{A2583D4A-BE43-2A19-3010-563726944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15711</xdr:colOff>
      <xdr:row>52</xdr:row>
      <xdr:rowOff>67902</xdr:rowOff>
    </xdr:from>
    <xdr:to>
      <xdr:col>5</xdr:col>
      <xdr:colOff>7856</xdr:colOff>
      <xdr:row>66</xdr:row>
      <xdr:rowOff>171621</xdr:rowOff>
    </xdr:to>
    <xdr:sp macro="" textlink="">
      <xdr:nvSpPr>
        <xdr:cNvPr id="10" name="Rectangle 9">
          <a:extLst>
            <a:ext uri="{FF2B5EF4-FFF2-40B4-BE49-F238E27FC236}">
              <a16:creationId xmlns:a16="http://schemas.microsoft.com/office/drawing/2014/main" id="{7DF24F38-954A-E3A9-046F-425F26EBFBA8}"/>
            </a:ext>
          </a:extLst>
        </xdr:cNvPr>
        <xdr:cNvSpPr/>
      </xdr:nvSpPr>
      <xdr:spPr>
        <a:xfrm>
          <a:off x="824845" y="12369881"/>
          <a:ext cx="4846949" cy="2633245"/>
        </a:xfrm>
        <a:prstGeom prst="rect">
          <a:avLst/>
        </a:prstGeom>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0" i="0" u="none" strike="noStrike">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fr-FR" sz="1100" b="0" i="0" baseline="0">
              <a:solidFill>
                <a:schemeClr val="dk1"/>
              </a:solidFill>
              <a:effectLst/>
              <a:latin typeface="+mn-lt"/>
              <a:ea typeface="+mn-ea"/>
              <a:cs typeface="+mn-cs"/>
            </a:rPr>
            <a:t>Les recettes fiscales se sont chiffrés à </a:t>
          </a:r>
          <a:r>
            <a:rPr lang="en-US" sz="1100" b="0" i="0" u="none" strike="noStrike">
              <a:solidFill>
                <a:schemeClr val="dk1"/>
              </a:solidFill>
              <a:effectLst/>
              <a:latin typeface="+mn-lt"/>
              <a:ea typeface="+mn-ea"/>
              <a:cs typeface="+mn-cs"/>
            </a:rPr>
            <a:t>3551,1</a:t>
          </a:r>
          <a:r>
            <a:rPr lang="en-US"/>
            <a:t> </a:t>
          </a:r>
          <a:r>
            <a:rPr lang="fr-FR" sz="1100" b="0" i="0" baseline="0">
              <a:solidFill>
                <a:schemeClr val="dk1"/>
              </a:solidFill>
              <a:effectLst/>
              <a:latin typeface="+mn-lt"/>
              <a:ea typeface="+mn-ea"/>
              <a:cs typeface="+mn-cs"/>
            </a:rPr>
            <a:t>     milliards de FCFA en fin Août  2024 contre </a:t>
          </a:r>
          <a:r>
            <a:rPr lang="en-US" sz="1100" b="0" i="0" u="none" strike="noStrike">
              <a:solidFill>
                <a:schemeClr val="dk1"/>
              </a:solidFill>
              <a:effectLst/>
              <a:latin typeface="+mn-lt"/>
              <a:ea typeface="+mn-ea"/>
              <a:cs typeface="+mn-cs"/>
            </a:rPr>
            <a:t>4992,6</a:t>
          </a:r>
          <a:r>
            <a:rPr lang="en-US"/>
            <a:t> </a:t>
          </a:r>
          <a:r>
            <a:rPr lang="fr-FR" sz="1100" b="0" i="0" baseline="0">
              <a:solidFill>
                <a:schemeClr val="dk1"/>
              </a:solidFill>
              <a:effectLst/>
              <a:latin typeface="+mn-lt"/>
              <a:ea typeface="+mn-ea"/>
              <a:cs typeface="+mn-cs"/>
            </a:rPr>
            <a:t>milliards de FCFA en fin Août 2023, soit une baisse de </a:t>
          </a:r>
          <a:r>
            <a:rPr lang="en-US" sz="1100" b="0" i="0" u="none" strike="noStrike">
              <a:solidFill>
                <a:schemeClr val="dk1"/>
              </a:solidFill>
              <a:effectLst/>
              <a:latin typeface="+mn-lt"/>
              <a:ea typeface="+mn-ea"/>
              <a:cs typeface="+mn-cs"/>
            </a:rPr>
            <a:t>1441,5</a:t>
          </a:r>
          <a:r>
            <a:rPr lang="en-US"/>
            <a:t> </a:t>
          </a:r>
          <a:r>
            <a:rPr lang="fr-FR" sz="1100" b="0" i="0" baseline="0">
              <a:solidFill>
                <a:schemeClr val="dk1"/>
              </a:solidFill>
              <a:effectLst/>
              <a:latin typeface="+mn-lt"/>
              <a:ea typeface="+mn-ea"/>
              <a:cs typeface="+mn-cs"/>
            </a:rPr>
            <a:t> milliards de FCFA (</a:t>
          </a:r>
          <a:r>
            <a:rPr lang="en-US" sz="1100" b="0" i="0" u="none" strike="noStrike">
              <a:solidFill>
                <a:schemeClr val="dk1"/>
              </a:solidFill>
              <a:effectLst/>
              <a:latin typeface="+mn-lt"/>
              <a:ea typeface="+mn-ea"/>
              <a:cs typeface="+mn-cs"/>
            </a:rPr>
            <a:t>-24,9</a:t>
          </a:r>
          <a:r>
            <a:rPr lang="en-US"/>
            <a:t> </a:t>
          </a:r>
          <a:r>
            <a:rPr lang="fr-FR" sz="1100" b="0" i="0" baseline="0">
              <a:solidFill>
                <a:schemeClr val="dk1"/>
              </a:solidFill>
              <a:effectLst/>
              <a:latin typeface="+mn-lt"/>
              <a:ea typeface="+mn-ea"/>
              <a:cs typeface="+mn-cs"/>
            </a:rPr>
            <a:t>%). Cette baisse est la resultante de la baisse de toutes les composantes de la recettes.</a:t>
          </a:r>
          <a:endParaRPr lang="en-US" sz="1100" b="0" i="0" u="none" strike="noStrike">
            <a:solidFill>
              <a:schemeClr val="dk1"/>
            </a:solidFill>
            <a:effectLst/>
            <a:latin typeface="+mn-lt"/>
            <a:ea typeface="+mn-ea"/>
            <a:cs typeface="+mn-cs"/>
          </a:endParaRPr>
        </a:p>
      </xdr:txBody>
    </xdr:sp>
    <xdr:clientData/>
  </xdr:twoCellAnchor>
  <xdr:twoCellAnchor>
    <xdr:from>
      <xdr:col>1</xdr:col>
      <xdr:colOff>6865</xdr:colOff>
      <xdr:row>28</xdr:row>
      <xdr:rowOff>281435</xdr:rowOff>
    </xdr:from>
    <xdr:to>
      <xdr:col>12</xdr:col>
      <xdr:colOff>62895</xdr:colOff>
      <xdr:row>33</xdr:row>
      <xdr:rowOff>43348</xdr:rowOff>
    </xdr:to>
    <xdr:grpSp>
      <xdr:nvGrpSpPr>
        <xdr:cNvPr id="5" name="Groupe 4">
          <a:extLst>
            <a:ext uri="{FF2B5EF4-FFF2-40B4-BE49-F238E27FC236}">
              <a16:creationId xmlns:a16="http://schemas.microsoft.com/office/drawing/2014/main" id="{18F3D4B6-E36F-45C1-9731-1431D5E8BB69}"/>
            </a:ext>
          </a:extLst>
        </xdr:cNvPr>
        <xdr:cNvGrpSpPr/>
      </xdr:nvGrpSpPr>
      <xdr:grpSpPr>
        <a:xfrm>
          <a:off x="810429" y="8109253"/>
          <a:ext cx="11583011" cy="1050386"/>
          <a:chOff x="95249" y="6968273"/>
          <a:chExt cx="5565050" cy="571131"/>
        </a:xfrm>
      </xdr:grpSpPr>
      <xdr:sp macro="" textlink="">
        <xdr:nvSpPr>
          <xdr:cNvPr id="11" name="Texte 96">
            <a:extLst>
              <a:ext uri="{FF2B5EF4-FFF2-40B4-BE49-F238E27FC236}">
                <a16:creationId xmlns:a16="http://schemas.microsoft.com/office/drawing/2014/main" id="{1B9A463B-674A-FE49-8940-7E01A7191098}"/>
              </a:ext>
            </a:extLst>
          </xdr:cNvPr>
          <xdr:cNvSpPr txBox="1">
            <a:spLocks noChangeArrowheads="1"/>
          </xdr:cNvSpPr>
        </xdr:nvSpPr>
        <xdr:spPr bwMode="auto">
          <a:xfrm>
            <a:off x="95249" y="6968273"/>
            <a:ext cx="5565050" cy="571131"/>
          </a:xfrm>
          <a:prstGeom prst="rect">
            <a:avLst/>
          </a:prstGeom>
          <a:solidFill>
            <a:srgbClr val="00B0F0"/>
          </a:solidFill>
          <a:ln w="12700" cmpd="dbl">
            <a:solidFill>
              <a:srgbClr val="000000"/>
            </a:solidFill>
            <a:miter lim="800000"/>
            <a:headEnd/>
            <a:tailEnd/>
          </a:ln>
        </xdr:spPr>
        <xdr:txBody>
          <a:bodyPr vertOverflow="clip" wrap="square" lIns="45720" tIns="41148" rIns="45720" bIns="41148" anchor="ctr" upright="1"/>
          <a:lstStyle/>
          <a:p>
            <a:pPr algn="ctr" rtl="0">
              <a:defRPr sz="1000"/>
            </a:pPr>
            <a:endParaRPr lang="fr-FR" sz="1050" b="1" i="0" strike="noStrike">
              <a:solidFill>
                <a:srgbClr val="000000"/>
              </a:solidFill>
              <a:latin typeface="Arial" panose="020B0604020202020204" pitchFamily="34" charset="0"/>
              <a:cs typeface="Arial" panose="020B0604020202020204" pitchFamily="34" charset="0"/>
            </a:endParaRPr>
          </a:p>
        </xdr:txBody>
      </xdr:sp>
      <xdr:sp macro="" textlink="">
        <xdr:nvSpPr>
          <xdr:cNvPr id="12" name="Oval 4">
            <a:extLst>
              <a:ext uri="{FF2B5EF4-FFF2-40B4-BE49-F238E27FC236}">
                <a16:creationId xmlns:a16="http://schemas.microsoft.com/office/drawing/2014/main" id="{C3C6A559-028E-178F-507D-F918921043C7}"/>
              </a:ext>
            </a:extLst>
          </xdr:cNvPr>
          <xdr:cNvSpPr>
            <a:spLocks noChangeArrowheads="1"/>
          </xdr:cNvSpPr>
        </xdr:nvSpPr>
        <xdr:spPr bwMode="auto">
          <a:xfrm>
            <a:off x="190503" y="7077807"/>
            <a:ext cx="5389678" cy="402981"/>
          </a:xfrm>
          <a:prstGeom prst="ellipse">
            <a:avLst/>
          </a:prstGeom>
          <a:solidFill>
            <a:schemeClr val="accent5">
              <a:lumMod val="20000"/>
              <a:lumOff val="80000"/>
            </a:schemeClr>
          </a:solidFill>
          <a:ln w="12700">
            <a:solidFill>
              <a:srgbClr val="FFCCCC"/>
            </a:solidFill>
            <a:round/>
            <a:headEnd/>
            <a:tailEnd/>
          </a:ln>
        </xdr:spPr>
        <xdr:txBody>
          <a:bodyPr vertOverflow="clip" wrap="square" lIns="73152" tIns="0" rIns="73152" bIns="0" anchor="ctr" anchorCtr="1" upright="1"/>
          <a:lstStyle/>
          <a:p>
            <a:pPr algn="ctr" rtl="0">
              <a:defRPr sz="1000"/>
            </a:pPr>
            <a:r>
              <a:rPr lang="fr-FR" sz="1600" b="1" i="0" strike="noStrike">
                <a:solidFill>
                  <a:srgbClr val="000000"/>
                </a:solidFill>
                <a:latin typeface="Lucida Handwriting"/>
              </a:rPr>
              <a:t>Recettes</a:t>
            </a:r>
            <a:r>
              <a:rPr lang="fr-FR" sz="1600" b="1" i="0" strike="noStrike" baseline="0">
                <a:solidFill>
                  <a:srgbClr val="000000"/>
                </a:solidFill>
                <a:latin typeface="Lucida Handwriting"/>
              </a:rPr>
              <a:t> </a:t>
            </a:r>
            <a:endParaRPr lang="fr-FR" sz="1600" b="1" i="0" strike="noStrike">
              <a:solidFill>
                <a:srgbClr val="000000"/>
              </a:solidFill>
              <a:latin typeface="Lucida Handwriting"/>
            </a:endParaRPr>
          </a:p>
        </xdr:txBody>
      </xdr:sp>
    </xdr:grpSp>
    <xdr:clientData/>
  </xdr:twoCellAnchor>
  <xdr:twoCellAnchor>
    <xdr:from>
      <xdr:col>1</xdr:col>
      <xdr:colOff>6864</xdr:colOff>
      <xdr:row>49</xdr:row>
      <xdr:rowOff>0</xdr:rowOff>
    </xdr:from>
    <xdr:to>
      <xdr:col>11</xdr:col>
      <xdr:colOff>954216</xdr:colOff>
      <xdr:row>51</xdr:row>
      <xdr:rowOff>41189</xdr:rowOff>
    </xdr:to>
    <xdr:sp macro="" textlink="">
      <xdr:nvSpPr>
        <xdr:cNvPr id="14" name="Rectangle : coins arrondis 13">
          <a:extLst>
            <a:ext uri="{FF2B5EF4-FFF2-40B4-BE49-F238E27FC236}">
              <a16:creationId xmlns:a16="http://schemas.microsoft.com/office/drawing/2014/main" id="{790744F4-4452-2600-1CEC-21027AF7BEA3}"/>
            </a:ext>
          </a:extLst>
        </xdr:cNvPr>
        <xdr:cNvSpPr/>
      </xdr:nvSpPr>
      <xdr:spPr>
        <a:xfrm>
          <a:off x="816918" y="11793838"/>
          <a:ext cx="10386541" cy="41189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Evolution des  recettes fiscales</a:t>
          </a:r>
        </a:p>
      </xdr:txBody>
    </xdr:sp>
    <xdr:clientData/>
  </xdr:twoCellAnchor>
  <xdr:twoCellAnchor>
    <xdr:from>
      <xdr:col>5</xdr:col>
      <xdr:colOff>746289</xdr:colOff>
      <xdr:row>52</xdr:row>
      <xdr:rowOff>39130</xdr:rowOff>
    </xdr:from>
    <xdr:to>
      <xdr:col>11</xdr:col>
      <xdr:colOff>1068371</xdr:colOff>
      <xdr:row>67</xdr:row>
      <xdr:rowOff>2060</xdr:rowOff>
    </xdr:to>
    <xdr:graphicFrame macro="">
      <xdr:nvGraphicFramePr>
        <xdr:cNvPr id="15" name="Graphique 14">
          <a:extLst>
            <a:ext uri="{FF2B5EF4-FFF2-40B4-BE49-F238E27FC236}">
              <a16:creationId xmlns:a16="http://schemas.microsoft.com/office/drawing/2014/main" id="{41E349B9-42D7-81C9-CC65-E893F4A03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7856</xdr:colOff>
      <xdr:row>77</xdr:row>
      <xdr:rowOff>95673</xdr:rowOff>
    </xdr:from>
    <xdr:to>
      <xdr:col>5</xdr:col>
      <xdr:colOff>7856</xdr:colOff>
      <xdr:row>92</xdr:row>
      <xdr:rowOff>14040</xdr:rowOff>
    </xdr:to>
    <xdr:sp macro="" textlink="">
      <xdr:nvSpPr>
        <xdr:cNvPr id="16" name="Rectangle 15">
          <a:extLst>
            <a:ext uri="{FF2B5EF4-FFF2-40B4-BE49-F238E27FC236}">
              <a16:creationId xmlns:a16="http://schemas.microsoft.com/office/drawing/2014/main" id="{ECF0C893-2AAC-20C3-BE97-301624CCB5FB}"/>
            </a:ext>
          </a:extLst>
        </xdr:cNvPr>
        <xdr:cNvSpPr/>
      </xdr:nvSpPr>
      <xdr:spPr>
        <a:xfrm>
          <a:off x="816990" y="16914663"/>
          <a:ext cx="4854804" cy="2628573"/>
        </a:xfrm>
        <a:prstGeom prst="rect">
          <a:avLst/>
        </a:prstGeom>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0" i="0" u="none" strike="noStrike">
            <a:solidFill>
              <a:schemeClr val="dk1"/>
            </a:solidFill>
            <a:effectLst/>
            <a:latin typeface="+mn-lt"/>
            <a:ea typeface="+mn-ea"/>
            <a:cs typeface="+mn-cs"/>
          </a:endParaRPr>
        </a:p>
        <a:p>
          <a:pPr eaLnBrk="1" fontAlgn="auto" latinLnBrk="0" hangingPunct="1"/>
          <a:r>
            <a:rPr lang="fr-FR" sz="1100" b="0" i="0" baseline="0">
              <a:solidFill>
                <a:schemeClr val="dk1"/>
              </a:solidFill>
              <a:effectLst/>
              <a:latin typeface="+mn-lt"/>
              <a:ea typeface="+mn-ea"/>
              <a:cs typeface="+mn-cs"/>
            </a:rPr>
            <a:t>Les recettes non fiscales se sont chiffrées à </a:t>
          </a:r>
          <a:r>
            <a:rPr lang="en-US" sz="1100" b="0" i="0" baseline="0">
              <a:solidFill>
                <a:schemeClr val="dk1"/>
              </a:solidFill>
              <a:effectLst/>
              <a:latin typeface="+mn-lt"/>
              <a:ea typeface="+mn-ea"/>
              <a:cs typeface="+mn-cs"/>
            </a:rPr>
            <a:t>476</a:t>
          </a:r>
          <a:r>
            <a:rPr lang="en-US" sz="1100" b="0" i="0">
              <a:solidFill>
                <a:schemeClr val="dk1"/>
              </a:solidFill>
              <a:effectLst/>
              <a:latin typeface="+mn-lt"/>
              <a:ea typeface="+mn-ea"/>
              <a:cs typeface="+mn-cs"/>
            </a:rPr>
            <a:t>,8</a:t>
          </a:r>
          <a:r>
            <a:rPr lang="fr-FR" sz="1100" b="0" i="0" baseline="0">
              <a:solidFill>
                <a:schemeClr val="dk1"/>
              </a:solidFill>
              <a:effectLst/>
              <a:latin typeface="+mn-lt"/>
              <a:ea typeface="+mn-ea"/>
              <a:cs typeface="+mn-cs"/>
            </a:rPr>
            <a:t>     milliards de FCFA en fin Août  2024 contre </a:t>
          </a:r>
          <a:r>
            <a:rPr lang="en-US" sz="1100" b="0" i="0" baseline="0">
              <a:solidFill>
                <a:schemeClr val="dk1"/>
              </a:solidFill>
              <a:effectLst/>
              <a:latin typeface="+mn-lt"/>
              <a:ea typeface="+mn-ea"/>
              <a:cs typeface="+mn-cs"/>
            </a:rPr>
            <a:t>634</a:t>
          </a:r>
          <a:r>
            <a:rPr lang="en-US" sz="1100" b="0" i="0">
              <a:solidFill>
                <a:schemeClr val="dk1"/>
              </a:solidFill>
              <a:effectLst/>
              <a:latin typeface="+mn-lt"/>
              <a:ea typeface="+mn-ea"/>
              <a:cs typeface="+mn-cs"/>
            </a:rPr>
            <a:t>,6</a:t>
          </a:r>
          <a:r>
            <a:rPr lang="en-US" sz="1100">
              <a:solidFill>
                <a:schemeClr val="dk1"/>
              </a:solidFill>
              <a:effectLst/>
              <a:latin typeface="+mn-lt"/>
              <a:ea typeface="+mn-ea"/>
              <a:cs typeface="+mn-cs"/>
            </a:rPr>
            <a:t> </a:t>
          </a:r>
          <a:r>
            <a:rPr lang="fr-FR" sz="1100" b="0" i="0" baseline="0">
              <a:solidFill>
                <a:schemeClr val="dk1"/>
              </a:solidFill>
              <a:effectLst/>
              <a:latin typeface="+mn-lt"/>
              <a:ea typeface="+mn-ea"/>
              <a:cs typeface="+mn-cs"/>
            </a:rPr>
            <a:t>milliards de FCFA en fin Août 2023, soit une baisse de </a:t>
          </a:r>
          <a:r>
            <a:rPr lang="en-US" sz="1100" b="0" i="0">
              <a:solidFill>
                <a:schemeClr val="dk1"/>
              </a:solidFill>
              <a:effectLst/>
              <a:latin typeface="+mn-lt"/>
              <a:ea typeface="+mn-ea"/>
              <a:cs typeface="+mn-cs"/>
            </a:rPr>
            <a:t>157,8</a:t>
          </a:r>
          <a:r>
            <a:rPr lang="en-US" sz="1100">
              <a:solidFill>
                <a:schemeClr val="dk1"/>
              </a:solidFill>
              <a:effectLst/>
              <a:latin typeface="+mn-lt"/>
              <a:ea typeface="+mn-ea"/>
              <a:cs typeface="+mn-cs"/>
            </a:rPr>
            <a:t> </a:t>
          </a:r>
          <a:r>
            <a:rPr lang="fr-FR" sz="1100" b="0" i="0" baseline="0">
              <a:solidFill>
                <a:schemeClr val="dk1"/>
              </a:solidFill>
              <a:effectLst/>
              <a:latin typeface="+mn-lt"/>
              <a:ea typeface="+mn-ea"/>
              <a:cs typeface="+mn-cs"/>
            </a:rPr>
            <a:t> milliards de FCFA (</a:t>
          </a:r>
          <a:r>
            <a:rPr lang="en-US" sz="1100" b="0" i="0">
              <a:solidFill>
                <a:schemeClr val="dk1"/>
              </a:solidFill>
              <a:effectLst/>
              <a:latin typeface="+mn-lt"/>
              <a:ea typeface="+mn-ea"/>
              <a:cs typeface="+mn-cs"/>
            </a:rPr>
            <a:t>-28,9</a:t>
          </a:r>
          <a:r>
            <a:rPr lang="en-US" sz="1100">
              <a:solidFill>
                <a:schemeClr val="dk1"/>
              </a:solidFill>
              <a:effectLst/>
              <a:latin typeface="+mn-lt"/>
              <a:ea typeface="+mn-ea"/>
              <a:cs typeface="+mn-cs"/>
            </a:rPr>
            <a:t> </a:t>
          </a:r>
          <a:r>
            <a:rPr lang="fr-FR" sz="1100" b="0" i="0" baseline="0">
              <a:solidFill>
                <a:schemeClr val="dk1"/>
              </a:solidFill>
              <a:effectLst/>
              <a:latin typeface="+mn-lt"/>
              <a:ea typeface="+mn-ea"/>
              <a:cs typeface="+mn-cs"/>
            </a:rPr>
            <a:t>%). Cette baisse est la résultante de la baisse de toutes les composantes de la recettes non fiscales à l'exception des autres recettes non fiscales qui est passée de 270,4 à 289,2 en Août 2024.</a:t>
          </a:r>
          <a:endParaRPr lang="en-US">
            <a:effectLst/>
          </a:endParaRPr>
        </a:p>
        <a:p>
          <a:pPr algn="l"/>
          <a:endParaRPr lang="en-US" sz="1100" b="0" i="0" u="none" strike="noStrike">
            <a:solidFill>
              <a:schemeClr val="dk1"/>
            </a:solidFill>
            <a:effectLst/>
            <a:latin typeface="+mn-lt"/>
            <a:ea typeface="+mn-ea"/>
            <a:cs typeface="+mn-cs"/>
          </a:endParaRPr>
        </a:p>
      </xdr:txBody>
    </xdr:sp>
    <xdr:clientData/>
  </xdr:twoCellAnchor>
  <xdr:twoCellAnchor>
    <xdr:from>
      <xdr:col>0</xdr:col>
      <xdr:colOff>796705</xdr:colOff>
      <xdr:row>74</xdr:row>
      <xdr:rowOff>27772</xdr:rowOff>
    </xdr:from>
    <xdr:to>
      <xdr:col>11</xdr:col>
      <xdr:colOff>1076227</xdr:colOff>
      <xdr:row>76</xdr:row>
      <xdr:rowOff>68961</xdr:rowOff>
    </xdr:to>
    <xdr:sp macro="" textlink="">
      <xdr:nvSpPr>
        <xdr:cNvPr id="17" name="Rectangle : coins arrondis 16">
          <a:extLst>
            <a:ext uri="{FF2B5EF4-FFF2-40B4-BE49-F238E27FC236}">
              <a16:creationId xmlns:a16="http://schemas.microsoft.com/office/drawing/2014/main" id="{3E805B46-C068-56D4-BF7D-EC24DDB20DB0}"/>
            </a:ext>
          </a:extLst>
        </xdr:cNvPr>
        <xdr:cNvSpPr/>
      </xdr:nvSpPr>
      <xdr:spPr>
        <a:xfrm>
          <a:off x="796705" y="16304720"/>
          <a:ext cx="11544553" cy="4025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Evolution des  recettes non fiscales</a:t>
          </a:r>
        </a:p>
      </xdr:txBody>
    </xdr:sp>
    <xdr:clientData/>
  </xdr:twoCellAnchor>
  <xdr:twoCellAnchor>
    <xdr:from>
      <xdr:col>5</xdr:col>
      <xdr:colOff>738433</xdr:colOff>
      <xdr:row>77</xdr:row>
      <xdr:rowOff>66901</xdr:rowOff>
    </xdr:from>
    <xdr:to>
      <xdr:col>11</xdr:col>
      <xdr:colOff>1052659</xdr:colOff>
      <xdr:row>92</xdr:row>
      <xdr:rowOff>29830</xdr:rowOff>
    </xdr:to>
    <xdr:graphicFrame macro="">
      <xdr:nvGraphicFramePr>
        <xdr:cNvPr id="18" name="Graphique 17">
          <a:extLst>
            <a:ext uri="{FF2B5EF4-FFF2-40B4-BE49-F238E27FC236}">
              <a16:creationId xmlns:a16="http://schemas.microsoft.com/office/drawing/2014/main" id="{88FDB788-69C2-FD62-FF57-C96C61B3F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100</xdr:row>
      <xdr:rowOff>0</xdr:rowOff>
    </xdr:from>
    <xdr:to>
      <xdr:col>12</xdr:col>
      <xdr:colOff>6865</xdr:colOff>
      <xdr:row>104</xdr:row>
      <xdr:rowOff>63969</xdr:rowOff>
    </xdr:to>
    <xdr:sp macro="" textlink="">
      <xdr:nvSpPr>
        <xdr:cNvPr id="21" name="Texte 96">
          <a:extLst>
            <a:ext uri="{FF2B5EF4-FFF2-40B4-BE49-F238E27FC236}">
              <a16:creationId xmlns:a16="http://schemas.microsoft.com/office/drawing/2014/main" id="{1297414E-14B2-4CF1-851F-2BF3E66F0372}"/>
            </a:ext>
          </a:extLst>
        </xdr:cNvPr>
        <xdr:cNvSpPr txBox="1">
          <a:spLocks noChangeArrowheads="1"/>
        </xdr:cNvSpPr>
      </xdr:nvSpPr>
      <xdr:spPr bwMode="auto">
        <a:xfrm>
          <a:off x="810054" y="21246757"/>
          <a:ext cx="10530703" cy="805374"/>
        </a:xfrm>
        <a:prstGeom prst="rect">
          <a:avLst/>
        </a:prstGeom>
        <a:solidFill>
          <a:srgbClr val="00B0F0"/>
        </a:solidFill>
        <a:ln w="12700" cmpd="dbl">
          <a:solidFill>
            <a:srgbClr val="000000"/>
          </a:solidFill>
          <a:miter lim="800000"/>
          <a:headEnd/>
          <a:tailEnd/>
        </a:ln>
      </xdr:spPr>
      <xdr:txBody>
        <a:bodyPr vertOverflow="clip" wrap="square" lIns="45720" tIns="41148" rIns="45720" bIns="41148" anchor="ctr" upright="1"/>
        <a:lstStyle/>
        <a:p>
          <a:pPr algn="ctr" rtl="0">
            <a:defRPr sz="1000"/>
          </a:pPr>
          <a:endParaRPr lang="fr-FR" sz="1050" b="1" i="0" strike="noStrike">
            <a:solidFill>
              <a:srgbClr val="000000"/>
            </a:solidFill>
            <a:latin typeface="Arial" panose="020B0604020202020204" pitchFamily="34" charset="0"/>
            <a:cs typeface="Arial" panose="020B0604020202020204" pitchFamily="34" charset="0"/>
          </a:endParaRPr>
        </a:p>
      </xdr:txBody>
    </xdr:sp>
    <xdr:clientData/>
  </xdr:twoCellAnchor>
  <xdr:twoCellAnchor>
    <xdr:from>
      <xdr:col>1</xdr:col>
      <xdr:colOff>181090</xdr:colOff>
      <xdr:row>100</xdr:row>
      <xdr:rowOff>154458</xdr:rowOff>
    </xdr:from>
    <xdr:to>
      <xdr:col>11</xdr:col>
      <xdr:colOff>988365</xdr:colOff>
      <xdr:row>103</xdr:row>
      <xdr:rowOff>166663</xdr:rowOff>
    </xdr:to>
    <xdr:sp macro="" textlink="">
      <xdr:nvSpPr>
        <xdr:cNvPr id="22" name="Oval 4">
          <a:extLst>
            <a:ext uri="{FF2B5EF4-FFF2-40B4-BE49-F238E27FC236}">
              <a16:creationId xmlns:a16="http://schemas.microsoft.com/office/drawing/2014/main" id="{6B4EEF6E-AD52-4A39-B06A-5B7468C69F4F}"/>
            </a:ext>
          </a:extLst>
        </xdr:cNvPr>
        <xdr:cNvSpPr>
          <a:spLocks noChangeArrowheads="1"/>
        </xdr:cNvSpPr>
      </xdr:nvSpPr>
      <xdr:spPr bwMode="auto">
        <a:xfrm>
          <a:off x="991144" y="21401215"/>
          <a:ext cx="10246464" cy="568259"/>
        </a:xfrm>
        <a:prstGeom prst="ellipse">
          <a:avLst/>
        </a:prstGeom>
        <a:solidFill>
          <a:schemeClr val="accent5">
            <a:lumMod val="20000"/>
            <a:lumOff val="80000"/>
          </a:schemeClr>
        </a:solidFill>
        <a:ln w="12700">
          <a:solidFill>
            <a:srgbClr val="FFCCCC"/>
          </a:solidFill>
          <a:round/>
          <a:headEnd/>
          <a:tailEnd/>
        </a:ln>
      </xdr:spPr>
      <xdr:txBody>
        <a:bodyPr vertOverflow="clip" wrap="square" lIns="73152" tIns="0" rIns="73152" bIns="0" anchor="ctr" anchorCtr="1" upright="1"/>
        <a:lstStyle/>
        <a:p>
          <a:pPr algn="ctr" rtl="0">
            <a:defRPr sz="1000"/>
          </a:pPr>
          <a:r>
            <a:rPr lang="fr-FR" sz="1600" b="1" i="0" strike="noStrike">
              <a:solidFill>
                <a:srgbClr val="000000"/>
              </a:solidFill>
              <a:latin typeface="Lucida Handwriting"/>
            </a:rPr>
            <a:t>Charges</a:t>
          </a:r>
        </a:p>
      </xdr:txBody>
    </xdr:sp>
    <xdr:clientData/>
  </xdr:twoCellAnchor>
  <xdr:twoCellAnchor>
    <xdr:from>
      <xdr:col>1</xdr:col>
      <xdr:colOff>8465</xdr:colOff>
      <xdr:row>104</xdr:row>
      <xdr:rowOff>105220</xdr:rowOff>
    </xdr:from>
    <xdr:to>
      <xdr:col>5</xdr:col>
      <xdr:colOff>502509</xdr:colOff>
      <xdr:row>119</xdr:row>
      <xdr:rowOff>159265</xdr:rowOff>
    </xdr:to>
    <xdr:sp macro="" textlink="">
      <xdr:nvSpPr>
        <xdr:cNvPr id="23" name="Rectangle 22">
          <a:extLst>
            <a:ext uri="{FF2B5EF4-FFF2-40B4-BE49-F238E27FC236}">
              <a16:creationId xmlns:a16="http://schemas.microsoft.com/office/drawing/2014/main" id="{47BF60E4-EDF1-6E02-5B1D-7D58F70FB894}"/>
            </a:ext>
          </a:extLst>
        </xdr:cNvPr>
        <xdr:cNvSpPr/>
      </xdr:nvSpPr>
      <xdr:spPr>
        <a:xfrm>
          <a:off x="818519" y="22093382"/>
          <a:ext cx="5354368" cy="283431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600" b="0" i="0" u="none" strike="noStrike">
              <a:solidFill>
                <a:schemeClr val="dk1"/>
              </a:solidFill>
              <a:effectLst/>
              <a:latin typeface="+mn-lt"/>
              <a:ea typeface="+mn-ea"/>
              <a:cs typeface="+mn-cs"/>
            </a:rPr>
            <a:t>Repartition</a:t>
          </a:r>
          <a:r>
            <a:rPr lang="en-US" sz="1600" b="0" i="0" u="none" strike="noStrike" baseline="0">
              <a:solidFill>
                <a:schemeClr val="dk1"/>
              </a:solidFill>
              <a:effectLst/>
              <a:latin typeface="+mn-lt"/>
              <a:ea typeface="+mn-ea"/>
              <a:cs typeface="+mn-cs"/>
            </a:rPr>
            <a:t> des dépenses</a:t>
          </a:r>
          <a:endParaRPr lang="en-US" sz="2000" b="0" i="0" u="none" strike="noStrike">
            <a:solidFill>
              <a:schemeClr val="dk1"/>
            </a:solidFill>
            <a:effectLst/>
            <a:latin typeface="+mn-lt"/>
            <a:ea typeface="+mn-ea"/>
            <a:cs typeface="+mn-cs"/>
          </a:endParaRPr>
        </a:p>
        <a:p>
          <a:pPr algn="l"/>
          <a:endParaRPr lang="en-US" sz="1400" b="0" i="0" u="none" strike="noStrike">
            <a:solidFill>
              <a:schemeClr val="dk1"/>
            </a:solidFill>
            <a:effectLst/>
            <a:latin typeface="+mn-lt"/>
            <a:ea typeface="+mn-ea"/>
            <a:cs typeface="+mn-cs"/>
          </a:endParaRPr>
        </a:p>
        <a:p>
          <a:r>
            <a:rPr lang="en-US" sz="1100" b="0" u="none">
              <a:solidFill>
                <a:schemeClr val="dk1"/>
              </a:solidFill>
              <a:effectLst/>
              <a:latin typeface="+mn-lt"/>
              <a:ea typeface="+mn-ea"/>
              <a:cs typeface="+mn-cs"/>
            </a:rPr>
            <a:t>Les depenses sont composées principalement</a:t>
          </a:r>
          <a:r>
            <a:rPr lang="en-US" sz="1100" b="0" u="none" baseline="0">
              <a:solidFill>
                <a:schemeClr val="dk1"/>
              </a:solidFill>
              <a:effectLst/>
              <a:latin typeface="+mn-lt"/>
              <a:ea typeface="+mn-ea"/>
              <a:cs typeface="+mn-cs"/>
            </a:rPr>
            <a:t> de salaire (33%) , dépenses de fonctionnement (8%), l'interêts dus(8%) , Transferts courants(14%) et les dépenses en capitales(37%). Plus de la moitié des depenses est consacrée aux paiement des fonctionnaires et à l'acquisation des bien materiels.</a:t>
          </a:r>
          <a:endParaRPr lang="en-US" b="0" u="none">
            <a:effectLst/>
          </a:endParaRPr>
        </a:p>
      </xdr:txBody>
    </xdr:sp>
    <xdr:clientData/>
  </xdr:twoCellAnchor>
  <xdr:twoCellAnchor>
    <xdr:from>
      <xdr:col>1</xdr:col>
      <xdr:colOff>0</xdr:colOff>
      <xdr:row>121</xdr:row>
      <xdr:rowOff>185351</xdr:rowOff>
    </xdr:from>
    <xdr:to>
      <xdr:col>11</xdr:col>
      <xdr:colOff>947352</xdr:colOff>
      <xdr:row>124</xdr:row>
      <xdr:rowOff>41189</xdr:rowOff>
    </xdr:to>
    <xdr:sp macro="" textlink="">
      <xdr:nvSpPr>
        <xdr:cNvPr id="24" name="Rectangle : coins arrondis 23">
          <a:extLst>
            <a:ext uri="{FF2B5EF4-FFF2-40B4-BE49-F238E27FC236}">
              <a16:creationId xmlns:a16="http://schemas.microsoft.com/office/drawing/2014/main" id="{5C050A93-44AE-404F-BB12-9164ED850150}"/>
            </a:ext>
          </a:extLst>
        </xdr:cNvPr>
        <xdr:cNvSpPr/>
      </xdr:nvSpPr>
      <xdr:spPr>
        <a:xfrm>
          <a:off x="810054" y="25324486"/>
          <a:ext cx="11416271" cy="41189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Evolution des  depenses</a:t>
          </a:r>
          <a:r>
            <a:rPr lang="en-US" sz="1100" baseline="0"/>
            <a:t> courantes</a:t>
          </a:r>
        </a:p>
        <a:p>
          <a:pPr algn="l"/>
          <a:endParaRPr lang="en-US" sz="1100"/>
        </a:p>
      </xdr:txBody>
    </xdr:sp>
    <xdr:clientData/>
  </xdr:twoCellAnchor>
  <xdr:twoCellAnchor>
    <xdr:from>
      <xdr:col>5</xdr:col>
      <xdr:colOff>769856</xdr:colOff>
      <xdr:row>124</xdr:row>
      <xdr:rowOff>78555</xdr:rowOff>
    </xdr:from>
    <xdr:to>
      <xdr:col>11</xdr:col>
      <xdr:colOff>887691</xdr:colOff>
      <xdr:row>142</xdr:row>
      <xdr:rowOff>141404</xdr:rowOff>
    </xdr:to>
    <xdr:graphicFrame macro="">
      <xdr:nvGraphicFramePr>
        <xdr:cNvPr id="26" name="Graphique 25">
          <a:extLst>
            <a:ext uri="{FF2B5EF4-FFF2-40B4-BE49-F238E27FC236}">
              <a16:creationId xmlns:a16="http://schemas.microsoft.com/office/drawing/2014/main" id="{2E0AC87C-702B-43DA-8812-B0F244392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35173</xdr:colOff>
      <xdr:row>124</xdr:row>
      <xdr:rowOff>69085</xdr:rowOff>
    </xdr:from>
    <xdr:to>
      <xdr:col>5</xdr:col>
      <xdr:colOff>730576</xdr:colOff>
      <xdr:row>142</xdr:row>
      <xdr:rowOff>141403</xdr:rowOff>
    </xdr:to>
    <xdr:sp macro="" textlink="">
      <xdr:nvSpPr>
        <xdr:cNvPr id="27" name="Rectangle 26">
          <a:extLst>
            <a:ext uri="{FF2B5EF4-FFF2-40B4-BE49-F238E27FC236}">
              <a16:creationId xmlns:a16="http://schemas.microsoft.com/office/drawing/2014/main" id="{5AFC5247-32F1-C07F-B877-338E73C40DA7}"/>
            </a:ext>
          </a:extLst>
        </xdr:cNvPr>
        <xdr:cNvSpPr/>
      </xdr:nvSpPr>
      <xdr:spPr>
        <a:xfrm>
          <a:off x="844307" y="25380054"/>
          <a:ext cx="5550207" cy="332456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fr-FR" sz="1100" b="0" i="0" baseline="0">
              <a:solidFill>
                <a:schemeClr val="dk1"/>
              </a:solidFill>
              <a:effectLst/>
              <a:latin typeface="+mn-lt"/>
              <a:ea typeface="+mn-ea"/>
              <a:cs typeface="+mn-cs"/>
            </a:rPr>
            <a:t>Les charges courantes, en chute de </a:t>
          </a:r>
          <a:r>
            <a:rPr lang="en-US" sz="1100" b="0" i="0" u="none" strike="noStrike">
              <a:solidFill>
                <a:schemeClr val="dk1"/>
              </a:solidFill>
              <a:effectLst/>
              <a:latin typeface="+mn-lt"/>
              <a:ea typeface="+mn-ea"/>
              <a:cs typeface="+mn-cs"/>
            </a:rPr>
            <a:t>32,2</a:t>
          </a:r>
          <a:r>
            <a:rPr lang="en-US"/>
            <a:t> %</a:t>
          </a:r>
          <a:r>
            <a:rPr lang="fr-FR" sz="1100" b="0" i="0" baseline="0">
              <a:solidFill>
                <a:schemeClr val="dk1"/>
              </a:solidFill>
              <a:effectLst/>
              <a:latin typeface="+mn-lt"/>
              <a:ea typeface="+mn-ea"/>
              <a:cs typeface="+mn-cs"/>
            </a:rPr>
            <a:t> par rapport à fin Août 2023, ont été exécutées à hauteur de </a:t>
          </a:r>
          <a:r>
            <a:rPr lang="en-US" sz="1100" b="0" i="0" u="none" strike="noStrike">
              <a:solidFill>
                <a:schemeClr val="dk1"/>
              </a:solidFill>
              <a:effectLst/>
              <a:latin typeface="+mn-lt"/>
              <a:ea typeface="+mn-ea"/>
              <a:cs typeface="+mn-cs"/>
            </a:rPr>
            <a:t>3273,6</a:t>
          </a:r>
          <a:r>
            <a:rPr lang="en-US"/>
            <a:t> </a:t>
          </a:r>
          <a:r>
            <a:rPr lang="fr-FR" sz="1100" b="0" i="0" baseline="0">
              <a:solidFill>
                <a:schemeClr val="dk1"/>
              </a:solidFill>
              <a:effectLst/>
              <a:latin typeface="+mn-lt"/>
              <a:ea typeface="+mn-ea"/>
              <a:cs typeface="+mn-cs"/>
            </a:rPr>
            <a:t>milliards de FCFA à fin Août 2024.</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a:effectLst/>
            </a:rPr>
            <a:t>La</a:t>
          </a:r>
          <a:r>
            <a:rPr lang="en-US" sz="1400" baseline="0">
              <a:effectLst/>
            </a:rPr>
            <a:t> salariale à connue une baisse de 31,2 % en fin Août 2024</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aseline="0">
              <a:effectLst/>
            </a:rPr>
            <a:t>Il en est de même pour les depenses de fonctionnements qui a connu une chute de 13,2 et enfin les intérêts dus a connu la méme tendance avec une chute de 34,8% en fin Août 2024.</a:t>
          </a:r>
          <a:endParaRPr lang="en-US" sz="1400">
            <a:effectLst/>
          </a:endParaRPr>
        </a:p>
      </xdr:txBody>
    </xdr:sp>
    <xdr:clientData/>
  </xdr:twoCellAnchor>
  <xdr:twoCellAnchor>
    <xdr:from>
      <xdr:col>0</xdr:col>
      <xdr:colOff>804421</xdr:colOff>
      <xdr:row>143</xdr:row>
      <xdr:rowOff>141359</xdr:rowOff>
    </xdr:from>
    <xdr:to>
      <xdr:col>11</xdr:col>
      <xdr:colOff>942639</xdr:colOff>
      <xdr:row>145</xdr:row>
      <xdr:rowOff>177877</xdr:rowOff>
    </xdr:to>
    <xdr:sp macro="" textlink="">
      <xdr:nvSpPr>
        <xdr:cNvPr id="28" name="Rectangle : coins arrondis 27">
          <a:extLst>
            <a:ext uri="{FF2B5EF4-FFF2-40B4-BE49-F238E27FC236}">
              <a16:creationId xmlns:a16="http://schemas.microsoft.com/office/drawing/2014/main" id="{CE13FD23-115B-E666-4EEE-0C6FF4939BB9}"/>
            </a:ext>
          </a:extLst>
        </xdr:cNvPr>
        <xdr:cNvSpPr/>
      </xdr:nvSpPr>
      <xdr:spPr>
        <a:xfrm>
          <a:off x="804421" y="28885256"/>
          <a:ext cx="11403249" cy="3978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Evolution des  autres</a:t>
          </a:r>
          <a:r>
            <a:rPr lang="en-US" sz="1100" baseline="0"/>
            <a:t> charges</a:t>
          </a:r>
        </a:p>
        <a:p>
          <a:pPr algn="l"/>
          <a:endParaRPr lang="en-US" sz="1100"/>
        </a:p>
      </xdr:txBody>
    </xdr:sp>
    <xdr:clientData/>
  </xdr:twoCellAnchor>
  <xdr:twoCellAnchor>
    <xdr:from>
      <xdr:col>5</xdr:col>
      <xdr:colOff>765143</xdr:colOff>
      <xdr:row>146</xdr:row>
      <xdr:rowOff>34563</xdr:rowOff>
    </xdr:from>
    <xdr:to>
      <xdr:col>11</xdr:col>
      <xdr:colOff>882978</xdr:colOff>
      <xdr:row>164</xdr:row>
      <xdr:rowOff>97411</xdr:rowOff>
    </xdr:to>
    <xdr:graphicFrame macro="">
      <xdr:nvGraphicFramePr>
        <xdr:cNvPr id="29" name="Graphique 28">
          <a:extLst>
            <a:ext uri="{FF2B5EF4-FFF2-40B4-BE49-F238E27FC236}">
              <a16:creationId xmlns:a16="http://schemas.microsoft.com/office/drawing/2014/main" id="{A4916FC1-987C-A583-43D5-422269BEA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30460</xdr:colOff>
      <xdr:row>146</xdr:row>
      <xdr:rowOff>25093</xdr:rowOff>
    </xdr:from>
    <xdr:to>
      <xdr:col>5</xdr:col>
      <xdr:colOff>725863</xdr:colOff>
      <xdr:row>164</xdr:row>
      <xdr:rowOff>97410</xdr:rowOff>
    </xdr:to>
    <xdr:sp macro="" textlink="">
      <xdr:nvSpPr>
        <xdr:cNvPr id="30" name="Rectangle 29">
          <a:extLst>
            <a:ext uri="{FF2B5EF4-FFF2-40B4-BE49-F238E27FC236}">
              <a16:creationId xmlns:a16="http://schemas.microsoft.com/office/drawing/2014/main" id="{48321931-9A6C-97F2-5A91-282EB26A3144}"/>
            </a:ext>
          </a:extLst>
        </xdr:cNvPr>
        <xdr:cNvSpPr/>
      </xdr:nvSpPr>
      <xdr:spPr>
        <a:xfrm>
          <a:off x="839594" y="29311031"/>
          <a:ext cx="5550207" cy="332456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400" b="1" i="0" u="sng" strike="noStrike">
            <a:solidFill>
              <a:schemeClr val="dk1"/>
            </a:solidFill>
            <a:effectLst/>
            <a:latin typeface="+mn-lt"/>
            <a:ea typeface="+mn-ea"/>
            <a:cs typeface="+mn-cs"/>
          </a:endParaRPr>
        </a:p>
        <a:p>
          <a:pPr eaLnBrk="1" fontAlgn="auto" latinLnBrk="0" hangingPunct="1"/>
          <a:r>
            <a:rPr lang="fr-FR" sz="1100" b="0" i="0" baseline="0">
              <a:solidFill>
                <a:schemeClr val="dk1"/>
              </a:solidFill>
              <a:effectLst/>
              <a:latin typeface="+mn-lt"/>
              <a:ea typeface="+mn-ea"/>
              <a:cs typeface="+mn-cs"/>
            </a:rPr>
            <a:t>Les deux principales composantes des dépenses ( Dépenses courantes et Dépenses en capital) ont toutes connu une baisse respectivement 32,2% et 22,4% en fin Août 2024.</a:t>
          </a:r>
          <a:endParaRPr lang="en-US">
            <a:effectLst/>
          </a:endParaRPr>
        </a:p>
      </xdr:txBody>
    </xdr:sp>
    <xdr:clientData/>
  </xdr:twoCellAnchor>
  <xdr:twoCellAnchor>
    <xdr:from>
      <xdr:col>5</xdr:col>
      <xdr:colOff>769858</xdr:colOff>
      <xdr:row>170</xdr:row>
      <xdr:rowOff>47135</xdr:rowOff>
    </xdr:from>
    <xdr:to>
      <xdr:col>12</xdr:col>
      <xdr:colOff>31423</xdr:colOff>
      <xdr:row>190</xdr:row>
      <xdr:rowOff>12300</xdr:rowOff>
    </xdr:to>
    <xdr:graphicFrame macro="">
      <xdr:nvGraphicFramePr>
        <xdr:cNvPr id="32" name="Graphique 31">
          <a:extLst>
            <a:ext uri="{FF2B5EF4-FFF2-40B4-BE49-F238E27FC236}">
              <a16:creationId xmlns:a16="http://schemas.microsoft.com/office/drawing/2014/main" id="{103FEEA9-82BD-42C4-8AA2-A576C7CB1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23568</xdr:colOff>
      <xdr:row>170</xdr:row>
      <xdr:rowOff>59658</xdr:rowOff>
    </xdr:from>
    <xdr:to>
      <xdr:col>5</xdr:col>
      <xdr:colOff>438347</xdr:colOff>
      <xdr:row>190</xdr:row>
      <xdr:rowOff>15712</xdr:rowOff>
    </xdr:to>
    <xdr:sp macro="" textlink="">
      <xdr:nvSpPr>
        <xdr:cNvPr id="34" name="Rectangle 33">
          <a:extLst>
            <a:ext uri="{FF2B5EF4-FFF2-40B4-BE49-F238E27FC236}">
              <a16:creationId xmlns:a16="http://schemas.microsoft.com/office/drawing/2014/main" id="{AA0AE9F4-48FD-FCDF-054F-90939C3589AF}"/>
            </a:ext>
          </a:extLst>
        </xdr:cNvPr>
        <xdr:cNvSpPr/>
      </xdr:nvSpPr>
      <xdr:spPr>
        <a:xfrm>
          <a:off x="832702" y="33681926"/>
          <a:ext cx="5269583" cy="356966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1" i="0" u="sng" strike="noStrike">
              <a:solidFill>
                <a:schemeClr val="dk1"/>
              </a:solidFill>
              <a:effectLst/>
              <a:latin typeface="+mn-lt"/>
              <a:ea typeface="+mn-ea"/>
              <a:cs typeface="+mn-cs"/>
            </a:rPr>
            <a:t>Evolution des finances</a:t>
          </a:r>
        </a:p>
        <a:p>
          <a:pPr algn="l"/>
          <a:endParaRPr lang="en-US" sz="1400" b="1" i="0" u="sng" strike="noStrike">
            <a:solidFill>
              <a:schemeClr val="dk1"/>
            </a:solidFill>
            <a:effectLst/>
            <a:latin typeface="+mn-lt"/>
            <a:ea typeface="+mn-ea"/>
            <a:cs typeface="+mn-cs"/>
          </a:endParaRPr>
        </a:p>
        <a:p>
          <a:pPr eaLnBrk="1" fontAlgn="auto" latinLnBrk="0" hangingPunct="1"/>
          <a:r>
            <a:rPr lang="fr-FR" sz="1100" b="0" i="0" baseline="0">
              <a:solidFill>
                <a:schemeClr val="dk1"/>
              </a:solidFill>
              <a:effectLst/>
              <a:latin typeface="+mn-lt"/>
              <a:ea typeface="+mn-ea"/>
              <a:cs typeface="+mn-cs"/>
            </a:rPr>
            <a:t>A fin décembre 2024, il se dégage une acquisition nette d’actifs financiers de 879,5 milliards de FCFA, en baisse de 288,8 milliards de FCFA par rapport à fin Août 2023.</a:t>
          </a:r>
          <a:endParaRPr lang="en-US">
            <a:effectLst/>
          </a:endParaRPr>
        </a:p>
      </xdr:txBody>
    </xdr:sp>
    <xdr:clientData/>
  </xdr:twoCellAnchor>
  <xdr:twoCellAnchor>
    <xdr:from>
      <xdr:col>0</xdr:col>
      <xdr:colOff>793423</xdr:colOff>
      <xdr:row>165</xdr:row>
      <xdr:rowOff>78557</xdr:rowOff>
    </xdr:from>
    <xdr:to>
      <xdr:col>11</xdr:col>
      <xdr:colOff>1075236</xdr:colOff>
      <xdr:row>169</xdr:row>
      <xdr:rowOff>142526</xdr:rowOff>
    </xdr:to>
    <xdr:sp macro="" textlink="">
      <xdr:nvSpPr>
        <xdr:cNvPr id="37" name="Texte 96">
          <a:extLst>
            <a:ext uri="{FF2B5EF4-FFF2-40B4-BE49-F238E27FC236}">
              <a16:creationId xmlns:a16="http://schemas.microsoft.com/office/drawing/2014/main" id="{81CB7F19-FB0A-4939-82CD-B65D05CCC6D1}"/>
            </a:ext>
          </a:extLst>
        </xdr:cNvPr>
        <xdr:cNvSpPr txBox="1">
          <a:spLocks noChangeArrowheads="1"/>
        </xdr:cNvSpPr>
      </xdr:nvSpPr>
      <xdr:spPr bwMode="auto">
        <a:xfrm>
          <a:off x="793423" y="32797423"/>
          <a:ext cx="11546844" cy="786691"/>
        </a:xfrm>
        <a:prstGeom prst="rect">
          <a:avLst/>
        </a:prstGeom>
        <a:solidFill>
          <a:srgbClr val="00B0F0"/>
        </a:solidFill>
        <a:ln w="12700" cmpd="dbl">
          <a:solidFill>
            <a:srgbClr val="000000"/>
          </a:solidFill>
          <a:miter lim="800000"/>
          <a:headEnd/>
          <a:tailEnd/>
        </a:ln>
      </xdr:spPr>
      <xdr:txBody>
        <a:bodyPr vertOverflow="clip" wrap="square" lIns="45720" tIns="41148" rIns="45720" bIns="41148" anchor="ctr" upright="1"/>
        <a:lstStyle/>
        <a:p>
          <a:pPr algn="ctr" rtl="0">
            <a:defRPr sz="1000"/>
          </a:pPr>
          <a:endParaRPr lang="fr-FR" sz="1050" b="1" i="0" strike="noStrike">
            <a:solidFill>
              <a:srgbClr val="000000"/>
            </a:solidFill>
            <a:latin typeface="Arial" panose="020B0604020202020204" pitchFamily="34" charset="0"/>
            <a:cs typeface="Arial" panose="020B0604020202020204" pitchFamily="34" charset="0"/>
          </a:endParaRPr>
        </a:p>
      </xdr:txBody>
    </xdr:sp>
    <xdr:clientData/>
  </xdr:twoCellAnchor>
  <xdr:twoCellAnchor>
    <xdr:from>
      <xdr:col>1</xdr:col>
      <xdr:colOff>165379</xdr:colOff>
      <xdr:row>166</xdr:row>
      <xdr:rowOff>52335</xdr:rowOff>
    </xdr:from>
    <xdr:to>
      <xdr:col>11</xdr:col>
      <xdr:colOff>972654</xdr:colOff>
      <xdr:row>169</xdr:row>
      <xdr:rowOff>64539</xdr:rowOff>
    </xdr:to>
    <xdr:sp macro="" textlink="">
      <xdr:nvSpPr>
        <xdr:cNvPr id="38" name="Oval 4">
          <a:extLst>
            <a:ext uri="{FF2B5EF4-FFF2-40B4-BE49-F238E27FC236}">
              <a16:creationId xmlns:a16="http://schemas.microsoft.com/office/drawing/2014/main" id="{10F8E18B-9E11-433F-B784-67F69F4972A8}"/>
            </a:ext>
          </a:extLst>
        </xdr:cNvPr>
        <xdr:cNvSpPr>
          <a:spLocks noChangeArrowheads="1"/>
        </xdr:cNvSpPr>
      </xdr:nvSpPr>
      <xdr:spPr bwMode="auto">
        <a:xfrm>
          <a:off x="974513" y="32951881"/>
          <a:ext cx="11263172" cy="554246"/>
        </a:xfrm>
        <a:prstGeom prst="ellipse">
          <a:avLst/>
        </a:prstGeom>
        <a:solidFill>
          <a:schemeClr val="accent5">
            <a:lumMod val="20000"/>
            <a:lumOff val="80000"/>
          </a:schemeClr>
        </a:solidFill>
        <a:ln w="12700">
          <a:solidFill>
            <a:srgbClr val="FFCCCC"/>
          </a:solidFill>
          <a:round/>
          <a:headEnd/>
          <a:tailEnd/>
        </a:ln>
      </xdr:spPr>
      <xdr:txBody>
        <a:bodyPr vertOverflow="clip" wrap="square" lIns="73152" tIns="0" rIns="73152" bIns="0" anchor="ctr" anchorCtr="1" upright="1"/>
        <a:lstStyle/>
        <a:p>
          <a:pPr algn="ctr" rtl="0">
            <a:defRPr sz="1000"/>
          </a:pPr>
          <a:r>
            <a:rPr lang="fr-FR" sz="1600" b="1" i="0" strike="noStrike">
              <a:solidFill>
                <a:srgbClr val="000000"/>
              </a:solidFill>
              <a:latin typeface="Lucida Handwriting"/>
            </a:rPr>
            <a:t>Finances</a:t>
          </a:r>
        </a:p>
      </xdr:txBody>
    </xdr:sp>
    <xdr:clientData/>
  </xdr:twoCellAnchor>
  <xdr:twoCellAnchor>
    <xdr:from>
      <xdr:col>14</xdr:col>
      <xdr:colOff>23567</xdr:colOff>
      <xdr:row>5</xdr:row>
      <xdr:rowOff>174617</xdr:rowOff>
    </xdr:from>
    <xdr:to>
      <xdr:col>20</xdr:col>
      <xdr:colOff>777711</xdr:colOff>
      <xdr:row>16</xdr:row>
      <xdr:rowOff>298516</xdr:rowOff>
    </xdr:to>
    <xdr:sp macro="" textlink="">
      <xdr:nvSpPr>
        <xdr:cNvPr id="40" name="Rectangle 39">
          <a:extLst>
            <a:ext uri="{FF2B5EF4-FFF2-40B4-BE49-F238E27FC236}">
              <a16:creationId xmlns:a16="http://schemas.microsoft.com/office/drawing/2014/main" id="{8D17791F-3AA1-413D-8449-7E8051705F1C}"/>
            </a:ext>
          </a:extLst>
        </xdr:cNvPr>
        <xdr:cNvSpPr/>
      </xdr:nvSpPr>
      <xdr:spPr>
        <a:xfrm>
          <a:off x="13959526" y="1085875"/>
          <a:ext cx="5514680" cy="337614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0" i="0" u="none" strike="noStrike">
            <a:solidFill>
              <a:schemeClr val="dk1"/>
            </a:solidFill>
            <a:effectLst/>
            <a:latin typeface="+mn-lt"/>
            <a:ea typeface="+mn-ea"/>
            <a:cs typeface="+mn-cs"/>
          </a:endParaRPr>
        </a:p>
        <a:p>
          <a:pPr algn="l"/>
          <a:r>
            <a:rPr lang="en-US" sz="1400" b="1" i="0" u="sng" strike="noStrike">
              <a:solidFill>
                <a:schemeClr val="dk1"/>
              </a:solidFill>
              <a:effectLst/>
              <a:latin typeface="+mn-lt"/>
              <a:ea typeface="+mn-ea"/>
              <a:cs typeface="+mn-cs"/>
            </a:rPr>
            <a:t>Le solde budgetaire</a:t>
          </a:r>
        </a:p>
        <a:p>
          <a:pPr algn="l"/>
          <a:endParaRPr lang="en-US" sz="1400" b="1" i="0" u="sng" strike="noStrike">
            <a:solidFill>
              <a:schemeClr val="dk1"/>
            </a:solidFill>
            <a:effectLst/>
            <a:latin typeface="+mn-lt"/>
            <a:ea typeface="+mn-ea"/>
            <a:cs typeface="+mn-cs"/>
          </a:endParaRPr>
        </a:p>
        <a:p>
          <a:pPr eaLnBrk="1" fontAlgn="auto" latinLnBrk="0" hangingPunct="1"/>
          <a:r>
            <a:rPr lang="fr-FR" sz="1100" b="0" i="0" baseline="0">
              <a:solidFill>
                <a:schemeClr val="dk1"/>
              </a:solidFill>
              <a:effectLst/>
              <a:latin typeface="+mn-lt"/>
              <a:ea typeface="+mn-ea"/>
              <a:cs typeface="+mn-cs"/>
            </a:rPr>
            <a:t>Le solde global est ressorti négatif à fin Août 2024 à 952,1 milliards de FCFA traduisant une incapacité de couvrir l’ensemble des charges par les recettes. Par rapport à fin Août 2023,  le solde global est en baisse de 491,63  milliards de FCFA.</a:t>
          </a:r>
          <a:endParaRPr lang="en-US">
            <a:effectLst/>
          </a:endParaRPr>
        </a:p>
      </xdr:txBody>
    </xdr:sp>
    <xdr:clientData/>
  </xdr:twoCellAnchor>
  <xdr:twoCellAnchor>
    <xdr:from>
      <xdr:col>22</xdr:col>
      <xdr:colOff>15712</xdr:colOff>
      <xdr:row>6</xdr:row>
      <xdr:rowOff>7854</xdr:rowOff>
    </xdr:from>
    <xdr:to>
      <xdr:col>28</xdr:col>
      <xdr:colOff>494908</xdr:colOff>
      <xdr:row>16</xdr:row>
      <xdr:rowOff>290660</xdr:rowOff>
    </xdr:to>
    <xdr:graphicFrame macro="">
      <xdr:nvGraphicFramePr>
        <xdr:cNvPr id="41" name="Graphique 40">
          <a:extLst>
            <a:ext uri="{FF2B5EF4-FFF2-40B4-BE49-F238E27FC236}">
              <a16:creationId xmlns:a16="http://schemas.microsoft.com/office/drawing/2014/main" id="{14199A91-D3BB-40F1-B6C0-D8EDBB5EC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23566</xdr:colOff>
      <xdr:row>1</xdr:row>
      <xdr:rowOff>31423</xdr:rowOff>
    </xdr:from>
    <xdr:to>
      <xdr:col>28</xdr:col>
      <xdr:colOff>511658</xdr:colOff>
      <xdr:row>5</xdr:row>
      <xdr:rowOff>91852</xdr:rowOff>
    </xdr:to>
    <xdr:sp macro="" textlink="">
      <xdr:nvSpPr>
        <xdr:cNvPr id="44" name="Texte 96">
          <a:extLst>
            <a:ext uri="{FF2B5EF4-FFF2-40B4-BE49-F238E27FC236}">
              <a16:creationId xmlns:a16="http://schemas.microsoft.com/office/drawing/2014/main" id="{D1994A4B-6783-4126-A2D0-769749914D1F}"/>
            </a:ext>
          </a:extLst>
        </xdr:cNvPr>
        <xdr:cNvSpPr txBox="1">
          <a:spLocks noChangeArrowheads="1"/>
        </xdr:cNvSpPr>
      </xdr:nvSpPr>
      <xdr:spPr bwMode="auto">
        <a:xfrm>
          <a:off x="13959525" y="212103"/>
          <a:ext cx="11596009" cy="791007"/>
        </a:xfrm>
        <a:prstGeom prst="rect">
          <a:avLst/>
        </a:prstGeom>
        <a:solidFill>
          <a:srgbClr val="00B0F0"/>
        </a:solidFill>
        <a:ln w="12700" cmpd="dbl">
          <a:solidFill>
            <a:srgbClr val="000000"/>
          </a:solidFill>
          <a:miter lim="800000"/>
          <a:headEnd/>
          <a:tailEnd/>
        </a:ln>
      </xdr:spPr>
      <xdr:txBody>
        <a:bodyPr vertOverflow="clip" wrap="square" lIns="45720" tIns="41148" rIns="45720" bIns="41148" anchor="ctr" upright="1"/>
        <a:lstStyle/>
        <a:p>
          <a:pPr algn="ctr" rtl="0">
            <a:defRPr sz="1000"/>
          </a:pPr>
          <a:endParaRPr lang="fr-FR" sz="1050" b="1" i="0" strike="noStrike">
            <a:solidFill>
              <a:srgbClr val="000000"/>
            </a:solidFill>
            <a:latin typeface="Arial" panose="020B0604020202020204" pitchFamily="34" charset="0"/>
            <a:cs typeface="Arial" panose="020B0604020202020204" pitchFamily="34" charset="0"/>
          </a:endParaRPr>
        </a:p>
      </xdr:txBody>
    </xdr:sp>
    <xdr:clientData/>
  </xdr:twoCellAnchor>
  <xdr:twoCellAnchor>
    <xdr:from>
      <xdr:col>14</xdr:col>
      <xdr:colOff>222051</xdr:colOff>
      <xdr:row>2</xdr:row>
      <xdr:rowOff>2446</xdr:rowOff>
    </xdr:from>
    <xdr:to>
      <xdr:col>28</xdr:col>
      <xdr:colOff>344717</xdr:colOff>
      <xdr:row>5</xdr:row>
      <xdr:rowOff>10671</xdr:rowOff>
    </xdr:to>
    <xdr:sp macro="" textlink="">
      <xdr:nvSpPr>
        <xdr:cNvPr id="45" name="Oval 4">
          <a:extLst>
            <a:ext uri="{FF2B5EF4-FFF2-40B4-BE49-F238E27FC236}">
              <a16:creationId xmlns:a16="http://schemas.microsoft.com/office/drawing/2014/main" id="{36F37D2F-B842-44CF-97BD-51440CA0B68F}"/>
            </a:ext>
          </a:extLst>
        </xdr:cNvPr>
        <xdr:cNvSpPr>
          <a:spLocks noChangeArrowheads="1"/>
        </xdr:cNvSpPr>
      </xdr:nvSpPr>
      <xdr:spPr bwMode="auto">
        <a:xfrm>
          <a:off x="14158010" y="363807"/>
          <a:ext cx="11230583" cy="558122"/>
        </a:xfrm>
        <a:prstGeom prst="ellipse">
          <a:avLst/>
        </a:prstGeom>
        <a:solidFill>
          <a:schemeClr val="accent5">
            <a:lumMod val="20000"/>
            <a:lumOff val="80000"/>
          </a:schemeClr>
        </a:solidFill>
        <a:ln w="12700">
          <a:solidFill>
            <a:srgbClr val="FFCCCC"/>
          </a:solidFill>
          <a:round/>
          <a:headEnd/>
          <a:tailEnd/>
        </a:ln>
      </xdr:spPr>
      <xdr:txBody>
        <a:bodyPr vertOverflow="clip" wrap="square" lIns="73152" tIns="0" rIns="73152" bIns="0" anchor="ctr" anchorCtr="1" upright="1"/>
        <a:lstStyle/>
        <a:p>
          <a:pPr algn="ctr" rtl="0">
            <a:defRPr sz="1000"/>
          </a:pPr>
          <a:r>
            <a:rPr lang="fr-FR" sz="1600" b="1" i="0" strike="noStrike">
              <a:solidFill>
                <a:srgbClr val="000000"/>
              </a:solidFill>
              <a:latin typeface="Lucida Handwriting"/>
            </a:rPr>
            <a:t>Recettes</a:t>
          </a:r>
          <a:r>
            <a:rPr lang="fr-FR" sz="1600" b="1" i="0" strike="noStrike" baseline="0">
              <a:solidFill>
                <a:srgbClr val="000000"/>
              </a:solidFill>
              <a:latin typeface="Lucida Handwriting"/>
            </a:rPr>
            <a:t> </a:t>
          </a:r>
          <a:endParaRPr lang="fr-FR" sz="1600" b="1" i="0" strike="noStrike">
            <a:solidFill>
              <a:srgbClr val="000000"/>
            </a:solidFill>
            <a:latin typeface="Lucida Handwriting"/>
          </a:endParaRPr>
        </a:p>
      </xdr:txBody>
    </xdr:sp>
    <xdr:clientData/>
  </xdr:twoCellAnchor>
  <xdr:twoCellAnchor>
    <xdr:from>
      <xdr:col>14</xdr:col>
      <xdr:colOff>0</xdr:colOff>
      <xdr:row>19</xdr:row>
      <xdr:rowOff>0</xdr:rowOff>
    </xdr:from>
    <xdr:to>
      <xdr:col>28</xdr:col>
      <xdr:colOff>501159</xdr:colOff>
      <xdr:row>21</xdr:row>
      <xdr:rowOff>184408</xdr:rowOff>
    </xdr:to>
    <xdr:sp macro="" textlink="">
      <xdr:nvSpPr>
        <xdr:cNvPr id="49" name="Texte 96">
          <a:extLst>
            <a:ext uri="{FF2B5EF4-FFF2-40B4-BE49-F238E27FC236}">
              <a16:creationId xmlns:a16="http://schemas.microsoft.com/office/drawing/2014/main" id="{00E5F3A0-85E7-4EEC-BDD0-82275E73CD50}"/>
            </a:ext>
          </a:extLst>
        </xdr:cNvPr>
        <xdr:cNvSpPr txBox="1">
          <a:spLocks noChangeArrowheads="1"/>
        </xdr:cNvSpPr>
      </xdr:nvSpPr>
      <xdr:spPr bwMode="auto">
        <a:xfrm>
          <a:off x="13927248" y="5047307"/>
          <a:ext cx="11591654" cy="787972"/>
        </a:xfrm>
        <a:prstGeom prst="rect">
          <a:avLst/>
        </a:prstGeom>
        <a:solidFill>
          <a:srgbClr val="00B0F0"/>
        </a:solidFill>
        <a:ln w="12700" cmpd="dbl">
          <a:solidFill>
            <a:srgbClr val="000000"/>
          </a:solidFill>
          <a:miter lim="800000"/>
          <a:headEnd/>
          <a:tailEnd/>
        </a:ln>
      </xdr:spPr>
      <xdr:txBody>
        <a:bodyPr vertOverflow="clip" wrap="square" lIns="45720" tIns="41148" rIns="45720" bIns="41148" anchor="ctr" upright="1"/>
        <a:lstStyle/>
        <a:p>
          <a:pPr algn="ctr" rtl="0">
            <a:defRPr sz="1000"/>
          </a:pPr>
          <a:endParaRPr lang="fr-FR" sz="1050" b="1" i="0" strike="noStrike">
            <a:solidFill>
              <a:srgbClr val="000000"/>
            </a:solidFill>
            <a:latin typeface="Arial" panose="020B0604020202020204" pitchFamily="34" charset="0"/>
            <a:cs typeface="Arial" panose="020B0604020202020204" pitchFamily="34" charset="0"/>
          </a:endParaRPr>
        </a:p>
      </xdr:txBody>
    </xdr:sp>
    <xdr:clientData/>
  </xdr:twoCellAnchor>
  <xdr:twoCellAnchor>
    <xdr:from>
      <xdr:col>14</xdr:col>
      <xdr:colOff>198408</xdr:colOff>
      <xdr:row>19</xdr:row>
      <xdr:rowOff>151120</xdr:rowOff>
    </xdr:from>
    <xdr:to>
      <xdr:col>28</xdr:col>
      <xdr:colOff>334278</xdr:colOff>
      <xdr:row>21</xdr:row>
      <xdr:rowOff>103537</xdr:rowOff>
    </xdr:to>
    <xdr:sp macro="" textlink="">
      <xdr:nvSpPr>
        <xdr:cNvPr id="50" name="Oval 4">
          <a:extLst>
            <a:ext uri="{FF2B5EF4-FFF2-40B4-BE49-F238E27FC236}">
              <a16:creationId xmlns:a16="http://schemas.microsoft.com/office/drawing/2014/main" id="{8BC9F67E-3E0C-4AF2-9ABB-DA29CB22BA5E}"/>
            </a:ext>
          </a:extLst>
        </xdr:cNvPr>
        <xdr:cNvSpPr>
          <a:spLocks noChangeArrowheads="1"/>
        </xdr:cNvSpPr>
      </xdr:nvSpPr>
      <xdr:spPr bwMode="auto">
        <a:xfrm>
          <a:off x="14125656" y="5198427"/>
          <a:ext cx="11226365" cy="555981"/>
        </a:xfrm>
        <a:prstGeom prst="ellipse">
          <a:avLst/>
        </a:prstGeom>
        <a:solidFill>
          <a:schemeClr val="accent5">
            <a:lumMod val="20000"/>
            <a:lumOff val="80000"/>
          </a:schemeClr>
        </a:solidFill>
        <a:ln w="12700">
          <a:solidFill>
            <a:srgbClr val="FFCCCC"/>
          </a:solidFill>
          <a:round/>
          <a:headEnd/>
          <a:tailEnd/>
        </a:ln>
      </xdr:spPr>
      <xdr:txBody>
        <a:bodyPr vertOverflow="clip" wrap="square" lIns="73152" tIns="0" rIns="73152" bIns="0" anchor="ctr" anchorCtr="1" upright="1"/>
        <a:lstStyle/>
        <a:p>
          <a:pPr algn="ctr" rtl="0">
            <a:defRPr sz="1000"/>
          </a:pPr>
          <a:r>
            <a:rPr lang="fr-FR" sz="1600" b="1" i="0" strike="noStrike">
              <a:solidFill>
                <a:srgbClr val="000000"/>
              </a:solidFill>
              <a:latin typeface="Lucida Handwriting"/>
            </a:rPr>
            <a:t>Taux</a:t>
          </a:r>
          <a:r>
            <a:rPr lang="fr-FR" sz="1600" b="1" i="0" strike="noStrike" baseline="0">
              <a:solidFill>
                <a:srgbClr val="000000"/>
              </a:solidFill>
              <a:latin typeface="Lucida Handwriting"/>
            </a:rPr>
            <a:t> d'execution des activités</a:t>
          </a:r>
          <a:endParaRPr lang="fr-FR" sz="1600" b="1" i="0" strike="noStrike">
            <a:solidFill>
              <a:srgbClr val="000000"/>
            </a:solidFill>
            <a:latin typeface="Lucida Handwriting"/>
          </a:endParaRPr>
        </a:p>
      </xdr:txBody>
    </xdr:sp>
    <xdr:clientData/>
  </xdr:twoCellAnchor>
  <xdr:twoCellAnchor>
    <xdr:from>
      <xdr:col>14</xdr:col>
      <xdr:colOff>9987</xdr:colOff>
      <xdr:row>22</xdr:row>
      <xdr:rowOff>78048</xdr:rowOff>
    </xdr:from>
    <xdr:to>
      <xdr:col>25</xdr:col>
      <xdr:colOff>0</xdr:colOff>
      <xdr:row>27</xdr:row>
      <xdr:rowOff>188614</xdr:rowOff>
    </xdr:to>
    <xdr:sp macro="" textlink="">
      <xdr:nvSpPr>
        <xdr:cNvPr id="51" name="Rectangle 50">
          <a:extLst>
            <a:ext uri="{FF2B5EF4-FFF2-40B4-BE49-F238E27FC236}">
              <a16:creationId xmlns:a16="http://schemas.microsoft.com/office/drawing/2014/main" id="{CE9CFAF7-8E5A-C5A0-95DF-7C4EF0C506E6}"/>
            </a:ext>
          </a:extLst>
        </xdr:cNvPr>
        <xdr:cNvSpPr/>
      </xdr:nvSpPr>
      <xdr:spPr>
        <a:xfrm>
          <a:off x="13937235" y="6030701"/>
          <a:ext cx="8703973" cy="161947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a:effectLst/>
            </a:rPr>
            <a:t>Dans</a:t>
          </a:r>
          <a:r>
            <a:rPr lang="en-US" baseline="0">
              <a:effectLst/>
            </a:rPr>
            <a:t> toutes les branches activités il ressort que le taux d'exécution est superieur à 100 ce qui implique que les  resultats sont au délà des attentes.</a:t>
          </a:r>
        </a:p>
        <a:p>
          <a:pPr algn="l"/>
          <a:r>
            <a:rPr lang="en-US" baseline="0">
              <a:effectLst/>
            </a:rPr>
            <a:t>  En particulier certaines branches d'ativités ont connu des taux d'exécutions exceptionnels à l'image du financement intérieur (</a:t>
          </a:r>
          <a:r>
            <a:rPr lang="en-US" sz="1100" b="0" i="0" u="none" strike="noStrike">
              <a:solidFill>
                <a:schemeClr val="dk1"/>
              </a:solidFill>
              <a:effectLst/>
              <a:latin typeface="+mn-lt"/>
              <a:ea typeface="+mn-ea"/>
              <a:cs typeface="+mn-cs"/>
            </a:rPr>
            <a:t>242,4</a:t>
          </a:r>
          <a:r>
            <a:rPr lang="en-US"/>
            <a:t> %) , intérêts</a:t>
          </a:r>
          <a:r>
            <a:rPr lang="en-US" baseline="0"/>
            <a:t> dus (165,5%). Cependant on note que les previsions sur le financement extérieur n'ont pas atteint avec un taux de 99,8%</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701040</xdr:colOff>
      <xdr:row>1</xdr:row>
      <xdr:rowOff>38100</xdr:rowOff>
    </xdr:from>
    <xdr:to>
      <xdr:col>10</xdr:col>
      <xdr:colOff>472440</xdr:colOff>
      <xdr:row>5</xdr:row>
      <xdr:rowOff>144780</xdr:rowOff>
    </xdr:to>
    <xdr:sp macro="" textlink="">
      <xdr:nvSpPr>
        <xdr:cNvPr id="2" name="Rectangle 1">
          <a:extLst>
            <a:ext uri="{FF2B5EF4-FFF2-40B4-BE49-F238E27FC236}">
              <a16:creationId xmlns:a16="http://schemas.microsoft.com/office/drawing/2014/main" id="{8CB424F9-1441-CD24-86E3-9D2779448A6A}"/>
            </a:ext>
          </a:extLst>
        </xdr:cNvPr>
        <xdr:cNvSpPr/>
      </xdr:nvSpPr>
      <xdr:spPr>
        <a:xfrm>
          <a:off x="701040" y="220980"/>
          <a:ext cx="7696200" cy="8382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800" b="1"/>
            <a:t>Groupe 4</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113F0-5EAA-45F5-BD92-FA1A60726FFD}">
  <dimension ref="A1:BI294"/>
  <sheetViews>
    <sheetView tabSelected="1" topLeftCell="AR126" zoomScale="70" zoomScaleNormal="130" workbookViewId="0">
      <selection activeCell="BG220" sqref="BG220"/>
    </sheetView>
  </sheetViews>
  <sheetFormatPr baseColWidth="10" defaultRowHeight="14.4" x14ac:dyDescent="0.3"/>
  <cols>
    <col min="1" max="1" width="19.6640625" customWidth="1"/>
    <col min="4" max="4" width="17.77734375" customWidth="1"/>
  </cols>
  <sheetData>
    <row r="1" spans="1:4" x14ac:dyDescent="0.3">
      <c r="A1" s="18" t="s">
        <v>65</v>
      </c>
      <c r="B1" s="19"/>
      <c r="C1" s="19"/>
      <c r="D1" s="19"/>
    </row>
    <row r="2" spans="1:4" x14ac:dyDescent="0.3">
      <c r="A2" s="18"/>
      <c r="B2" s="19"/>
      <c r="C2" s="19"/>
      <c r="D2" s="19"/>
    </row>
    <row r="3" spans="1:4" x14ac:dyDescent="0.3">
      <c r="A3" s="18" t="s">
        <v>72</v>
      </c>
      <c r="B3" s="19"/>
      <c r="C3" s="19"/>
      <c r="D3" s="19"/>
    </row>
    <row r="4" spans="1:4" x14ac:dyDescent="0.3">
      <c r="A4" t="s">
        <v>68</v>
      </c>
    </row>
    <row r="5" spans="1:4" x14ac:dyDescent="0.3">
      <c r="A5" t="s">
        <v>69</v>
      </c>
    </row>
    <row r="6" spans="1:4" x14ac:dyDescent="0.3">
      <c r="A6" t="s">
        <v>70</v>
      </c>
    </row>
    <row r="7" spans="1:4" x14ac:dyDescent="0.3">
      <c r="A7" t="s">
        <v>17</v>
      </c>
    </row>
    <row r="8" spans="1:4" x14ac:dyDescent="0.3">
      <c r="A8" t="s">
        <v>71</v>
      </c>
    </row>
    <row r="9" spans="1:4" x14ac:dyDescent="0.3">
      <c r="A9" s="20" t="s">
        <v>66</v>
      </c>
    </row>
    <row r="10" spans="1:4" x14ac:dyDescent="0.3">
      <c r="A10" s="20" t="s">
        <v>67</v>
      </c>
    </row>
    <row r="11" spans="1:4" ht="48" customHeight="1" x14ac:dyDescent="0.3">
      <c r="A11" s="20" t="s">
        <v>73</v>
      </c>
    </row>
    <row r="12" spans="1:4" x14ac:dyDescent="0.3">
      <c r="A12" s="21" t="s">
        <v>76</v>
      </c>
    </row>
    <row r="13" spans="1:4" x14ac:dyDescent="0.3">
      <c r="A13" s="20" t="s">
        <v>77</v>
      </c>
    </row>
    <row r="15" spans="1:4" x14ac:dyDescent="0.3">
      <c r="A15" s="21" t="s">
        <v>82</v>
      </c>
    </row>
    <row r="16" spans="1:4" x14ac:dyDescent="0.3">
      <c r="A16" t="s">
        <v>78</v>
      </c>
    </row>
    <row r="17" spans="1:59" x14ac:dyDescent="0.3">
      <c r="A17" s="22"/>
    </row>
    <row r="18" spans="1:59" x14ac:dyDescent="0.3">
      <c r="A18" s="23" t="s">
        <v>79</v>
      </c>
    </row>
    <row r="19" spans="1:59" x14ac:dyDescent="0.3">
      <c r="A19" s="22"/>
    </row>
    <row r="20" spans="1:59" x14ac:dyDescent="0.3">
      <c r="A20" s="23" t="s">
        <v>80</v>
      </c>
    </row>
    <row r="21" spans="1:59" x14ac:dyDescent="0.3">
      <c r="A21" s="22"/>
      <c r="N21" s="14"/>
    </row>
    <row r="22" spans="1:59" x14ac:dyDescent="0.3">
      <c r="A22" s="23" t="s">
        <v>81</v>
      </c>
      <c r="N22" s="14"/>
    </row>
    <row r="23" spans="1:59" x14ac:dyDescent="0.3">
      <c r="N23" s="14"/>
      <c r="AM23" s="22"/>
    </row>
    <row r="24" spans="1:59" x14ac:dyDescent="0.3">
      <c r="A24" t="s">
        <v>83</v>
      </c>
      <c r="N24" s="14"/>
    </row>
    <row r="25" spans="1:59" x14ac:dyDescent="0.3">
      <c r="N25" s="14"/>
    </row>
    <row r="26" spans="1:59" x14ac:dyDescent="0.3">
      <c r="N26" s="14"/>
    </row>
    <row r="28" spans="1:59" ht="15" thickBot="1" x14ac:dyDescent="0.35">
      <c r="BG28" s="90">
        <f>MAX(base_Rang)</f>
        <v>189</v>
      </c>
    </row>
    <row r="29" spans="1:59" ht="54" thickTop="1" thickBot="1" x14ac:dyDescent="0.35">
      <c r="C29" s="8" t="s">
        <v>54</v>
      </c>
      <c r="D29" s="7" t="s">
        <v>0</v>
      </c>
      <c r="E29" s="9" t="s">
        <v>1</v>
      </c>
      <c r="F29" s="10" t="s">
        <v>2</v>
      </c>
      <c r="G29" s="10" t="s">
        <v>3</v>
      </c>
      <c r="H29" s="10" t="s">
        <v>4</v>
      </c>
      <c r="I29" s="10" t="s">
        <v>5</v>
      </c>
      <c r="J29" s="10" t="s">
        <v>6</v>
      </c>
      <c r="K29" s="10" t="s">
        <v>7</v>
      </c>
      <c r="L29" s="10" t="s">
        <v>8</v>
      </c>
      <c r="M29" s="10" t="s">
        <v>9</v>
      </c>
      <c r="N29" s="10" t="s">
        <v>10</v>
      </c>
      <c r="O29" s="10" t="s">
        <v>11</v>
      </c>
      <c r="P29" s="10" t="s">
        <v>12</v>
      </c>
      <c r="Q29" s="10" t="s">
        <v>13</v>
      </c>
      <c r="R29" s="10" t="s">
        <v>14</v>
      </c>
      <c r="S29" s="10" t="s">
        <v>15</v>
      </c>
      <c r="T29" s="10" t="s">
        <v>16</v>
      </c>
      <c r="U29" s="10" t="s">
        <v>17</v>
      </c>
      <c r="V29" s="10" t="s">
        <v>18</v>
      </c>
      <c r="W29" s="10" t="s">
        <v>19</v>
      </c>
      <c r="X29" s="10" t="s">
        <v>20</v>
      </c>
      <c r="Y29" s="10" t="s">
        <v>21</v>
      </c>
      <c r="Z29" s="10" t="s">
        <v>22</v>
      </c>
      <c r="AA29" s="10" t="s">
        <v>23</v>
      </c>
      <c r="AB29" s="10" t="s">
        <v>24</v>
      </c>
      <c r="AC29" s="10" t="s">
        <v>25</v>
      </c>
      <c r="AD29" s="10" t="s">
        <v>26</v>
      </c>
      <c r="AE29" s="10" t="s">
        <v>27</v>
      </c>
      <c r="AF29" s="10" t="s">
        <v>28</v>
      </c>
      <c r="AG29" s="10" t="s">
        <v>29</v>
      </c>
      <c r="AH29" s="10" t="s">
        <v>30</v>
      </c>
      <c r="AI29" s="10" t="s">
        <v>31</v>
      </c>
      <c r="AJ29" s="10" t="s">
        <v>32</v>
      </c>
      <c r="AK29" s="10" t="s">
        <v>33</v>
      </c>
      <c r="AL29" s="10" t="s">
        <v>34</v>
      </c>
      <c r="AM29" s="10" t="s">
        <v>35</v>
      </c>
      <c r="AN29" s="10" t="s">
        <v>36</v>
      </c>
      <c r="AO29" s="10" t="s">
        <v>37</v>
      </c>
      <c r="AP29" s="10" t="s">
        <v>38</v>
      </c>
      <c r="AQ29" s="10" t="s">
        <v>39</v>
      </c>
      <c r="AR29" s="10" t="s">
        <v>40</v>
      </c>
      <c r="AS29" s="10" t="s">
        <v>41</v>
      </c>
      <c r="AT29" s="10" t="s">
        <v>42</v>
      </c>
      <c r="AU29" s="10" t="s">
        <v>43</v>
      </c>
      <c r="AV29" s="10" t="s">
        <v>44</v>
      </c>
      <c r="AW29" s="10" t="s">
        <v>45</v>
      </c>
      <c r="AX29" s="10" t="s">
        <v>46</v>
      </c>
      <c r="AY29" s="10" t="s">
        <v>47</v>
      </c>
      <c r="AZ29" s="10" t="s">
        <v>48</v>
      </c>
      <c r="BA29" s="10" t="s">
        <v>49</v>
      </c>
      <c r="BB29" s="10" t="s">
        <v>50</v>
      </c>
      <c r="BC29" s="10" t="s">
        <v>51</v>
      </c>
      <c r="BD29" s="10" t="s">
        <v>52</v>
      </c>
      <c r="BE29" s="10" t="s">
        <v>53</v>
      </c>
      <c r="BF29" s="11" t="s">
        <v>55</v>
      </c>
      <c r="BG29" s="12" t="s">
        <v>56</v>
      </c>
    </row>
    <row r="30" spans="1:59" ht="21" thickTop="1" x14ac:dyDescent="0.35">
      <c r="C30" s="6" t="str">
        <f t="shared" ref="C30:C93" si="0">_xlfn.CONCAT(IF(MONTH(D30)&lt;=3,1,IF(AND(MONTH(D30)&gt;=4,MONTH(D30)&lt;=6),2,IF(AND(MONTH(D30)&gt;=7,MONTH(D30)&lt;=9),3,4))),"T ",YEAR(D30))</f>
        <v>1T 2009</v>
      </c>
      <c r="D30" s="40">
        <v>39814</v>
      </c>
      <c r="E30" s="41">
        <v>40231.734547999993</v>
      </c>
      <c r="F30" s="42">
        <v>39074.357567999999</v>
      </c>
      <c r="G30" s="42">
        <v>39074.357553999995</v>
      </c>
      <c r="H30" s="42">
        <v>37132.438536000001</v>
      </c>
      <c r="I30" s="42">
        <v>9486.3413449999989</v>
      </c>
      <c r="J30" s="42">
        <v>610.11739</v>
      </c>
      <c r="K30" s="42">
        <v>208.82323700000001</v>
      </c>
      <c r="L30" s="42">
        <v>20300.393326999998</v>
      </c>
      <c r="M30" s="42">
        <v>6196.5458480000007</v>
      </c>
      <c r="N30" s="42">
        <v>330.21738899999997</v>
      </c>
      <c r="O30" s="42">
        <v>1941.9190180000003</v>
      </c>
      <c r="P30" s="42">
        <v>51.566925000000005</v>
      </c>
      <c r="Q30" s="42">
        <v>1134.4919170000001</v>
      </c>
      <c r="R30" s="42">
        <v>59.72786</v>
      </c>
      <c r="S30" s="42">
        <v>3.813E-3</v>
      </c>
      <c r="T30" s="42">
        <v>696.12850300000002</v>
      </c>
      <c r="U30" s="42">
        <v>1.4E-5</v>
      </c>
      <c r="V30" s="42">
        <v>1157.37698</v>
      </c>
      <c r="W30" s="42">
        <v>1157.37698</v>
      </c>
      <c r="X30" s="42">
        <v>0</v>
      </c>
      <c r="Y30" s="42">
        <v>61450.79408433332</v>
      </c>
      <c r="Z30" s="42">
        <v>64263.479619333324</v>
      </c>
      <c r="AA30" s="42">
        <v>48841.54422233333</v>
      </c>
      <c r="AB30" s="42">
        <v>16869.32908333333</v>
      </c>
      <c r="AC30" s="42">
        <v>14079.048839999999</v>
      </c>
      <c r="AD30" s="42">
        <v>685.734195</v>
      </c>
      <c r="AE30" s="42">
        <v>0</v>
      </c>
      <c r="AF30" s="42">
        <v>685.734195</v>
      </c>
      <c r="AG30" s="42">
        <v>17207.432104</v>
      </c>
      <c r="AH30" s="42">
        <v>7012.8647799999999</v>
      </c>
      <c r="AI30" s="42">
        <v>49.699991000000004</v>
      </c>
      <c r="AJ30" s="42">
        <v>0</v>
      </c>
      <c r="AK30" s="42">
        <v>4337.4550039999995</v>
      </c>
      <c r="AL30" s="42">
        <v>15421.935396999999</v>
      </c>
      <c r="AM30" s="42">
        <v>10999.197419</v>
      </c>
      <c r="AN30" s="42">
        <v>900</v>
      </c>
      <c r="AO30" s="42">
        <v>3522.7379779999997</v>
      </c>
      <c r="AP30" s="42">
        <v>-2812.685535000001</v>
      </c>
      <c r="AQ30" s="42">
        <v>-21219.05953633333</v>
      </c>
      <c r="AR30" s="42">
        <v>-22376.436516333328</v>
      </c>
      <c r="AS30" s="42">
        <v>-18167.964343333326</v>
      </c>
      <c r="AT30" s="42">
        <v>-18853.698538333327</v>
      </c>
      <c r="AU30" s="42">
        <v>-763.03146292126928</v>
      </c>
      <c r="AV30" s="42">
        <v>-1920.408442921266</v>
      </c>
      <c r="AW30" s="42">
        <v>-1905.0111449999986</v>
      </c>
      <c r="AX30" s="42">
        <v>1044.2071729999996</v>
      </c>
      <c r="AY30" s="42">
        <v>2365.3609979999997</v>
      </c>
      <c r="AZ30" s="42">
        <v>-1321.1538250000001</v>
      </c>
      <c r="BA30" s="42">
        <v>0</v>
      </c>
      <c r="BB30" s="42">
        <v>-2949.2183179999979</v>
      </c>
      <c r="BC30" s="42">
        <v>66.826956000002099</v>
      </c>
      <c r="BD30" s="42">
        <v>-3016.0452740000001</v>
      </c>
      <c r="BE30" s="43">
        <v>0</v>
      </c>
      <c r="BF30" t="s">
        <v>57</v>
      </c>
      <c r="BG30" s="13">
        <v>1</v>
      </c>
    </row>
    <row r="31" spans="1:59" ht="15.6" x14ac:dyDescent="0.3">
      <c r="C31" s="6" t="str">
        <f t="shared" si="0"/>
        <v>1T 2009</v>
      </c>
      <c r="D31" s="40">
        <v>39845</v>
      </c>
      <c r="E31" s="41">
        <v>42988.323660999995</v>
      </c>
      <c r="F31" s="42">
        <v>40488.527663000001</v>
      </c>
      <c r="G31" s="42">
        <v>40488.527663000001</v>
      </c>
      <c r="H31" s="42">
        <v>37320.276949999999</v>
      </c>
      <c r="I31" s="42">
        <v>8134.5234730000011</v>
      </c>
      <c r="J31" s="42">
        <v>452.62366100000003</v>
      </c>
      <c r="K31" s="42">
        <v>271.88289100000003</v>
      </c>
      <c r="L31" s="42">
        <v>21564.089286999999</v>
      </c>
      <c r="M31" s="42">
        <v>6424.4682280000006</v>
      </c>
      <c r="N31" s="42">
        <v>472.68940999999995</v>
      </c>
      <c r="O31" s="42">
        <v>3168.2507130000004</v>
      </c>
      <c r="P31" s="42">
        <v>63.983359999999998</v>
      </c>
      <c r="Q31" s="42">
        <v>1264.5823710000004</v>
      </c>
      <c r="R31" s="42">
        <v>179.80326399999998</v>
      </c>
      <c r="S31" s="42">
        <v>935.43497899999988</v>
      </c>
      <c r="T31" s="42">
        <v>724.44673899999998</v>
      </c>
      <c r="U31" s="42">
        <v>0</v>
      </c>
      <c r="V31" s="42">
        <v>2499.7959979999996</v>
      </c>
      <c r="W31" s="42">
        <v>2499.7959979999996</v>
      </c>
      <c r="X31" s="42">
        <v>0</v>
      </c>
      <c r="Y31" s="42">
        <v>55017.633023833332</v>
      </c>
      <c r="Z31" s="42">
        <v>55195.708415833331</v>
      </c>
      <c r="AA31" s="42">
        <v>40745.500013833327</v>
      </c>
      <c r="AB31" s="42">
        <v>19600.870962333334</v>
      </c>
      <c r="AC31" s="42">
        <v>6243.6998559999984</v>
      </c>
      <c r="AD31" s="42">
        <v>1054.699713</v>
      </c>
      <c r="AE31" s="42">
        <v>988.78490199999999</v>
      </c>
      <c r="AF31" s="42">
        <v>65.914810999999972</v>
      </c>
      <c r="AG31" s="42">
        <v>13846.229482500001</v>
      </c>
      <c r="AH31" s="42">
        <v>308.89790749999975</v>
      </c>
      <c r="AI31" s="42">
        <v>3546.038</v>
      </c>
      <c r="AJ31" s="42">
        <v>0</v>
      </c>
      <c r="AK31" s="42">
        <v>931.56325900000002</v>
      </c>
      <c r="AL31" s="42">
        <v>14450.208402</v>
      </c>
      <c r="AM31" s="42">
        <v>5371.9852200000005</v>
      </c>
      <c r="AN31" s="42">
        <v>32.25</v>
      </c>
      <c r="AO31" s="42">
        <v>9045.9731819999997</v>
      </c>
      <c r="AP31" s="42">
        <v>-178.07539199999852</v>
      </c>
      <c r="AQ31" s="42">
        <v>-12029.309362833335</v>
      </c>
      <c r="AR31" s="42">
        <v>-14529.105360833331</v>
      </c>
      <c r="AS31" s="42">
        <v>-4428.4324658333362</v>
      </c>
      <c r="AT31" s="42">
        <v>-5483.1321788333353</v>
      </c>
      <c r="AU31" s="42">
        <v>-30319.985004833346</v>
      </c>
      <c r="AV31" s="42">
        <v>-32819.781002833341</v>
      </c>
      <c r="AW31" s="42">
        <v>32803.323875000002</v>
      </c>
      <c r="AX31" s="42">
        <v>6508.7898040000009</v>
      </c>
      <c r="AY31" s="42">
        <v>6546.1771840000001</v>
      </c>
      <c r="AZ31" s="42">
        <v>-37.387380000000007</v>
      </c>
      <c r="BA31" s="42">
        <v>0</v>
      </c>
      <c r="BB31" s="42">
        <v>26294.534071000002</v>
      </c>
      <c r="BC31" s="42">
        <v>13700.905609000003</v>
      </c>
      <c r="BD31" s="42">
        <v>12593.628462000001</v>
      </c>
      <c r="BE31" s="43">
        <v>0</v>
      </c>
      <c r="BF31" t="s">
        <v>57</v>
      </c>
      <c r="BG31">
        <f>IF(UPPER(BF31)="V",BG30+1,"")</f>
        <v>2</v>
      </c>
    </row>
    <row r="32" spans="1:59" ht="15.6" x14ac:dyDescent="0.3">
      <c r="C32" s="6" t="str">
        <f t="shared" si="0"/>
        <v>1T 2009</v>
      </c>
      <c r="D32" s="40">
        <v>39873</v>
      </c>
      <c r="E32" s="41">
        <v>44439.625747000006</v>
      </c>
      <c r="F32" s="42">
        <v>37679.254738000003</v>
      </c>
      <c r="G32" s="42">
        <v>37679.254546000004</v>
      </c>
      <c r="H32" s="42">
        <v>35649.567207</v>
      </c>
      <c r="I32" s="42">
        <v>7248.4856170000003</v>
      </c>
      <c r="J32" s="42">
        <v>455.32720599999999</v>
      </c>
      <c r="K32" s="42">
        <v>277.79052900000005</v>
      </c>
      <c r="L32" s="42">
        <v>20503.280440999999</v>
      </c>
      <c r="M32" s="42">
        <v>6791.832362000001</v>
      </c>
      <c r="N32" s="42">
        <v>372.85105200000004</v>
      </c>
      <c r="O32" s="42">
        <v>2029.6873389999998</v>
      </c>
      <c r="P32" s="42">
        <v>74.729936999999993</v>
      </c>
      <c r="Q32" s="42">
        <v>1184.1243119999999</v>
      </c>
      <c r="R32" s="42">
        <v>97.017860000000013</v>
      </c>
      <c r="S32" s="42">
        <v>564.64587899999992</v>
      </c>
      <c r="T32" s="42">
        <v>109.16935100000001</v>
      </c>
      <c r="U32" s="42">
        <v>1.92E-4</v>
      </c>
      <c r="V32" s="42">
        <v>6760.3710089999995</v>
      </c>
      <c r="W32" s="42">
        <v>3172.0617769999999</v>
      </c>
      <c r="X32" s="42">
        <v>3588.3092320000001</v>
      </c>
      <c r="Y32" s="42">
        <v>62914.860043233341</v>
      </c>
      <c r="Z32" s="42">
        <v>62152.656056233347</v>
      </c>
      <c r="AA32" s="42">
        <v>37376.646970233342</v>
      </c>
      <c r="AB32" s="42">
        <v>16613.898083333337</v>
      </c>
      <c r="AC32" s="42">
        <v>3430.8247950000018</v>
      </c>
      <c r="AD32" s="42">
        <v>855.22340099999997</v>
      </c>
      <c r="AE32" s="42">
        <v>366.621151</v>
      </c>
      <c r="AF32" s="42">
        <v>488.60224999999997</v>
      </c>
      <c r="AG32" s="42">
        <v>16476.700690900005</v>
      </c>
      <c r="AH32" s="42">
        <v>534.6410448999992</v>
      </c>
      <c r="AI32" s="42">
        <v>4294.136512</v>
      </c>
      <c r="AJ32" s="42">
        <v>0</v>
      </c>
      <c r="AK32" s="42">
        <v>3018.5655660000002</v>
      </c>
      <c r="AL32" s="42">
        <v>24776.009086000002</v>
      </c>
      <c r="AM32" s="42">
        <v>11739.752235000002</v>
      </c>
      <c r="AN32" s="42">
        <v>1259.4475479999999</v>
      </c>
      <c r="AO32" s="42">
        <v>11776.809303</v>
      </c>
      <c r="AP32" s="42">
        <v>762.20398699999953</v>
      </c>
      <c r="AQ32" s="42">
        <v>-18475.234296233335</v>
      </c>
      <c r="AR32" s="42">
        <v>-25235.605305233337</v>
      </c>
      <c r="AS32" s="42">
        <v>-12603.572601233333</v>
      </c>
      <c r="AT32" s="42">
        <v>-13458.796002233341</v>
      </c>
      <c r="AU32" s="42">
        <v>21350.003089766695</v>
      </c>
      <c r="AV32" s="42">
        <v>14589.632080766693</v>
      </c>
      <c r="AW32" s="42">
        <v>-20996.472029</v>
      </c>
      <c r="AX32" s="42">
        <v>7896.8115260000004</v>
      </c>
      <c r="AY32" s="42">
        <v>8604.747526000001</v>
      </c>
      <c r="AZ32" s="42">
        <v>-707.93600000000004</v>
      </c>
      <c r="BA32" s="42">
        <v>0</v>
      </c>
      <c r="BB32" s="42">
        <v>-28893.283554999998</v>
      </c>
      <c r="BC32" s="42">
        <v>-28271.76885</v>
      </c>
      <c r="BD32" s="42">
        <v>-621.51470499999994</v>
      </c>
      <c r="BE32" s="43">
        <v>0</v>
      </c>
      <c r="BF32" t="s">
        <v>58</v>
      </c>
      <c r="BG32">
        <f t="shared" ref="BG32:BG95" si="1">IF(UPPER(BF32)="V",BG31+1,"")</f>
        <v>3</v>
      </c>
    </row>
    <row r="33" spans="3:59" ht="15.6" x14ac:dyDescent="0.3">
      <c r="C33" s="6" t="str">
        <f t="shared" si="0"/>
        <v>2T 2009</v>
      </c>
      <c r="D33" s="40">
        <v>39904</v>
      </c>
      <c r="E33" s="41">
        <v>68112.348698999995</v>
      </c>
      <c r="F33" s="42">
        <v>60087.729782000002</v>
      </c>
      <c r="G33" s="42">
        <v>60084.119656000003</v>
      </c>
      <c r="H33" s="42">
        <v>52457.255452000005</v>
      </c>
      <c r="I33" s="42">
        <v>20688.290172999998</v>
      </c>
      <c r="J33" s="42">
        <v>501.01992700000005</v>
      </c>
      <c r="K33" s="42">
        <v>381.274585</v>
      </c>
      <c r="L33" s="42">
        <v>23280.424573</v>
      </c>
      <c r="M33" s="42">
        <v>7144.9596930000007</v>
      </c>
      <c r="N33" s="42">
        <v>461.28650099999999</v>
      </c>
      <c r="O33" s="42">
        <v>7626.8642039999995</v>
      </c>
      <c r="P33" s="42">
        <v>634.13475800000003</v>
      </c>
      <c r="Q33" s="42">
        <v>1246.2767939999999</v>
      </c>
      <c r="R33" s="42">
        <v>395.87779700000004</v>
      </c>
      <c r="S33" s="42">
        <v>4109.1785719999998</v>
      </c>
      <c r="T33" s="42">
        <v>1241.3962829999998</v>
      </c>
      <c r="U33" s="42">
        <v>3.6101260000000002</v>
      </c>
      <c r="V33" s="42">
        <v>8024.6189170000007</v>
      </c>
      <c r="W33" s="42">
        <v>8024.6189170000007</v>
      </c>
      <c r="X33" s="42">
        <v>0</v>
      </c>
      <c r="Y33" s="42">
        <v>55845.344900333323</v>
      </c>
      <c r="Z33" s="42">
        <v>57486.652983333319</v>
      </c>
      <c r="AA33" s="42">
        <v>35658.283149333321</v>
      </c>
      <c r="AB33" s="42">
        <v>16435.532871333322</v>
      </c>
      <c r="AC33" s="42">
        <v>6461.2002630000006</v>
      </c>
      <c r="AD33" s="42">
        <v>1965.0052260000002</v>
      </c>
      <c r="AE33" s="42">
        <v>922.87947200000008</v>
      </c>
      <c r="AF33" s="42">
        <v>1042.1257540000001</v>
      </c>
      <c r="AG33" s="42">
        <v>10796.544788999998</v>
      </c>
      <c r="AH33" s="42">
        <v>238.62526500000061</v>
      </c>
      <c r="AI33" s="42">
        <v>3092.0580169999998</v>
      </c>
      <c r="AJ33" s="42">
        <v>0</v>
      </c>
      <c r="AK33" s="42">
        <v>1054.8247490000001</v>
      </c>
      <c r="AL33" s="42">
        <v>21828.369833999997</v>
      </c>
      <c r="AM33" s="42">
        <v>10558.365206999999</v>
      </c>
      <c r="AN33" s="42">
        <v>0</v>
      </c>
      <c r="AO33" s="42">
        <v>11270.004627</v>
      </c>
      <c r="AP33" s="42">
        <v>-1641.3080829999999</v>
      </c>
      <c r="AQ33" s="42">
        <v>12267.003798666678</v>
      </c>
      <c r="AR33" s="42">
        <v>4242.3848816666823</v>
      </c>
      <c r="AS33" s="42">
        <v>17477.39473466669</v>
      </c>
      <c r="AT33" s="42">
        <v>15512.38950866668</v>
      </c>
      <c r="AU33" s="42">
        <v>-34220.13815033331</v>
      </c>
      <c r="AV33" s="42">
        <v>-42244.757067333303</v>
      </c>
      <c r="AW33" s="42">
        <v>34460.466393000002</v>
      </c>
      <c r="AX33" s="42">
        <v>2524.6170830000001</v>
      </c>
      <c r="AY33" s="42">
        <v>3245.38571</v>
      </c>
      <c r="AZ33" s="42">
        <v>-720.76862699999992</v>
      </c>
      <c r="BA33" s="42">
        <v>0</v>
      </c>
      <c r="BB33" s="42">
        <v>31935.849310000001</v>
      </c>
      <c r="BC33" s="42">
        <v>-2728.1960759999979</v>
      </c>
      <c r="BD33" s="42">
        <v>34664.045385999998</v>
      </c>
      <c r="BE33" s="43">
        <v>0</v>
      </c>
      <c r="BF33" t="s">
        <v>58</v>
      </c>
      <c r="BG33">
        <f t="shared" si="1"/>
        <v>4</v>
      </c>
    </row>
    <row r="34" spans="3:59" ht="15.6" x14ac:dyDescent="0.3">
      <c r="C34" s="6" t="str">
        <f t="shared" si="0"/>
        <v>2T 2009</v>
      </c>
      <c r="D34" s="40">
        <v>39934</v>
      </c>
      <c r="E34" s="41">
        <v>45059.675600000002</v>
      </c>
      <c r="F34" s="42">
        <v>41574.185596000003</v>
      </c>
      <c r="G34" s="42">
        <v>41574.049594999997</v>
      </c>
      <c r="H34" s="42">
        <v>38819.626508999994</v>
      </c>
      <c r="I34" s="42">
        <v>10165.946255999999</v>
      </c>
      <c r="J34" s="42">
        <v>472.79563299999995</v>
      </c>
      <c r="K34" s="42">
        <v>225.84989800000002</v>
      </c>
      <c r="L34" s="42">
        <v>20143.085995000001</v>
      </c>
      <c r="M34" s="42">
        <v>7352.976482</v>
      </c>
      <c r="N34" s="42">
        <v>458.97224499999999</v>
      </c>
      <c r="O34" s="42">
        <v>2754.4230860000002</v>
      </c>
      <c r="P34" s="42">
        <v>87.681819000000019</v>
      </c>
      <c r="Q34" s="42">
        <v>1152.8212229999999</v>
      </c>
      <c r="R34" s="42">
        <v>374.72693299999992</v>
      </c>
      <c r="S34" s="42">
        <v>73.703090000000088</v>
      </c>
      <c r="T34" s="42">
        <v>1065.4900210000001</v>
      </c>
      <c r="U34" s="42">
        <v>0.13600100000000001</v>
      </c>
      <c r="V34" s="42">
        <v>3485.4900040000002</v>
      </c>
      <c r="W34" s="42">
        <v>3485.4900040000002</v>
      </c>
      <c r="X34" s="42">
        <v>0</v>
      </c>
      <c r="Y34" s="42">
        <v>72003.231387833337</v>
      </c>
      <c r="Z34" s="42">
        <v>72108.992050833345</v>
      </c>
      <c r="AA34" s="42">
        <v>44905.795520833351</v>
      </c>
      <c r="AB34" s="42">
        <v>22720.701749333351</v>
      </c>
      <c r="AC34" s="42">
        <v>11653.312049999997</v>
      </c>
      <c r="AD34" s="42">
        <v>1396.639721</v>
      </c>
      <c r="AE34" s="42">
        <v>123.663072</v>
      </c>
      <c r="AF34" s="42">
        <v>1272.976649</v>
      </c>
      <c r="AG34" s="42">
        <v>9135.1420005000018</v>
      </c>
      <c r="AH34" s="42">
        <v>260.34124550000018</v>
      </c>
      <c r="AI34" s="42">
        <v>434.6378969999999</v>
      </c>
      <c r="AJ34" s="42">
        <v>0</v>
      </c>
      <c r="AK34" s="42">
        <v>0</v>
      </c>
      <c r="AL34" s="42">
        <v>27203.196530000001</v>
      </c>
      <c r="AM34" s="42">
        <v>11560.641391000003</v>
      </c>
      <c r="AN34" s="42">
        <v>262.66699999999997</v>
      </c>
      <c r="AO34" s="42">
        <v>15379.888139000001</v>
      </c>
      <c r="AP34" s="42">
        <v>-105.76066300000041</v>
      </c>
      <c r="AQ34" s="42">
        <v>-26943.555787833342</v>
      </c>
      <c r="AR34" s="42">
        <v>-30429.045791833341</v>
      </c>
      <c r="AS34" s="42">
        <v>-13652.517931833341</v>
      </c>
      <c r="AT34" s="42">
        <v>-15049.157652833343</v>
      </c>
      <c r="AU34" s="42">
        <v>-6511.6555968333487</v>
      </c>
      <c r="AV34" s="42">
        <v>-9997.1456008333498</v>
      </c>
      <c r="AW34" s="42">
        <v>7475.4807349999955</v>
      </c>
      <c r="AX34" s="42">
        <v>10200.458656999999</v>
      </c>
      <c r="AY34" s="42">
        <v>11894.398134999999</v>
      </c>
      <c r="AZ34" s="42">
        <v>-1693.939478</v>
      </c>
      <c r="BA34" s="42">
        <v>0</v>
      </c>
      <c r="BB34" s="42">
        <v>-2724.9779220000041</v>
      </c>
      <c r="BC34" s="42">
        <v>12117.971358999999</v>
      </c>
      <c r="BD34" s="42">
        <v>-14842.949281000003</v>
      </c>
      <c r="BE34" s="43">
        <v>0</v>
      </c>
      <c r="BF34" t="s">
        <v>58</v>
      </c>
      <c r="BG34">
        <f t="shared" si="1"/>
        <v>5</v>
      </c>
    </row>
    <row r="35" spans="3:59" ht="15.6" x14ac:dyDescent="0.3">
      <c r="C35" s="6" t="str">
        <f t="shared" si="0"/>
        <v>2T 2009</v>
      </c>
      <c r="D35" s="40">
        <v>39965</v>
      </c>
      <c r="E35" s="41">
        <v>103101.95631299999</v>
      </c>
      <c r="F35" s="42">
        <v>45301.888203999995</v>
      </c>
      <c r="G35" s="42">
        <v>45301.888078999997</v>
      </c>
      <c r="H35" s="42">
        <v>42769.258494999995</v>
      </c>
      <c r="I35" s="42">
        <v>8299.9950910000007</v>
      </c>
      <c r="J35" s="42">
        <v>561.22621100000003</v>
      </c>
      <c r="K35" s="42">
        <v>360.32934600000004</v>
      </c>
      <c r="L35" s="42">
        <v>26150.832328999997</v>
      </c>
      <c r="M35" s="42">
        <v>6915.1021969999974</v>
      </c>
      <c r="N35" s="42">
        <v>481.77332100000012</v>
      </c>
      <c r="O35" s="42">
        <v>2532.6295840000002</v>
      </c>
      <c r="P35" s="42">
        <v>391.63443499999994</v>
      </c>
      <c r="Q35" s="42">
        <v>1151.9329330000003</v>
      </c>
      <c r="R35" s="42">
        <v>144.42175600000004</v>
      </c>
      <c r="S35" s="42">
        <v>129.82641500000003</v>
      </c>
      <c r="T35" s="42">
        <v>714.81404499999985</v>
      </c>
      <c r="U35" s="42">
        <v>1.25E-4</v>
      </c>
      <c r="V35" s="42">
        <v>57800.068109</v>
      </c>
      <c r="W35" s="42">
        <v>28932.863225000001</v>
      </c>
      <c r="X35" s="42">
        <v>28867.204883999999</v>
      </c>
      <c r="Y35" s="42">
        <v>101787.77477683334</v>
      </c>
      <c r="Z35" s="42">
        <v>101858.93443583333</v>
      </c>
      <c r="AA35" s="42">
        <v>39249.761331833331</v>
      </c>
      <c r="AB35" s="42">
        <v>18496.341576333329</v>
      </c>
      <c r="AC35" s="42">
        <v>7186.4590390000049</v>
      </c>
      <c r="AD35" s="42">
        <v>992.79313700000012</v>
      </c>
      <c r="AE35" s="42">
        <v>232.33549400000001</v>
      </c>
      <c r="AF35" s="42">
        <v>760.45764300000008</v>
      </c>
      <c r="AG35" s="42">
        <v>12574.167579499994</v>
      </c>
      <c r="AH35" s="42">
        <v>344.75296750000024</v>
      </c>
      <c r="AI35" s="42">
        <v>3422.7396220000014</v>
      </c>
      <c r="AJ35" s="42">
        <v>0</v>
      </c>
      <c r="AK35" s="42">
        <v>639.55892500000004</v>
      </c>
      <c r="AL35" s="42">
        <v>62609.173103999994</v>
      </c>
      <c r="AM35" s="42">
        <v>25263.453716999993</v>
      </c>
      <c r="AN35" s="42">
        <v>0</v>
      </c>
      <c r="AO35" s="42">
        <v>37345.719387000005</v>
      </c>
      <c r="AP35" s="42">
        <v>-71.159659000000104</v>
      </c>
      <c r="AQ35" s="42">
        <v>1314.1815361666531</v>
      </c>
      <c r="AR35" s="42">
        <v>-56485.886572833348</v>
      </c>
      <c r="AS35" s="42">
        <v>-18147.37404883335</v>
      </c>
      <c r="AT35" s="42">
        <v>-19140.167185833343</v>
      </c>
      <c r="AU35" s="42">
        <v>19157.55053416665</v>
      </c>
      <c r="AV35" s="42">
        <v>-38642.517574833349</v>
      </c>
      <c r="AW35" s="42">
        <v>-15899.442567999993</v>
      </c>
      <c r="AX35" s="42">
        <v>5374.7219210000003</v>
      </c>
      <c r="AY35" s="42">
        <v>8412.856162</v>
      </c>
      <c r="AZ35" s="42">
        <v>-3038.1342409999997</v>
      </c>
      <c r="BA35" s="42">
        <v>0</v>
      </c>
      <c r="BB35" s="42">
        <v>-21274.164488999992</v>
      </c>
      <c r="BC35" s="42">
        <v>-41429.122849999992</v>
      </c>
      <c r="BD35" s="42">
        <v>20154.958361000001</v>
      </c>
      <c r="BE35" s="43">
        <v>0</v>
      </c>
      <c r="BF35" t="s">
        <v>58</v>
      </c>
      <c r="BG35">
        <f t="shared" si="1"/>
        <v>6</v>
      </c>
    </row>
    <row r="36" spans="3:59" ht="15.6" x14ac:dyDescent="0.3">
      <c r="C36" s="6" t="str">
        <f t="shared" si="0"/>
        <v>3T 2009</v>
      </c>
      <c r="D36" s="40">
        <v>39995</v>
      </c>
      <c r="E36" s="41">
        <v>67555.729087999993</v>
      </c>
      <c r="F36" s="42">
        <v>50623.762391999997</v>
      </c>
      <c r="G36" s="42">
        <v>50623.762391999997</v>
      </c>
      <c r="H36" s="42">
        <v>42649.818570000003</v>
      </c>
      <c r="I36" s="42">
        <v>7478.8741760000012</v>
      </c>
      <c r="J36" s="42">
        <v>484.492727</v>
      </c>
      <c r="K36" s="42">
        <v>121.31001300000001</v>
      </c>
      <c r="L36" s="42">
        <v>26305.969943</v>
      </c>
      <c r="M36" s="42">
        <v>7902.5503730000009</v>
      </c>
      <c r="N36" s="42">
        <v>356.62133799999998</v>
      </c>
      <c r="O36" s="42">
        <v>7973.9438219999984</v>
      </c>
      <c r="P36" s="42">
        <v>376.90657099999999</v>
      </c>
      <c r="Q36" s="42">
        <v>1240.5618470000002</v>
      </c>
      <c r="R36" s="42">
        <v>200.05757600000001</v>
      </c>
      <c r="S36" s="42">
        <v>2922.6336609999994</v>
      </c>
      <c r="T36" s="42">
        <v>3233.7841669999998</v>
      </c>
      <c r="U36" s="42">
        <v>0</v>
      </c>
      <c r="V36" s="42">
        <v>16931.966696</v>
      </c>
      <c r="W36" s="42">
        <v>13507.966696</v>
      </c>
      <c r="X36" s="42">
        <v>3424</v>
      </c>
      <c r="Y36" s="42">
        <v>76335.311871999977</v>
      </c>
      <c r="Z36" s="42">
        <v>76306.210507999989</v>
      </c>
      <c r="AA36" s="42">
        <v>41423.330444999985</v>
      </c>
      <c r="AB36" s="42">
        <v>17285.124178666651</v>
      </c>
      <c r="AC36" s="42">
        <v>9288.4064403333359</v>
      </c>
      <c r="AD36" s="42">
        <v>4763.1439750000009</v>
      </c>
      <c r="AE36" s="42">
        <v>4567.5088540000006</v>
      </c>
      <c r="AF36" s="42">
        <v>195.63512100000005</v>
      </c>
      <c r="AG36" s="42">
        <v>10086.655850999996</v>
      </c>
      <c r="AH36" s="42">
        <v>207.3451049999986</v>
      </c>
      <c r="AI36" s="42">
        <v>875.65045799999871</v>
      </c>
      <c r="AJ36" s="42">
        <v>0</v>
      </c>
      <c r="AK36" s="42">
        <v>2640.7995449999999</v>
      </c>
      <c r="AL36" s="42">
        <v>34882.880063000011</v>
      </c>
      <c r="AM36" s="42">
        <v>11879.833254000008</v>
      </c>
      <c r="AN36" s="42">
        <v>0</v>
      </c>
      <c r="AO36" s="42">
        <v>23003.046808999999</v>
      </c>
      <c r="AP36" s="42">
        <v>29.101363999998661</v>
      </c>
      <c r="AQ36" s="42">
        <v>-8779.5827839999802</v>
      </c>
      <c r="AR36" s="42">
        <v>-25711.549479999983</v>
      </c>
      <c r="AS36" s="42">
        <v>2054.6413040000125</v>
      </c>
      <c r="AT36" s="42">
        <v>-2708.5026709999815</v>
      </c>
      <c r="AU36" s="42">
        <v>-18117.143354999964</v>
      </c>
      <c r="AV36" s="42">
        <v>-35049.110050999967</v>
      </c>
      <c r="AW36" s="42">
        <v>14391.554584000001</v>
      </c>
      <c r="AX36" s="42">
        <v>8506.3040779999992</v>
      </c>
      <c r="AY36" s="42">
        <v>9495.080113</v>
      </c>
      <c r="AZ36" s="42">
        <v>-988.77603499999998</v>
      </c>
      <c r="BA36" s="42">
        <v>0</v>
      </c>
      <c r="BB36" s="42">
        <v>5885.2505060000012</v>
      </c>
      <c r="BC36" s="42">
        <v>17185.379554000003</v>
      </c>
      <c r="BD36" s="42">
        <v>-11300.129048000001</v>
      </c>
      <c r="BE36" s="43">
        <v>0</v>
      </c>
      <c r="BF36" t="s">
        <v>58</v>
      </c>
      <c r="BG36">
        <f t="shared" si="1"/>
        <v>7</v>
      </c>
    </row>
    <row r="37" spans="3:59" ht="15.6" x14ac:dyDescent="0.3">
      <c r="C37" s="6" t="str">
        <f t="shared" si="0"/>
        <v>3T 2009</v>
      </c>
      <c r="D37" s="40">
        <v>40026</v>
      </c>
      <c r="E37" s="41">
        <v>55184.745367000003</v>
      </c>
      <c r="F37" s="42">
        <v>39550.779888000005</v>
      </c>
      <c r="G37" s="42">
        <v>39550.698888000006</v>
      </c>
      <c r="H37" s="42">
        <v>37113.747340000002</v>
      </c>
      <c r="I37" s="42">
        <v>7271.0734230000007</v>
      </c>
      <c r="J37" s="42">
        <v>431.88641100000001</v>
      </c>
      <c r="K37" s="42">
        <v>107.22354</v>
      </c>
      <c r="L37" s="42">
        <v>21432.184690000002</v>
      </c>
      <c r="M37" s="42">
        <v>7420.8478809999997</v>
      </c>
      <c r="N37" s="42">
        <v>450.53139500000003</v>
      </c>
      <c r="O37" s="42">
        <v>2436.9515480000005</v>
      </c>
      <c r="P37" s="42">
        <v>188.59409400000001</v>
      </c>
      <c r="Q37" s="42">
        <v>1134.7827870000001</v>
      </c>
      <c r="R37" s="42">
        <v>184.57661500000003</v>
      </c>
      <c r="S37" s="42">
        <v>308.63534299999998</v>
      </c>
      <c r="T37" s="42">
        <v>620.362709</v>
      </c>
      <c r="U37" s="42">
        <v>8.1000000000000003E-2</v>
      </c>
      <c r="V37" s="42">
        <v>15633.965479</v>
      </c>
      <c r="W37" s="42">
        <v>14560.845947</v>
      </c>
      <c r="X37" s="42">
        <v>1073.1195319999999</v>
      </c>
      <c r="Y37" s="42">
        <v>88343.783865799996</v>
      </c>
      <c r="Z37" s="42">
        <v>88247.631690800001</v>
      </c>
      <c r="AA37" s="42">
        <v>35558.673106800008</v>
      </c>
      <c r="AB37" s="42">
        <v>19604.435998666675</v>
      </c>
      <c r="AC37" s="42">
        <v>5893.9859393333272</v>
      </c>
      <c r="AD37" s="42">
        <v>674.51398300000005</v>
      </c>
      <c r="AE37" s="42">
        <v>400.22457099999997</v>
      </c>
      <c r="AF37" s="42">
        <v>274.28941200000003</v>
      </c>
      <c r="AG37" s="42">
        <v>9385.7371858000079</v>
      </c>
      <c r="AH37" s="42">
        <v>223.67179980000108</v>
      </c>
      <c r="AI37" s="42">
        <v>3389.2069100000022</v>
      </c>
      <c r="AJ37" s="42">
        <v>0</v>
      </c>
      <c r="AK37" s="42">
        <v>753.57791799999995</v>
      </c>
      <c r="AL37" s="42">
        <v>52688.958583999993</v>
      </c>
      <c r="AM37" s="42">
        <v>22394.184023999987</v>
      </c>
      <c r="AN37" s="42">
        <v>1266.546824</v>
      </c>
      <c r="AO37" s="42">
        <v>29028.227736000001</v>
      </c>
      <c r="AP37" s="42">
        <v>96.152175000001279</v>
      </c>
      <c r="AQ37" s="42">
        <v>-33159.038498799986</v>
      </c>
      <c r="AR37" s="42">
        <v>-48793.003977799992</v>
      </c>
      <c r="AS37" s="42">
        <v>-19090.262258799994</v>
      </c>
      <c r="AT37" s="42">
        <v>-19764.776241799987</v>
      </c>
      <c r="AU37" s="42">
        <v>-28265.917412800005</v>
      </c>
      <c r="AV37" s="42">
        <v>-43899.882891800007</v>
      </c>
      <c r="AW37" s="42">
        <v>30933.669092</v>
      </c>
      <c r="AX37" s="42">
        <v>28248.012595</v>
      </c>
      <c r="AY37" s="42">
        <v>28947.238989999998</v>
      </c>
      <c r="AZ37" s="42">
        <v>-699.22639500000002</v>
      </c>
      <c r="BA37" s="42">
        <v>0</v>
      </c>
      <c r="BB37" s="42">
        <v>2685.6564970000004</v>
      </c>
      <c r="BC37" s="42">
        <v>3670.4213740000009</v>
      </c>
      <c r="BD37" s="42">
        <v>-984.76487700000007</v>
      </c>
      <c r="BE37" s="43">
        <v>0</v>
      </c>
      <c r="BF37" t="s">
        <v>58</v>
      </c>
      <c r="BG37">
        <f t="shared" si="1"/>
        <v>8</v>
      </c>
    </row>
    <row r="38" spans="3:59" ht="15.6" x14ac:dyDescent="0.3">
      <c r="C38" s="6" t="str">
        <f t="shared" si="0"/>
        <v>3T 2009</v>
      </c>
      <c r="D38" s="40">
        <v>40057</v>
      </c>
      <c r="E38" s="41">
        <v>98125.226385000016</v>
      </c>
      <c r="F38" s="42">
        <v>37705.895630000014</v>
      </c>
      <c r="G38" s="42">
        <v>37705.845465000013</v>
      </c>
      <c r="H38" s="42">
        <v>35465.662269000008</v>
      </c>
      <c r="I38" s="42">
        <v>6126.2037300000002</v>
      </c>
      <c r="J38" s="42">
        <v>401.79175199999997</v>
      </c>
      <c r="K38" s="42">
        <v>329.38663700000006</v>
      </c>
      <c r="L38" s="42">
        <v>20754.024348999999</v>
      </c>
      <c r="M38" s="42">
        <v>7479.5100639999991</v>
      </c>
      <c r="N38" s="42">
        <v>374.74573700000002</v>
      </c>
      <c r="O38" s="42">
        <v>2240.1831959999995</v>
      </c>
      <c r="P38" s="42">
        <v>152.27351899999999</v>
      </c>
      <c r="Q38" s="42">
        <v>975.93666499999983</v>
      </c>
      <c r="R38" s="42">
        <v>191.99202299999999</v>
      </c>
      <c r="S38" s="42">
        <v>1.7140990000000003</v>
      </c>
      <c r="T38" s="42">
        <v>918.26688999999988</v>
      </c>
      <c r="U38" s="42">
        <v>5.0165000000000001E-2</v>
      </c>
      <c r="V38" s="42">
        <v>60419.330755000003</v>
      </c>
      <c r="W38" s="42">
        <v>3025.2281330000001</v>
      </c>
      <c r="X38" s="42">
        <v>57394.102621999999</v>
      </c>
      <c r="Y38" s="42">
        <v>73565.206048700013</v>
      </c>
      <c r="Z38" s="42">
        <v>73739.455744700012</v>
      </c>
      <c r="AA38" s="42">
        <v>38886.431434700004</v>
      </c>
      <c r="AB38" s="42">
        <v>18968.588331666677</v>
      </c>
      <c r="AC38" s="42">
        <v>5900.7589843333362</v>
      </c>
      <c r="AD38" s="42">
        <v>660.23789299999987</v>
      </c>
      <c r="AE38" s="42">
        <v>136.96679999999998</v>
      </c>
      <c r="AF38" s="42">
        <v>523.27109299999984</v>
      </c>
      <c r="AG38" s="42">
        <v>13356.84622569999</v>
      </c>
      <c r="AH38" s="42">
        <v>206.65956870000065</v>
      </c>
      <c r="AI38" s="42">
        <v>4937.7122829999998</v>
      </c>
      <c r="AJ38" s="42">
        <v>0</v>
      </c>
      <c r="AK38" s="42">
        <v>0</v>
      </c>
      <c r="AL38" s="42">
        <v>34853.024310000008</v>
      </c>
      <c r="AM38" s="42">
        <v>13166.588849000007</v>
      </c>
      <c r="AN38" s="42">
        <v>413.2</v>
      </c>
      <c r="AO38" s="42">
        <v>21273.235461000004</v>
      </c>
      <c r="AP38" s="42">
        <v>-174.24969600000094</v>
      </c>
      <c r="AQ38" s="42">
        <v>24560.0203363</v>
      </c>
      <c r="AR38" s="42">
        <v>-35859.310418700006</v>
      </c>
      <c r="AS38" s="42">
        <v>-13925.837064699999</v>
      </c>
      <c r="AT38" s="42">
        <v>-14586.074957700006</v>
      </c>
      <c r="AU38" s="42">
        <v>12108.538490300001</v>
      </c>
      <c r="AV38" s="42">
        <v>-48310.792264700009</v>
      </c>
      <c r="AW38" s="42">
        <v>-13122.467450999993</v>
      </c>
      <c r="AX38" s="42">
        <v>17408.943425000001</v>
      </c>
      <c r="AY38" s="42">
        <v>18248.007328000003</v>
      </c>
      <c r="AZ38" s="42">
        <v>-839.06390300000021</v>
      </c>
      <c r="BA38" s="42">
        <v>0</v>
      </c>
      <c r="BB38" s="42">
        <v>-30531.410875999994</v>
      </c>
      <c r="BC38" s="42">
        <v>-31882.576964999997</v>
      </c>
      <c r="BD38" s="42">
        <v>1351.1660890000001</v>
      </c>
      <c r="BE38" s="43">
        <v>-7.4505805969238283E-12</v>
      </c>
      <c r="BF38" t="s">
        <v>58</v>
      </c>
      <c r="BG38">
        <f t="shared" si="1"/>
        <v>9</v>
      </c>
    </row>
    <row r="39" spans="3:59" ht="15.6" x14ac:dyDescent="0.3">
      <c r="C39" s="6" t="str">
        <f t="shared" si="0"/>
        <v>4T 2009</v>
      </c>
      <c r="D39" s="40">
        <v>40087</v>
      </c>
      <c r="E39" s="41">
        <v>49247.769854000006</v>
      </c>
      <c r="F39" s="42">
        <v>45461.181689000005</v>
      </c>
      <c r="G39" s="42">
        <v>45461.145688000004</v>
      </c>
      <c r="H39" s="42">
        <v>41643.899158</v>
      </c>
      <c r="I39" s="42">
        <v>7285.7675909999989</v>
      </c>
      <c r="J39" s="42">
        <v>862.722938</v>
      </c>
      <c r="K39" s="42">
        <v>239.93615199999999</v>
      </c>
      <c r="L39" s="42">
        <v>24422.943594</v>
      </c>
      <c r="M39" s="42">
        <v>8479.6650429999991</v>
      </c>
      <c r="N39" s="42">
        <v>352.86383999999993</v>
      </c>
      <c r="O39" s="42">
        <v>3817.2465300000003</v>
      </c>
      <c r="P39" s="42">
        <v>289.35669199999995</v>
      </c>
      <c r="Q39" s="42">
        <v>1047.28712</v>
      </c>
      <c r="R39" s="42">
        <v>253.06586800000002</v>
      </c>
      <c r="S39" s="42">
        <v>313.41916299999957</v>
      </c>
      <c r="T39" s="42">
        <v>1914.1176870000006</v>
      </c>
      <c r="U39" s="42">
        <v>3.6000999999999998E-2</v>
      </c>
      <c r="V39" s="42">
        <v>3786.5881650000001</v>
      </c>
      <c r="W39" s="42">
        <v>3786.5881650000001</v>
      </c>
      <c r="X39" s="42">
        <v>0</v>
      </c>
      <c r="Y39" s="42">
        <v>70907.755438399996</v>
      </c>
      <c r="Z39" s="42">
        <v>71570.359958399989</v>
      </c>
      <c r="AA39" s="42">
        <v>29968.192685399979</v>
      </c>
      <c r="AB39" s="42">
        <v>16966.62459866664</v>
      </c>
      <c r="AC39" s="42">
        <v>5418.9770003333242</v>
      </c>
      <c r="AD39" s="42">
        <v>1171.2859100000001</v>
      </c>
      <c r="AE39" s="42">
        <v>193.97022600000003</v>
      </c>
      <c r="AF39" s="42">
        <v>977.31568400000015</v>
      </c>
      <c r="AG39" s="42">
        <v>6411.3051764000174</v>
      </c>
      <c r="AH39" s="42">
        <v>311.3286133999992</v>
      </c>
      <c r="AI39" s="42">
        <v>1640.9794049999975</v>
      </c>
      <c r="AJ39" s="42">
        <v>0</v>
      </c>
      <c r="AK39" s="42">
        <v>0</v>
      </c>
      <c r="AL39" s="42">
        <v>41602.167273000014</v>
      </c>
      <c r="AM39" s="42">
        <v>26134.837970000015</v>
      </c>
      <c r="AN39" s="42">
        <v>417.56</v>
      </c>
      <c r="AO39" s="42">
        <v>15049.769302999999</v>
      </c>
      <c r="AP39" s="42">
        <v>-662.6045199999993</v>
      </c>
      <c r="AQ39" s="42">
        <v>-21659.985584399998</v>
      </c>
      <c r="AR39" s="42">
        <v>-25446.573749399999</v>
      </c>
      <c r="AS39" s="42">
        <v>-9225.5185363999972</v>
      </c>
      <c r="AT39" s="42">
        <v>-10396.804446399994</v>
      </c>
      <c r="AU39" s="42">
        <v>-24431.119902399994</v>
      </c>
      <c r="AV39" s="42">
        <v>-28217.708067399995</v>
      </c>
      <c r="AW39" s="42">
        <v>21910.065529</v>
      </c>
      <c r="AX39" s="42">
        <v>10538.373825999997</v>
      </c>
      <c r="AY39" s="42">
        <v>11263.181137999998</v>
      </c>
      <c r="AZ39" s="42">
        <v>-724.80731200000002</v>
      </c>
      <c r="BA39" s="42">
        <v>0</v>
      </c>
      <c r="BB39" s="42">
        <v>11371.691703000002</v>
      </c>
      <c r="BC39" s="42">
        <v>20064.748449999999</v>
      </c>
      <c r="BD39" s="42">
        <v>-8693.0567469999969</v>
      </c>
      <c r="BE39" s="43">
        <v>0</v>
      </c>
      <c r="BF39" t="s">
        <v>58</v>
      </c>
      <c r="BG39">
        <f t="shared" si="1"/>
        <v>10</v>
      </c>
    </row>
    <row r="40" spans="3:59" ht="15.6" x14ac:dyDescent="0.3">
      <c r="C40" s="6" t="str">
        <f t="shared" si="0"/>
        <v>4T 2009</v>
      </c>
      <c r="D40" s="40">
        <v>40118</v>
      </c>
      <c r="E40" s="41">
        <v>84112.677320999981</v>
      </c>
      <c r="F40" s="42">
        <v>46023.267297999984</v>
      </c>
      <c r="G40" s="42">
        <v>46023.264190999987</v>
      </c>
      <c r="H40" s="42">
        <v>41342.230705999988</v>
      </c>
      <c r="I40" s="42">
        <v>7016.7892329999913</v>
      </c>
      <c r="J40" s="42">
        <v>442.73113400000102</v>
      </c>
      <c r="K40" s="42">
        <v>474.38302799999974</v>
      </c>
      <c r="L40" s="42">
        <v>25217.824883000001</v>
      </c>
      <c r="M40" s="42">
        <v>7764.864164999999</v>
      </c>
      <c r="N40" s="42">
        <v>425.63826300000005</v>
      </c>
      <c r="O40" s="42">
        <v>4681.0334849999999</v>
      </c>
      <c r="P40" s="42">
        <v>338.97836199999995</v>
      </c>
      <c r="Q40" s="42">
        <v>1414.0437790000001</v>
      </c>
      <c r="R40" s="42">
        <v>464.37103700000006</v>
      </c>
      <c r="S40" s="42">
        <v>101.68645100000001</v>
      </c>
      <c r="T40" s="42">
        <v>2361.9538560000001</v>
      </c>
      <c r="U40" s="42">
        <v>3.1069999999999995E-3</v>
      </c>
      <c r="V40" s="42">
        <v>38089.410023000004</v>
      </c>
      <c r="W40" s="42">
        <v>3089.4100450000001</v>
      </c>
      <c r="X40" s="42">
        <v>34999.999978</v>
      </c>
      <c r="Y40" s="42">
        <v>69366.603884466691</v>
      </c>
      <c r="Z40" s="42">
        <v>70126.135445466702</v>
      </c>
      <c r="AA40" s="42">
        <v>41317.712809466706</v>
      </c>
      <c r="AB40" s="42">
        <v>16830.78225633335</v>
      </c>
      <c r="AC40" s="42">
        <v>11842.186557333351</v>
      </c>
      <c r="AD40" s="42">
        <v>1939.9310230000003</v>
      </c>
      <c r="AE40" s="42">
        <v>23.767575000000001</v>
      </c>
      <c r="AF40" s="42">
        <v>1916.1634480000002</v>
      </c>
      <c r="AG40" s="42">
        <v>10704.812972799999</v>
      </c>
      <c r="AH40" s="42">
        <v>228.62653180000001</v>
      </c>
      <c r="AI40" s="42">
        <v>3900.0343340000027</v>
      </c>
      <c r="AJ40" s="42">
        <v>0</v>
      </c>
      <c r="AK40" s="42">
        <v>0</v>
      </c>
      <c r="AL40" s="42">
        <v>28808.422635999992</v>
      </c>
      <c r="AM40" s="42">
        <v>18076.053870999993</v>
      </c>
      <c r="AN40" s="42">
        <v>584.15800000000002</v>
      </c>
      <c r="AO40" s="42">
        <v>10148.210765</v>
      </c>
      <c r="AP40" s="42">
        <v>-759.53156099999887</v>
      </c>
      <c r="AQ40" s="42">
        <v>14746.073436533286</v>
      </c>
      <c r="AR40" s="42">
        <v>-23343.336586466707</v>
      </c>
      <c r="AS40" s="42">
        <v>-11255.194798466704</v>
      </c>
      <c r="AT40" s="42">
        <v>-13195.125821466707</v>
      </c>
      <c r="AU40" s="42">
        <v>25724.875101533278</v>
      </c>
      <c r="AV40" s="42">
        <v>-12364.534921466715</v>
      </c>
      <c r="AW40" s="42">
        <v>-24984.871019999995</v>
      </c>
      <c r="AX40" s="42">
        <v>5943.2222380000012</v>
      </c>
      <c r="AY40" s="42">
        <v>7058.8007200000011</v>
      </c>
      <c r="AZ40" s="42">
        <v>-1115.5784819999999</v>
      </c>
      <c r="BA40" s="42">
        <v>0</v>
      </c>
      <c r="BB40" s="42">
        <v>-30928.093257999997</v>
      </c>
      <c r="BC40" s="42">
        <v>-29397.541357999999</v>
      </c>
      <c r="BD40" s="42">
        <v>-1530.5518999999999</v>
      </c>
      <c r="BE40" s="43">
        <v>0</v>
      </c>
      <c r="BF40" t="s">
        <v>58</v>
      </c>
      <c r="BG40">
        <f t="shared" si="1"/>
        <v>11</v>
      </c>
    </row>
    <row r="41" spans="3:59" ht="15.6" x14ac:dyDescent="0.3">
      <c r="C41" s="6" t="str">
        <f t="shared" si="0"/>
        <v>4T 2009</v>
      </c>
      <c r="D41" s="40">
        <v>40148</v>
      </c>
      <c r="E41" s="41">
        <v>73363.829293000003</v>
      </c>
      <c r="F41" s="42">
        <v>55524.425005999998</v>
      </c>
      <c r="G41" s="42">
        <v>55524.425005999998</v>
      </c>
      <c r="H41" s="42">
        <v>52215.003357999994</v>
      </c>
      <c r="I41" s="42">
        <v>7484.0896699999994</v>
      </c>
      <c r="J41" s="42">
        <v>566.51741800000002</v>
      </c>
      <c r="K41" s="42">
        <v>488.93584600000003</v>
      </c>
      <c r="L41" s="42">
        <v>32867.688525999991</v>
      </c>
      <c r="M41" s="42">
        <v>9855.7479519999997</v>
      </c>
      <c r="N41" s="42">
        <v>952.02394599999991</v>
      </c>
      <c r="O41" s="42">
        <v>3309.4216479999991</v>
      </c>
      <c r="P41" s="42">
        <v>116.57673600000005</v>
      </c>
      <c r="Q41" s="42">
        <v>1495.2076810000003</v>
      </c>
      <c r="R41" s="42">
        <v>167.81683599999985</v>
      </c>
      <c r="S41" s="42">
        <v>100.23796899999999</v>
      </c>
      <c r="T41" s="42">
        <v>1429.582425999999</v>
      </c>
      <c r="U41" s="42">
        <v>0</v>
      </c>
      <c r="V41" s="42">
        <v>17839.404287000001</v>
      </c>
      <c r="W41" s="42">
        <v>1682.1940099999997</v>
      </c>
      <c r="X41" s="42">
        <v>16157.210276999998</v>
      </c>
      <c r="Y41" s="42">
        <v>172056.71178983332</v>
      </c>
      <c r="Z41" s="42">
        <v>163382.51779683333</v>
      </c>
      <c r="AA41" s="42">
        <v>65142.690676833328</v>
      </c>
      <c r="AB41" s="42">
        <v>28043.903310000002</v>
      </c>
      <c r="AC41" s="42">
        <v>7721.2776943333301</v>
      </c>
      <c r="AD41" s="42">
        <v>711.75905099999977</v>
      </c>
      <c r="AE41" s="42">
        <v>165.013935</v>
      </c>
      <c r="AF41" s="42">
        <v>546.74511599999971</v>
      </c>
      <c r="AG41" s="42">
        <v>28665.750621499999</v>
      </c>
      <c r="AH41" s="42">
        <v>291.42502150000075</v>
      </c>
      <c r="AI41" s="42">
        <v>1149.4389839999974</v>
      </c>
      <c r="AJ41" s="42">
        <v>0</v>
      </c>
      <c r="AK41" s="42">
        <v>1235.799309</v>
      </c>
      <c r="AL41" s="42">
        <v>98239.827119999987</v>
      </c>
      <c r="AM41" s="42">
        <v>68461.389754999997</v>
      </c>
      <c r="AN41" s="42">
        <v>20287.883711999999</v>
      </c>
      <c r="AO41" s="42">
        <v>9490.553652999999</v>
      </c>
      <c r="AP41" s="42">
        <v>8674.193992999999</v>
      </c>
      <c r="AQ41" s="42">
        <v>-98692.882496833336</v>
      </c>
      <c r="AR41" s="42">
        <v>-116532.28678383333</v>
      </c>
      <c r="AS41" s="42">
        <v>-106329.97407983334</v>
      </c>
      <c r="AT41" s="42">
        <v>-107041.73313083334</v>
      </c>
      <c r="AU41" s="42">
        <v>-28309.319150833308</v>
      </c>
      <c r="AV41" s="42">
        <v>-46148.723437833309</v>
      </c>
      <c r="AW41" s="42">
        <v>28588.588726000013</v>
      </c>
      <c r="AX41" s="42">
        <v>5368.3475759999992</v>
      </c>
      <c r="AY41" s="42">
        <v>7808.3596429999989</v>
      </c>
      <c r="AZ41" s="42">
        <v>-2440.0120670000001</v>
      </c>
      <c r="BA41" s="42">
        <v>0</v>
      </c>
      <c r="BB41" s="42">
        <v>23220.241150000009</v>
      </c>
      <c r="BC41" s="42">
        <v>22868.609131000008</v>
      </c>
      <c r="BD41" s="42">
        <v>351.63201900000053</v>
      </c>
      <c r="BE41" s="43">
        <v>0</v>
      </c>
      <c r="BF41" t="s">
        <v>58</v>
      </c>
      <c r="BG41">
        <f t="shared" si="1"/>
        <v>12</v>
      </c>
    </row>
    <row r="42" spans="3:59" ht="15.6" x14ac:dyDescent="0.3">
      <c r="C42" s="6" t="str">
        <f t="shared" si="0"/>
        <v>1T 2010</v>
      </c>
      <c r="D42" s="40">
        <v>40179</v>
      </c>
      <c r="E42" s="41">
        <v>43923.186240999989</v>
      </c>
      <c r="F42" s="42">
        <v>43182.139717999984</v>
      </c>
      <c r="G42" s="42">
        <v>43182.139717999984</v>
      </c>
      <c r="H42" s="42">
        <v>41033.62153199999</v>
      </c>
      <c r="I42" s="42">
        <v>10187.887196999998</v>
      </c>
      <c r="J42" s="42">
        <v>628.43298800000002</v>
      </c>
      <c r="K42" s="42">
        <v>188.138395</v>
      </c>
      <c r="L42" s="42">
        <v>23628.429905999998</v>
      </c>
      <c r="M42" s="42">
        <v>6014.4993590000004</v>
      </c>
      <c r="N42" s="42">
        <v>18216.722733999999</v>
      </c>
      <c r="O42" s="42">
        <v>2148.5181859999998</v>
      </c>
      <c r="P42" s="42">
        <v>183.763329</v>
      </c>
      <c r="Q42" s="42">
        <v>1216.505987</v>
      </c>
      <c r="R42" s="42">
        <v>88.880557999999994</v>
      </c>
      <c r="S42" s="42">
        <v>0.113</v>
      </c>
      <c r="T42" s="42">
        <v>659.25531199999989</v>
      </c>
      <c r="U42" s="42">
        <v>0</v>
      </c>
      <c r="V42" s="42">
        <v>741.04652300000009</v>
      </c>
      <c r="W42" s="42">
        <v>741.04652300000009</v>
      </c>
      <c r="X42" s="42">
        <v>0</v>
      </c>
      <c r="Y42" s="42">
        <v>53095.500706999992</v>
      </c>
      <c r="Z42" s="42">
        <v>54169.975555999998</v>
      </c>
      <c r="AA42" s="42">
        <v>28971.979670666668</v>
      </c>
      <c r="AB42" s="42">
        <v>17385.982155333335</v>
      </c>
      <c r="AC42" s="42">
        <v>8633.5319273333334</v>
      </c>
      <c r="AD42" s="42">
        <v>739.9308169999988</v>
      </c>
      <c r="AE42" s="42">
        <v>248.92354899999873</v>
      </c>
      <c r="AF42" s="42">
        <v>491.00726800000007</v>
      </c>
      <c r="AG42" s="42">
        <v>2212.5347710000001</v>
      </c>
      <c r="AH42" s="42">
        <v>182.51081500000001</v>
      </c>
      <c r="AI42" s="42">
        <v>47.341436000000002</v>
      </c>
      <c r="AJ42" s="42">
        <v>0</v>
      </c>
      <c r="AK42" s="42">
        <v>0</v>
      </c>
      <c r="AL42" s="42">
        <v>16045.828801</v>
      </c>
      <c r="AM42" s="42">
        <v>4213.5971820000004</v>
      </c>
      <c r="AN42" s="42">
        <v>0</v>
      </c>
      <c r="AO42" s="42">
        <v>11832.231618999998</v>
      </c>
      <c r="AP42" s="42">
        <v>-1074.4748489999999</v>
      </c>
      <c r="AQ42" s="42">
        <v>-9172.3144660000053</v>
      </c>
      <c r="AR42" s="42">
        <v>-9913.360989000008</v>
      </c>
      <c r="AS42" s="42">
        <v>2658.8014469999894</v>
      </c>
      <c r="AT42" s="42">
        <v>1918.8706299999878</v>
      </c>
      <c r="AU42" s="42">
        <v>-24107.323508666657</v>
      </c>
      <c r="AV42" s="42">
        <v>-24848.370031666658</v>
      </c>
      <c r="AW42" s="42">
        <v>36333.369804999995</v>
      </c>
      <c r="AX42" s="42">
        <v>10558.183767999999</v>
      </c>
      <c r="AY42" s="42">
        <v>11091.185095999999</v>
      </c>
      <c r="AZ42" s="42">
        <v>-533.00132799999994</v>
      </c>
      <c r="BA42" s="42">
        <v>0</v>
      </c>
      <c r="BB42" s="42">
        <v>25775.186036999996</v>
      </c>
      <c r="BC42" s="42">
        <v>21252.359887999995</v>
      </c>
      <c r="BD42" s="42">
        <v>4522.8261490000004</v>
      </c>
      <c r="BE42" s="43">
        <v>0</v>
      </c>
      <c r="BF42" t="s">
        <v>58</v>
      </c>
      <c r="BG42">
        <f t="shared" si="1"/>
        <v>13</v>
      </c>
    </row>
    <row r="43" spans="3:59" ht="15.6" x14ac:dyDescent="0.3">
      <c r="C43" s="6" t="str">
        <f t="shared" si="0"/>
        <v>1T 2010</v>
      </c>
      <c r="D43" s="40">
        <v>40210</v>
      </c>
      <c r="E43" s="41">
        <v>43503.309461000012</v>
      </c>
      <c r="F43" s="42">
        <v>42404.067095000013</v>
      </c>
      <c r="G43" s="42">
        <v>42404.03104200001</v>
      </c>
      <c r="H43" s="42">
        <v>39865.020062000003</v>
      </c>
      <c r="I43" s="42">
        <v>8269.1566810000004</v>
      </c>
      <c r="J43" s="42">
        <v>470.45910900000001</v>
      </c>
      <c r="K43" s="42">
        <v>323.84533199999998</v>
      </c>
      <c r="L43" s="42">
        <v>23444.450648000005</v>
      </c>
      <c r="M43" s="42">
        <v>6918.6214350000009</v>
      </c>
      <c r="N43" s="42">
        <v>17217.531915000003</v>
      </c>
      <c r="O43" s="42">
        <v>2539.0109800000005</v>
      </c>
      <c r="P43" s="42">
        <v>135.742715</v>
      </c>
      <c r="Q43" s="42">
        <v>1367.0227810000001</v>
      </c>
      <c r="R43" s="42">
        <v>230.42712899999998</v>
      </c>
      <c r="S43" s="42">
        <v>0</v>
      </c>
      <c r="T43" s="42">
        <v>805.818355</v>
      </c>
      <c r="U43" s="42">
        <v>3.6052999999999995E-2</v>
      </c>
      <c r="V43" s="42">
        <v>1099.2423659999999</v>
      </c>
      <c r="W43" s="42">
        <v>1099.2423659999999</v>
      </c>
      <c r="X43" s="42">
        <v>0</v>
      </c>
      <c r="Y43" s="42">
        <v>66756.747392666686</v>
      </c>
      <c r="Z43" s="42">
        <v>66968.798993666685</v>
      </c>
      <c r="AA43" s="42">
        <v>42634.011162666662</v>
      </c>
      <c r="AB43" s="42">
        <v>18587.053116333333</v>
      </c>
      <c r="AC43" s="42">
        <v>9395.9363843333304</v>
      </c>
      <c r="AD43" s="42">
        <v>87.618081000000004</v>
      </c>
      <c r="AE43" s="42">
        <v>9.4820640000000012</v>
      </c>
      <c r="AF43" s="42">
        <v>78.13601700000001</v>
      </c>
      <c r="AG43" s="42">
        <v>14563.403581</v>
      </c>
      <c r="AH43" s="42">
        <v>287.90526</v>
      </c>
      <c r="AI43" s="42">
        <v>4179.5880269999998</v>
      </c>
      <c r="AJ43" s="42">
        <v>0</v>
      </c>
      <c r="AK43" s="42">
        <v>2559.887056</v>
      </c>
      <c r="AL43" s="42">
        <v>19486.556406</v>
      </c>
      <c r="AM43" s="42">
        <v>9797.9368730000006</v>
      </c>
      <c r="AN43" s="42">
        <v>0</v>
      </c>
      <c r="AO43" s="42">
        <v>9688.6195329999991</v>
      </c>
      <c r="AP43" s="42">
        <v>-212.05160099999978</v>
      </c>
      <c r="AQ43" s="42">
        <v>-23253.437931666671</v>
      </c>
      <c r="AR43" s="42">
        <v>-24352.68029766667</v>
      </c>
      <c r="AS43" s="42">
        <v>-14576.442683666668</v>
      </c>
      <c r="AT43" s="42">
        <v>-14664.060764666669</v>
      </c>
      <c r="AU43" s="42">
        <v>-47096.427344666692</v>
      </c>
      <c r="AV43" s="42">
        <v>-48195.669710666683</v>
      </c>
      <c r="AW43" s="42">
        <v>46281.497977999999</v>
      </c>
      <c r="AX43" s="42">
        <v>8053.7163339999997</v>
      </c>
      <c r="AY43" s="42">
        <v>8589.3771669999987</v>
      </c>
      <c r="AZ43" s="42">
        <v>-535.66083300000003</v>
      </c>
      <c r="BA43" s="42">
        <v>0</v>
      </c>
      <c r="BB43" s="42">
        <v>38227.781644000002</v>
      </c>
      <c r="BC43" s="42">
        <v>38602.853417999999</v>
      </c>
      <c r="BD43" s="42">
        <v>-375.07177400000006</v>
      </c>
      <c r="BE43" s="43">
        <v>0</v>
      </c>
      <c r="BF43" t="s">
        <v>58</v>
      </c>
      <c r="BG43">
        <f t="shared" si="1"/>
        <v>14</v>
      </c>
    </row>
    <row r="44" spans="3:59" ht="15.6" x14ac:dyDescent="0.3">
      <c r="C44" s="6" t="str">
        <f t="shared" si="0"/>
        <v>1T 2010</v>
      </c>
      <c r="D44" s="40">
        <v>40238</v>
      </c>
      <c r="E44" s="41">
        <v>62928.038865000002</v>
      </c>
      <c r="F44" s="42">
        <v>47534.090829000001</v>
      </c>
      <c r="G44" s="42">
        <v>47534.090829000001</v>
      </c>
      <c r="H44" s="42">
        <v>43574.114952000004</v>
      </c>
      <c r="I44" s="42">
        <v>7698.0764969999982</v>
      </c>
      <c r="J44" s="42">
        <v>507.95001999999999</v>
      </c>
      <c r="K44" s="42">
        <v>277.62191200000001</v>
      </c>
      <c r="L44" s="42">
        <v>25606.913621000003</v>
      </c>
      <c r="M44" s="42">
        <v>8992.2556820000009</v>
      </c>
      <c r="N44" s="42">
        <v>19230.658030000002</v>
      </c>
      <c r="O44" s="42">
        <v>3959.9758769999999</v>
      </c>
      <c r="P44" s="42">
        <v>306.26904400000001</v>
      </c>
      <c r="Q44" s="42">
        <v>2070.4217679999997</v>
      </c>
      <c r="R44" s="42">
        <v>236.74351700000003</v>
      </c>
      <c r="S44" s="42">
        <v>0</v>
      </c>
      <c r="T44" s="42">
        <v>1346.5415479999999</v>
      </c>
      <c r="U44" s="42">
        <v>0</v>
      </c>
      <c r="V44" s="42">
        <v>15393.948035999998</v>
      </c>
      <c r="W44" s="42">
        <v>11803.235177999999</v>
      </c>
      <c r="X44" s="42">
        <v>3590.7128579999999</v>
      </c>
      <c r="Y44" s="42">
        <v>114735.26941940821</v>
      </c>
      <c r="Z44" s="42">
        <v>114212.96488440823</v>
      </c>
      <c r="AA44" s="42">
        <v>51444.788855741594</v>
      </c>
      <c r="AB44" s="42">
        <v>18045.828409333335</v>
      </c>
      <c r="AC44" s="42">
        <v>6327.4051743333375</v>
      </c>
      <c r="AD44" s="42">
        <v>1451.3235464749221</v>
      </c>
      <c r="AE44" s="42">
        <v>734.3993054749219</v>
      </c>
      <c r="AF44" s="42">
        <v>716.92424100000005</v>
      </c>
      <c r="AG44" s="42">
        <v>25620.231725599995</v>
      </c>
      <c r="AH44" s="42">
        <v>7083.2460576000003</v>
      </c>
      <c r="AI44" s="42">
        <v>4778.8697549999997</v>
      </c>
      <c r="AJ44" s="42">
        <v>0</v>
      </c>
      <c r="AK44" s="42">
        <v>205.49955300000002</v>
      </c>
      <c r="AL44" s="42">
        <v>40126.983928000001</v>
      </c>
      <c r="AM44" s="42">
        <v>16689.435672000003</v>
      </c>
      <c r="AN44" s="42">
        <v>12.25</v>
      </c>
      <c r="AO44" s="42">
        <v>23425.298255999998</v>
      </c>
      <c r="AP44" s="42">
        <v>522.30453500000033</v>
      </c>
      <c r="AQ44" s="42">
        <v>-51807.230554408212</v>
      </c>
      <c r="AR44" s="42">
        <v>-67201.178590408206</v>
      </c>
      <c r="AS44" s="42">
        <v>-42324.556787933296</v>
      </c>
      <c r="AT44" s="42">
        <v>-43775.880334408219</v>
      </c>
      <c r="AU44" s="42">
        <v>-33849.688280074901</v>
      </c>
      <c r="AV44" s="42">
        <v>-49243.636316074895</v>
      </c>
      <c r="AW44" s="42">
        <v>29514.933285525076</v>
      </c>
      <c r="AX44" s="42">
        <v>10677.441398999999</v>
      </c>
      <c r="AY44" s="42">
        <v>11622.063077999999</v>
      </c>
      <c r="AZ44" s="42">
        <v>-944.62167899999997</v>
      </c>
      <c r="BA44" s="42">
        <v>0</v>
      </c>
      <c r="BB44" s="42">
        <v>18837.491886525077</v>
      </c>
      <c r="BC44" s="42">
        <v>12991.473229496065</v>
      </c>
      <c r="BD44" s="42">
        <v>5846.0186570290116</v>
      </c>
      <c r="BE44" s="43">
        <v>0</v>
      </c>
      <c r="BF44" t="s">
        <v>58</v>
      </c>
      <c r="BG44">
        <f t="shared" si="1"/>
        <v>15</v>
      </c>
    </row>
    <row r="45" spans="3:59" ht="15.6" x14ac:dyDescent="0.3">
      <c r="C45" s="6" t="str">
        <f t="shared" si="0"/>
        <v>2T 2010</v>
      </c>
      <c r="D45" s="40">
        <v>40269</v>
      </c>
      <c r="E45" s="41">
        <v>87907.316023000007</v>
      </c>
      <c r="F45" s="42">
        <v>74506.451086000001</v>
      </c>
      <c r="G45" s="42">
        <v>74506.336085999996</v>
      </c>
      <c r="H45" s="42">
        <v>70827.146154999995</v>
      </c>
      <c r="I45" s="42">
        <v>35210.493973999997</v>
      </c>
      <c r="J45" s="42">
        <v>585.63495399999999</v>
      </c>
      <c r="K45" s="42">
        <v>243.45999700000002</v>
      </c>
      <c r="L45" s="42">
        <v>26352.631555</v>
      </c>
      <c r="M45" s="42">
        <v>7878.2420490000004</v>
      </c>
      <c r="N45" s="42">
        <v>19317.509675999998</v>
      </c>
      <c r="O45" s="42">
        <v>3679.1899309999999</v>
      </c>
      <c r="P45" s="42">
        <v>228.08132000000001</v>
      </c>
      <c r="Q45" s="42">
        <v>1457.8647289999999</v>
      </c>
      <c r="R45" s="42">
        <v>285.27836200000002</v>
      </c>
      <c r="S45" s="42">
        <v>0.90998999999999997</v>
      </c>
      <c r="T45" s="42">
        <v>1707.0555300000001</v>
      </c>
      <c r="U45" s="42">
        <v>0.115</v>
      </c>
      <c r="V45" s="42">
        <v>13400.864936999998</v>
      </c>
      <c r="W45" s="42">
        <v>6092.5228029999989</v>
      </c>
      <c r="X45" s="42">
        <v>7308.3421339999995</v>
      </c>
      <c r="Y45" s="42">
        <v>135101.94234286668</v>
      </c>
      <c r="Z45" s="42">
        <v>135727.8228078667</v>
      </c>
      <c r="AA45" s="42">
        <v>59326.825983866671</v>
      </c>
      <c r="AB45" s="42">
        <v>18814.988796333335</v>
      </c>
      <c r="AC45" s="42">
        <v>13931.87554333333</v>
      </c>
      <c r="AD45" s="42">
        <v>1225.9177540000003</v>
      </c>
      <c r="AE45" s="42">
        <v>3.921624</v>
      </c>
      <c r="AF45" s="42">
        <v>1221.9961300000002</v>
      </c>
      <c r="AG45" s="42">
        <v>25354.043890200002</v>
      </c>
      <c r="AH45" s="42">
        <v>727.50995619999992</v>
      </c>
      <c r="AI45" s="42">
        <v>3777.2186629999987</v>
      </c>
      <c r="AJ45" s="42">
        <v>191.33543499999999</v>
      </c>
      <c r="AK45" s="42">
        <v>6691.6037369999995</v>
      </c>
      <c r="AL45" s="42">
        <v>45352.453856000007</v>
      </c>
      <c r="AM45" s="42">
        <v>17652.183876999999</v>
      </c>
      <c r="AN45" s="42">
        <v>434.387429</v>
      </c>
      <c r="AO45" s="42">
        <v>27265.882550000002</v>
      </c>
      <c r="AP45" s="42">
        <v>-625.8804649999995</v>
      </c>
      <c r="AQ45" s="42">
        <v>-47194.626319866686</v>
      </c>
      <c r="AR45" s="42">
        <v>-60595.491256866691</v>
      </c>
      <c r="AS45" s="42">
        <v>-32103.690952866702</v>
      </c>
      <c r="AT45" s="42">
        <v>-33329.608706866697</v>
      </c>
      <c r="AU45" s="42">
        <v>-32801.480238813332</v>
      </c>
      <c r="AV45" s="42">
        <v>-46202.345175813338</v>
      </c>
      <c r="AW45" s="42">
        <v>33171.398995000003</v>
      </c>
      <c r="AX45" s="42">
        <v>20364.685966000001</v>
      </c>
      <c r="AY45" s="42">
        <v>21173.359747000002</v>
      </c>
      <c r="AZ45" s="42">
        <v>-808.67378100000008</v>
      </c>
      <c r="BA45" s="42">
        <v>0</v>
      </c>
      <c r="BB45" s="42">
        <v>12806.713029</v>
      </c>
      <c r="BC45" s="42">
        <v>18449.742493000002</v>
      </c>
      <c r="BD45" s="42">
        <v>-5643.0294639999993</v>
      </c>
      <c r="BE45" s="43">
        <v>0</v>
      </c>
      <c r="BF45" t="s">
        <v>58</v>
      </c>
      <c r="BG45">
        <f t="shared" si="1"/>
        <v>16</v>
      </c>
    </row>
    <row r="46" spans="3:59" ht="15.6" x14ac:dyDescent="0.3">
      <c r="C46" s="6" t="str">
        <f t="shared" si="0"/>
        <v>2T 2010</v>
      </c>
      <c r="D46" s="40">
        <v>40299</v>
      </c>
      <c r="E46" s="41">
        <v>77257.925569999992</v>
      </c>
      <c r="F46" s="42">
        <v>72798.733756999995</v>
      </c>
      <c r="G46" s="42">
        <v>72798.733668999994</v>
      </c>
      <c r="H46" s="42">
        <v>43661.213346000004</v>
      </c>
      <c r="I46" s="42">
        <v>10961.843319</v>
      </c>
      <c r="J46" s="42">
        <v>514.95007999999996</v>
      </c>
      <c r="K46" s="42">
        <v>351.00749199999996</v>
      </c>
      <c r="L46" s="42">
        <v>24071.319008000002</v>
      </c>
      <c r="M46" s="42">
        <v>7327.7464519999994</v>
      </c>
      <c r="N46" s="42">
        <v>17183.550911999999</v>
      </c>
      <c r="O46" s="42">
        <v>29137.520323000004</v>
      </c>
      <c r="P46" s="42">
        <v>308.38786600000003</v>
      </c>
      <c r="Q46" s="42">
        <v>26366.361315000002</v>
      </c>
      <c r="R46" s="42">
        <v>217.86615799999998</v>
      </c>
      <c r="S46" s="42">
        <v>191.752804</v>
      </c>
      <c r="T46" s="42">
        <v>2053.15218</v>
      </c>
      <c r="U46" s="42">
        <v>8.7999999999999998E-5</v>
      </c>
      <c r="V46" s="42">
        <v>4459.1918130000004</v>
      </c>
      <c r="W46" s="42">
        <v>1835.3638130000002</v>
      </c>
      <c r="X46" s="42">
        <v>2623.828</v>
      </c>
      <c r="Y46" s="42">
        <v>71128.229466966673</v>
      </c>
      <c r="Z46" s="42">
        <v>71518.390773966676</v>
      </c>
      <c r="AA46" s="42">
        <v>44352.068376966672</v>
      </c>
      <c r="AB46" s="42">
        <v>19050.171615333333</v>
      </c>
      <c r="AC46" s="42">
        <v>11106.947898333334</v>
      </c>
      <c r="AD46" s="42">
        <v>1821.649645</v>
      </c>
      <c r="AE46" s="42">
        <v>256.97209900000001</v>
      </c>
      <c r="AF46" s="42">
        <v>1564.6775460000001</v>
      </c>
      <c r="AG46" s="42">
        <v>12373.299218300001</v>
      </c>
      <c r="AH46" s="42">
        <v>283.45084630000031</v>
      </c>
      <c r="AI46" s="42">
        <v>3796.1807360000016</v>
      </c>
      <c r="AJ46" s="42">
        <v>4.3000980000000002</v>
      </c>
      <c r="AK46" s="42">
        <v>1035.103233</v>
      </c>
      <c r="AL46" s="42">
        <v>27166.322397000007</v>
      </c>
      <c r="AM46" s="42">
        <v>19572.414076000005</v>
      </c>
      <c r="AN46" s="42">
        <v>0</v>
      </c>
      <c r="AO46" s="42">
        <v>7593.9083210000008</v>
      </c>
      <c r="AP46" s="42">
        <v>-390.16130699999894</v>
      </c>
      <c r="AQ46" s="42">
        <v>6129.6961030333196</v>
      </c>
      <c r="AR46" s="42">
        <v>1670.5042900333256</v>
      </c>
      <c r="AS46" s="42">
        <v>11086.062256033323</v>
      </c>
      <c r="AT46" s="42">
        <v>9264.4126110333273</v>
      </c>
      <c r="AU46" s="42">
        <v>10715.578108313308</v>
      </c>
      <c r="AV46" s="42">
        <v>6256.3862953133148</v>
      </c>
      <c r="AW46" s="42">
        <v>-7133.6973550000002</v>
      </c>
      <c r="AX46" s="42">
        <v>4383.2653550000005</v>
      </c>
      <c r="AY46" s="42">
        <v>5758.544508</v>
      </c>
      <c r="AZ46" s="42">
        <v>-1375.279153</v>
      </c>
      <c r="BA46" s="42">
        <v>0</v>
      </c>
      <c r="BB46" s="42">
        <v>-11516.962710000002</v>
      </c>
      <c r="BC46" s="42">
        <v>-22981.472570000002</v>
      </c>
      <c r="BD46" s="42">
        <v>11464.50986</v>
      </c>
      <c r="BE46" s="43">
        <v>0</v>
      </c>
      <c r="BF46" t="s">
        <v>58</v>
      </c>
      <c r="BG46">
        <f t="shared" si="1"/>
        <v>17</v>
      </c>
    </row>
    <row r="47" spans="3:59" ht="15.6" x14ac:dyDescent="0.3">
      <c r="C47" s="6" t="str">
        <f t="shared" si="0"/>
        <v>2T 2010</v>
      </c>
      <c r="D47" s="40">
        <v>40330</v>
      </c>
      <c r="E47" s="41">
        <v>80613.752691000002</v>
      </c>
      <c r="F47" s="42">
        <v>61678.113947999998</v>
      </c>
      <c r="G47" s="42">
        <v>61678.077947999998</v>
      </c>
      <c r="H47" s="42">
        <v>47981.938245999998</v>
      </c>
      <c r="I47" s="42">
        <v>9964.401477999998</v>
      </c>
      <c r="J47" s="42">
        <v>507.48721400000005</v>
      </c>
      <c r="K47" s="42">
        <v>300.717218</v>
      </c>
      <c r="L47" s="42">
        <v>28461.232396000007</v>
      </c>
      <c r="M47" s="42">
        <v>8251.2517079999998</v>
      </c>
      <c r="N47" s="42">
        <v>19285.443352000002</v>
      </c>
      <c r="O47" s="42">
        <v>13696.139702</v>
      </c>
      <c r="P47" s="42">
        <v>377.60756799999996</v>
      </c>
      <c r="Q47" s="42">
        <v>11620.749366</v>
      </c>
      <c r="R47" s="42">
        <v>227.01908</v>
      </c>
      <c r="S47" s="42">
        <v>416.52206299999995</v>
      </c>
      <c r="T47" s="42">
        <v>1054.2416250000001</v>
      </c>
      <c r="U47" s="42">
        <v>3.5999999999999997E-2</v>
      </c>
      <c r="V47" s="42">
        <v>18935.638743</v>
      </c>
      <c r="W47" s="42">
        <v>3457.4127430000003</v>
      </c>
      <c r="X47" s="42">
        <v>15478.226000000001</v>
      </c>
      <c r="Y47" s="42">
        <v>74892.170170854122</v>
      </c>
      <c r="Z47" s="42">
        <v>75215.558865854124</v>
      </c>
      <c r="AA47" s="42">
        <v>36551.125158854134</v>
      </c>
      <c r="AB47" s="42">
        <v>18762.484409333334</v>
      </c>
      <c r="AC47" s="42">
        <v>3537.8711773333325</v>
      </c>
      <c r="AD47" s="42">
        <v>3476.9410579999994</v>
      </c>
      <c r="AE47" s="42">
        <v>2815.6506839999993</v>
      </c>
      <c r="AF47" s="42">
        <v>661.29037400000004</v>
      </c>
      <c r="AG47" s="42">
        <v>10773.828514187469</v>
      </c>
      <c r="AH47" s="42">
        <v>359.84181618747863</v>
      </c>
      <c r="AI47" s="42">
        <v>673.17095399999801</v>
      </c>
      <c r="AJ47" s="42">
        <v>588.96041600000001</v>
      </c>
      <c r="AK47" s="42">
        <v>3467.4822170000002</v>
      </c>
      <c r="AL47" s="42">
        <v>38664.433706999997</v>
      </c>
      <c r="AM47" s="42">
        <v>22213.835695999995</v>
      </c>
      <c r="AN47" s="42">
        <v>52.68</v>
      </c>
      <c r="AO47" s="42">
        <v>16397.918010999998</v>
      </c>
      <c r="AP47" s="42">
        <v>-323.38869500000146</v>
      </c>
      <c r="AQ47" s="42">
        <v>5721.5825201458783</v>
      </c>
      <c r="AR47" s="42">
        <v>-13214.056222854122</v>
      </c>
      <c r="AS47" s="42">
        <v>6660.8028461458762</v>
      </c>
      <c r="AT47" s="42">
        <v>3183.8617881458772</v>
      </c>
      <c r="AU47" s="42">
        <v>-9175.9792418541256</v>
      </c>
      <c r="AV47" s="42">
        <v>-28111.617984854125</v>
      </c>
      <c r="AW47" s="42">
        <v>-4074.813714525083</v>
      </c>
      <c r="AX47" s="42">
        <v>10233.034734999997</v>
      </c>
      <c r="AY47" s="42">
        <v>12940.505267999997</v>
      </c>
      <c r="AZ47" s="42">
        <v>-2707.4705329999997</v>
      </c>
      <c r="BA47" s="42">
        <v>0</v>
      </c>
      <c r="BB47" s="42">
        <v>-14307.848449525081</v>
      </c>
      <c r="BC47" s="42">
        <v>-3142.7563794960697</v>
      </c>
      <c r="BD47" s="42">
        <v>-11165.092070029012</v>
      </c>
      <c r="BE47" s="43">
        <v>0</v>
      </c>
      <c r="BF47" t="s">
        <v>58</v>
      </c>
      <c r="BG47">
        <f t="shared" si="1"/>
        <v>18</v>
      </c>
    </row>
    <row r="48" spans="3:59" ht="15.6" x14ac:dyDescent="0.3">
      <c r="C48" s="6" t="str">
        <f t="shared" si="0"/>
        <v>3T 2010</v>
      </c>
      <c r="D48" s="40">
        <v>40360</v>
      </c>
      <c r="E48" s="41">
        <v>59785.702341000004</v>
      </c>
      <c r="F48" s="42">
        <v>50318.156162000007</v>
      </c>
      <c r="G48" s="42">
        <v>50318.13816200001</v>
      </c>
      <c r="H48" s="42">
        <v>46551.062392000007</v>
      </c>
      <c r="I48" s="42">
        <v>9587.7746000000006</v>
      </c>
      <c r="J48" s="42">
        <v>433.76556199999999</v>
      </c>
      <c r="K48" s="42">
        <v>442.39290999999997</v>
      </c>
      <c r="L48" s="42">
        <v>27061.822318000002</v>
      </c>
      <c r="M48" s="42">
        <v>8341.0822379999991</v>
      </c>
      <c r="N48" s="42">
        <v>20192.720823000003</v>
      </c>
      <c r="O48" s="42">
        <v>3767.0757699999999</v>
      </c>
      <c r="P48" s="42">
        <v>159.53360000000001</v>
      </c>
      <c r="Q48" s="42">
        <v>1654.1346129999999</v>
      </c>
      <c r="R48" s="42">
        <v>172.77172500000003</v>
      </c>
      <c r="S48" s="42">
        <v>683.77019000000007</v>
      </c>
      <c r="T48" s="42">
        <v>1096.865642</v>
      </c>
      <c r="U48" s="42">
        <v>1.7999999999999999E-2</v>
      </c>
      <c r="V48" s="42">
        <v>9467.5461790000008</v>
      </c>
      <c r="W48" s="42">
        <v>9467.5461790000008</v>
      </c>
      <c r="X48" s="42">
        <v>0</v>
      </c>
      <c r="Y48" s="42">
        <v>86219.94975131251</v>
      </c>
      <c r="Z48" s="42">
        <v>86254.975725312514</v>
      </c>
      <c r="AA48" s="42">
        <v>41598.610003312511</v>
      </c>
      <c r="AB48" s="42">
        <v>25104.032099666656</v>
      </c>
      <c r="AC48" s="42">
        <v>8388.6122143333323</v>
      </c>
      <c r="AD48" s="42">
        <v>2886.1561019999999</v>
      </c>
      <c r="AE48" s="42">
        <v>2671.0076800000002</v>
      </c>
      <c r="AF48" s="42">
        <v>215.14842199999995</v>
      </c>
      <c r="AG48" s="42">
        <v>5219.8095873125294</v>
      </c>
      <c r="AH48" s="42">
        <v>431.84997631252185</v>
      </c>
      <c r="AI48" s="42">
        <v>1101.3708540000021</v>
      </c>
      <c r="AJ48" s="42">
        <v>120.737943</v>
      </c>
      <c r="AK48" s="42">
        <v>455.83659600000004</v>
      </c>
      <c r="AL48" s="42">
        <v>44656.365722000002</v>
      </c>
      <c r="AM48" s="42">
        <v>19073.471970999999</v>
      </c>
      <c r="AN48" s="42">
        <v>546.00106499999993</v>
      </c>
      <c r="AO48" s="42">
        <v>25036.892686000003</v>
      </c>
      <c r="AP48" s="42">
        <v>-35.025974000001696</v>
      </c>
      <c r="AQ48" s="42">
        <v>-26434.247410312502</v>
      </c>
      <c r="AR48" s="42">
        <v>-35901.793589312503</v>
      </c>
      <c r="AS48" s="42">
        <v>-7978.7448013124986</v>
      </c>
      <c r="AT48" s="42">
        <v>-10864.900903312497</v>
      </c>
      <c r="AU48" s="42">
        <v>-31276.820509312489</v>
      </c>
      <c r="AV48" s="42">
        <v>-40744.366688312482</v>
      </c>
      <c r="AW48" s="42">
        <v>34652.829454999999</v>
      </c>
      <c r="AX48" s="42">
        <v>14950.547696</v>
      </c>
      <c r="AY48" s="42">
        <v>15569.346507000002</v>
      </c>
      <c r="AZ48" s="42">
        <v>-618.79881099999989</v>
      </c>
      <c r="BA48" s="42">
        <v>0</v>
      </c>
      <c r="BB48" s="42">
        <v>19702.281759000001</v>
      </c>
      <c r="BC48" s="42">
        <v>7607.4732799999974</v>
      </c>
      <c r="BD48" s="42">
        <v>12094.808479000003</v>
      </c>
      <c r="BE48" s="43">
        <v>0</v>
      </c>
      <c r="BF48" t="s">
        <v>58</v>
      </c>
      <c r="BG48">
        <f t="shared" si="1"/>
        <v>19</v>
      </c>
    </row>
    <row r="49" spans="3:59" ht="15.6" x14ac:dyDescent="0.3">
      <c r="C49" s="6" t="str">
        <f t="shared" si="0"/>
        <v>3T 2010</v>
      </c>
      <c r="D49" s="40">
        <v>40391</v>
      </c>
      <c r="E49" s="41">
        <v>79696.892429</v>
      </c>
      <c r="F49" s="42">
        <v>46975.449293999998</v>
      </c>
      <c r="G49" s="42">
        <v>46975.449293999998</v>
      </c>
      <c r="H49" s="42">
        <v>42494.447975000003</v>
      </c>
      <c r="I49" s="42">
        <v>8538.6414159999986</v>
      </c>
      <c r="J49" s="42">
        <v>379.77288800000002</v>
      </c>
      <c r="K49" s="42">
        <v>350.99219099999993</v>
      </c>
      <c r="L49" s="42">
        <v>24686.775484000002</v>
      </c>
      <c r="M49" s="42">
        <v>8001.0644779999993</v>
      </c>
      <c r="N49" s="42">
        <v>17694.785585000001</v>
      </c>
      <c r="O49" s="42">
        <v>4481.001319</v>
      </c>
      <c r="P49" s="42">
        <v>467.90197699999987</v>
      </c>
      <c r="Q49" s="42">
        <v>1280.0567529999998</v>
      </c>
      <c r="R49" s="42">
        <v>827.73628299999996</v>
      </c>
      <c r="S49" s="42">
        <v>446.73947800000002</v>
      </c>
      <c r="T49" s="42">
        <v>1458.5668280000002</v>
      </c>
      <c r="U49" s="42">
        <v>0</v>
      </c>
      <c r="V49" s="42">
        <v>32721.443135000001</v>
      </c>
      <c r="W49" s="42">
        <v>1321.443135</v>
      </c>
      <c r="X49" s="42">
        <v>31400</v>
      </c>
      <c r="Y49" s="42">
        <v>82506.776702333344</v>
      </c>
      <c r="Z49" s="42">
        <v>82883.008241333344</v>
      </c>
      <c r="AA49" s="42">
        <v>43309.818153333348</v>
      </c>
      <c r="AB49" s="42">
        <v>22004.195222333343</v>
      </c>
      <c r="AC49" s="42">
        <v>2412.2210810000001</v>
      </c>
      <c r="AD49" s="42">
        <v>349.05986500000012</v>
      </c>
      <c r="AE49" s="42">
        <v>34.382953999999998</v>
      </c>
      <c r="AF49" s="42">
        <v>314.67691100000008</v>
      </c>
      <c r="AG49" s="42">
        <v>18544.341985000006</v>
      </c>
      <c r="AH49" s="42">
        <v>296.80110999999943</v>
      </c>
      <c r="AI49" s="42">
        <v>4127.2508460000008</v>
      </c>
      <c r="AJ49" s="42">
        <v>5.5975630000000001</v>
      </c>
      <c r="AK49" s="42">
        <v>945.70491900000002</v>
      </c>
      <c r="AL49" s="42">
        <v>39573.190088000003</v>
      </c>
      <c r="AM49" s="42">
        <v>19548.275147</v>
      </c>
      <c r="AN49" s="42">
        <v>852.68</v>
      </c>
      <c r="AO49" s="42">
        <v>19172.234940999999</v>
      </c>
      <c r="AP49" s="42">
        <v>-376.23153900000062</v>
      </c>
      <c r="AQ49" s="42">
        <v>-2809.8842733333408</v>
      </c>
      <c r="AR49" s="42">
        <v>-35531.327408333345</v>
      </c>
      <c r="AS49" s="42">
        <v>-16010.032602333353</v>
      </c>
      <c r="AT49" s="42">
        <v>-16359.092467333347</v>
      </c>
      <c r="AU49" s="42">
        <v>14.627125666637905</v>
      </c>
      <c r="AV49" s="42">
        <v>-32706.816009333368</v>
      </c>
      <c r="AW49" s="42">
        <v>-3971.4694640000052</v>
      </c>
      <c r="AX49" s="42">
        <v>17339.813577999998</v>
      </c>
      <c r="AY49" s="42">
        <v>17850.791805999997</v>
      </c>
      <c r="AZ49" s="42">
        <v>-510.97822799999994</v>
      </c>
      <c r="BA49" s="42">
        <v>0</v>
      </c>
      <c r="BB49" s="42">
        <v>-21311.283042000003</v>
      </c>
      <c r="BC49" s="42">
        <v>-20953.150498000003</v>
      </c>
      <c r="BD49" s="42">
        <v>-358.132544</v>
      </c>
      <c r="BE49" s="43">
        <v>0</v>
      </c>
      <c r="BF49" t="s">
        <v>58</v>
      </c>
      <c r="BG49">
        <f t="shared" si="1"/>
        <v>20</v>
      </c>
    </row>
    <row r="50" spans="3:59" ht="15.6" x14ac:dyDescent="0.3">
      <c r="C50" s="6" t="str">
        <f t="shared" si="0"/>
        <v>3T 2010</v>
      </c>
      <c r="D50" s="40">
        <v>40422</v>
      </c>
      <c r="E50" s="41">
        <v>131163.21126099999</v>
      </c>
      <c r="F50" s="42">
        <v>65330.709011999999</v>
      </c>
      <c r="G50" s="42">
        <v>65330.709011999999</v>
      </c>
      <c r="H50" s="42">
        <v>41351.530261</v>
      </c>
      <c r="I50" s="42">
        <v>7099.8243630000006</v>
      </c>
      <c r="J50" s="42">
        <v>320.560517</v>
      </c>
      <c r="K50" s="42">
        <v>673.5679520000001</v>
      </c>
      <c r="L50" s="42">
        <v>24690.136201999998</v>
      </c>
      <c r="M50" s="42">
        <v>8045.5302389999997</v>
      </c>
      <c r="N50" s="42">
        <v>17657.528670000003</v>
      </c>
      <c r="O50" s="42">
        <v>23979.178751000003</v>
      </c>
      <c r="P50" s="42">
        <v>214.47523899999996</v>
      </c>
      <c r="Q50" s="42">
        <v>21405.476366999999</v>
      </c>
      <c r="R50" s="42">
        <v>177.98530200000002</v>
      </c>
      <c r="S50" s="42">
        <v>402.91298799999998</v>
      </c>
      <c r="T50" s="42">
        <v>1778.3288549999997</v>
      </c>
      <c r="U50" s="42">
        <v>0</v>
      </c>
      <c r="V50" s="42">
        <v>65832.502248999997</v>
      </c>
      <c r="W50" s="42">
        <v>4750.2098489999998</v>
      </c>
      <c r="X50" s="42">
        <v>61082.292399999991</v>
      </c>
      <c r="Y50" s="42">
        <v>80903.147047900027</v>
      </c>
      <c r="Z50" s="42">
        <v>82014.648927900023</v>
      </c>
      <c r="AA50" s="42">
        <v>36912.019568149997</v>
      </c>
      <c r="AB50" s="42">
        <v>17314.684458916694</v>
      </c>
      <c r="AC50" s="42">
        <v>6486.0793733333203</v>
      </c>
      <c r="AD50" s="42">
        <v>4161.0948800000006</v>
      </c>
      <c r="AE50" s="42">
        <v>3510.5774990000009</v>
      </c>
      <c r="AF50" s="42">
        <v>650.517381</v>
      </c>
      <c r="AG50" s="42">
        <v>8950.1608558999851</v>
      </c>
      <c r="AH50" s="42">
        <v>243.85910589999892</v>
      </c>
      <c r="AI50" s="42">
        <v>1516.5122189999968</v>
      </c>
      <c r="AJ50" s="42">
        <v>0</v>
      </c>
      <c r="AK50" s="42">
        <v>2175.6506709999999</v>
      </c>
      <c r="AL50" s="42">
        <v>45102.629359750012</v>
      </c>
      <c r="AM50" s="42">
        <v>25367.095818750007</v>
      </c>
      <c r="AN50" s="42">
        <v>0</v>
      </c>
      <c r="AO50" s="42">
        <v>19735.533541000001</v>
      </c>
      <c r="AP50" s="42">
        <v>-1111.5018799999984</v>
      </c>
      <c r="AQ50" s="42">
        <v>50260.064213099969</v>
      </c>
      <c r="AR50" s="42">
        <v>-15572.438035900019</v>
      </c>
      <c r="AS50" s="42">
        <v>8324.190385099977</v>
      </c>
      <c r="AT50" s="42">
        <v>4163.0955050999819</v>
      </c>
      <c r="AU50" s="42">
        <v>48260.485851099962</v>
      </c>
      <c r="AV50" s="42">
        <v>-17572.016397900032</v>
      </c>
      <c r="AW50" s="42">
        <v>-45566.342472999997</v>
      </c>
      <c r="AX50" s="42">
        <v>14113.581086999999</v>
      </c>
      <c r="AY50" s="42">
        <v>14985.323692</v>
      </c>
      <c r="AZ50" s="42">
        <v>-871.74260500000003</v>
      </c>
      <c r="BA50" s="42">
        <v>0</v>
      </c>
      <c r="BB50" s="42">
        <v>-59679.923559999996</v>
      </c>
      <c r="BC50" s="42">
        <v>-64311.151689999999</v>
      </c>
      <c r="BD50" s="42">
        <v>4631.2281299999995</v>
      </c>
      <c r="BE50" s="43">
        <v>0</v>
      </c>
      <c r="BF50" t="s">
        <v>58</v>
      </c>
      <c r="BG50">
        <f t="shared" si="1"/>
        <v>21</v>
      </c>
    </row>
    <row r="51" spans="3:59" ht="15.6" x14ac:dyDescent="0.3">
      <c r="C51" s="6" t="str">
        <f t="shared" si="0"/>
        <v>4T 2010</v>
      </c>
      <c r="D51" s="40">
        <v>40452</v>
      </c>
      <c r="E51" s="41">
        <v>49644.528528999996</v>
      </c>
      <c r="F51" s="42">
        <v>48645.207459999998</v>
      </c>
      <c r="G51" s="42">
        <v>48645.207426000001</v>
      </c>
      <c r="H51" s="42">
        <v>42819.422501000001</v>
      </c>
      <c r="I51" s="42">
        <v>7929.2140319999999</v>
      </c>
      <c r="J51" s="42">
        <v>333.644699</v>
      </c>
      <c r="K51" s="42">
        <v>328.67546600000003</v>
      </c>
      <c r="L51" s="42">
        <v>24882.941526000002</v>
      </c>
      <c r="M51" s="42">
        <v>8590.0036999999993</v>
      </c>
      <c r="N51" s="42">
        <v>18715.274954000004</v>
      </c>
      <c r="O51" s="42">
        <v>5825.7849250000008</v>
      </c>
      <c r="P51" s="42">
        <v>753.18854600000009</v>
      </c>
      <c r="Q51" s="42">
        <v>1413.1122639999999</v>
      </c>
      <c r="R51" s="42">
        <v>108.192768</v>
      </c>
      <c r="S51" s="42">
        <v>816.46223900000007</v>
      </c>
      <c r="T51" s="42">
        <v>2734.8291079999999</v>
      </c>
      <c r="U51" s="42">
        <v>3.4E-5</v>
      </c>
      <c r="V51" s="42">
        <v>999.32106900000008</v>
      </c>
      <c r="W51" s="42">
        <v>996.32106900000008</v>
      </c>
      <c r="X51" s="42">
        <v>3</v>
      </c>
      <c r="Y51" s="42">
        <v>76206.780916500022</v>
      </c>
      <c r="Z51" s="42">
        <v>77141.216549500023</v>
      </c>
      <c r="AA51" s="42">
        <v>52293.96569875002</v>
      </c>
      <c r="AB51" s="42">
        <v>27794.488883749993</v>
      </c>
      <c r="AC51" s="42">
        <v>4954.9311356666985</v>
      </c>
      <c r="AD51" s="42">
        <v>1293.9476139999999</v>
      </c>
      <c r="AE51" s="42">
        <v>8.456631999999999</v>
      </c>
      <c r="AF51" s="42">
        <v>1285.4909819999998</v>
      </c>
      <c r="AG51" s="42">
        <v>18250.598065333324</v>
      </c>
      <c r="AH51" s="42">
        <v>270.36754000000099</v>
      </c>
      <c r="AI51" s="42">
        <v>6001.6928399999997</v>
      </c>
      <c r="AJ51" s="42">
        <v>0</v>
      </c>
      <c r="AK51" s="42">
        <v>547.17996699999992</v>
      </c>
      <c r="AL51" s="42">
        <v>24847.250850749999</v>
      </c>
      <c r="AM51" s="42">
        <v>16647.934776749997</v>
      </c>
      <c r="AN51" s="42">
        <v>0</v>
      </c>
      <c r="AO51" s="42">
        <v>8199.3160740000003</v>
      </c>
      <c r="AP51" s="42">
        <v>-934.43563300000119</v>
      </c>
      <c r="AQ51" s="42">
        <v>-26562.252387500019</v>
      </c>
      <c r="AR51" s="42">
        <v>-27561.573456500017</v>
      </c>
      <c r="AS51" s="42">
        <v>-18068.309768500021</v>
      </c>
      <c r="AT51" s="42">
        <v>-19362.257382500015</v>
      </c>
      <c r="AU51" s="42">
        <v>-25992.168696500008</v>
      </c>
      <c r="AV51" s="42">
        <v>-26991.489765500006</v>
      </c>
      <c r="AW51" s="42">
        <v>39615.739543999996</v>
      </c>
      <c r="AX51" s="42">
        <v>18788.876377000001</v>
      </c>
      <c r="AY51" s="42">
        <v>19849.968280000001</v>
      </c>
      <c r="AZ51" s="42">
        <v>-1061.091903</v>
      </c>
      <c r="BA51" s="42">
        <v>0</v>
      </c>
      <c r="BB51" s="42">
        <v>20826.863167000003</v>
      </c>
      <c r="BC51" s="42">
        <v>35139.941674000002</v>
      </c>
      <c r="BD51" s="42">
        <v>-14313.078507000002</v>
      </c>
      <c r="BE51" s="43">
        <v>0</v>
      </c>
      <c r="BF51" t="s">
        <v>58</v>
      </c>
      <c r="BG51">
        <f t="shared" si="1"/>
        <v>22</v>
      </c>
    </row>
    <row r="52" spans="3:59" ht="15.6" x14ac:dyDescent="0.3">
      <c r="C52" s="6" t="str">
        <f t="shared" si="0"/>
        <v>4T 2010</v>
      </c>
      <c r="D52" s="40">
        <v>40483</v>
      </c>
      <c r="E52" s="41">
        <v>66579.713939203211</v>
      </c>
      <c r="F52" s="42">
        <v>51510.703229203209</v>
      </c>
      <c r="G52" s="42">
        <v>51510.702229203212</v>
      </c>
      <c r="H52" s="42">
        <v>47209.460200000001</v>
      </c>
      <c r="I52" s="42">
        <v>8083.8256340000016</v>
      </c>
      <c r="J52" s="42">
        <v>381.11917399999999</v>
      </c>
      <c r="K52" s="42">
        <v>310.15766099999996</v>
      </c>
      <c r="L52" s="42">
        <v>28891.287261000001</v>
      </c>
      <c r="M52" s="42">
        <v>8818.0939020000005</v>
      </c>
      <c r="N52" s="42">
        <v>21789.883245999998</v>
      </c>
      <c r="O52" s="42">
        <v>4301.2420292032066</v>
      </c>
      <c r="P52" s="42">
        <v>312.99672800000008</v>
      </c>
      <c r="Q52" s="42">
        <v>1399.6931612032065</v>
      </c>
      <c r="R52" s="42">
        <v>116.257092</v>
      </c>
      <c r="S52" s="42">
        <v>1.4830920000000001</v>
      </c>
      <c r="T52" s="42">
        <v>2470.8119560000005</v>
      </c>
      <c r="U52" s="42">
        <v>1E-3</v>
      </c>
      <c r="V52" s="42">
        <v>15069.01071</v>
      </c>
      <c r="W52" s="42">
        <v>7600.9676879999997</v>
      </c>
      <c r="X52" s="42">
        <v>7468.0430219999998</v>
      </c>
      <c r="Y52" s="42">
        <v>96627.661979583325</v>
      </c>
      <c r="Z52" s="42">
        <v>97903.83904258332</v>
      </c>
      <c r="AA52" s="42">
        <v>43933.652732833325</v>
      </c>
      <c r="AB52" s="42">
        <v>22522.125122500001</v>
      </c>
      <c r="AC52" s="42">
        <v>8050.9846803333166</v>
      </c>
      <c r="AD52" s="42">
        <v>2961.5236609999997</v>
      </c>
      <c r="AE52" s="42">
        <v>523.03043099999934</v>
      </c>
      <c r="AF52" s="42">
        <v>2438.4932300000005</v>
      </c>
      <c r="AG52" s="42">
        <v>10399.019269000013</v>
      </c>
      <c r="AH52" s="42">
        <v>38</v>
      </c>
      <c r="AI52" s="42">
        <v>3033.306852000002</v>
      </c>
      <c r="AJ52" s="42">
        <v>0</v>
      </c>
      <c r="AK52" s="42">
        <v>0</v>
      </c>
      <c r="AL52" s="42">
        <v>53970.186309749988</v>
      </c>
      <c r="AM52" s="42">
        <v>30401.92190474999</v>
      </c>
      <c r="AN52" s="42">
        <v>1897.361363</v>
      </c>
      <c r="AO52" s="42">
        <v>21670.903041999998</v>
      </c>
      <c r="AP52" s="42">
        <v>-1276.1770629999996</v>
      </c>
      <c r="AQ52" s="42">
        <v>-30047.948040380114</v>
      </c>
      <c r="AR52" s="42">
        <v>-45116.958750380116</v>
      </c>
      <c r="AS52" s="42">
        <v>-20484.532047380118</v>
      </c>
      <c r="AT52" s="42">
        <v>-23446.055708380118</v>
      </c>
      <c r="AU52" s="42">
        <v>-34507.207657380131</v>
      </c>
      <c r="AV52" s="42">
        <v>-49576.218367380126</v>
      </c>
      <c r="AW52" s="42">
        <v>44063.667007000004</v>
      </c>
      <c r="AX52" s="42">
        <v>12341.337578000001</v>
      </c>
      <c r="AY52" s="42">
        <v>14069.935354000001</v>
      </c>
      <c r="AZ52" s="42">
        <v>-1728.5977760000001</v>
      </c>
      <c r="BA52" s="42">
        <v>0</v>
      </c>
      <c r="BB52" s="42">
        <v>31722.329429000005</v>
      </c>
      <c r="BC52" s="42">
        <v>20988.355230000005</v>
      </c>
      <c r="BD52" s="42">
        <v>10733.974198999998</v>
      </c>
      <c r="BE52" s="43">
        <v>0</v>
      </c>
      <c r="BF52" t="s">
        <v>58</v>
      </c>
      <c r="BG52">
        <f t="shared" si="1"/>
        <v>23</v>
      </c>
    </row>
    <row r="53" spans="3:59" ht="15.6" x14ac:dyDescent="0.3">
      <c r="C53" s="6" t="str">
        <f t="shared" si="0"/>
        <v>4T 2010</v>
      </c>
      <c r="D53" s="40">
        <v>40513</v>
      </c>
      <c r="E53" s="41">
        <v>91194.640945000006</v>
      </c>
      <c r="F53" s="42">
        <v>70370.681245</v>
      </c>
      <c r="G53" s="42">
        <v>70370.655166000011</v>
      </c>
      <c r="H53" s="42">
        <v>58447.064060000004</v>
      </c>
      <c r="I53" s="42">
        <v>10050.058618000001</v>
      </c>
      <c r="J53" s="42">
        <v>415.70976299999995</v>
      </c>
      <c r="K53" s="42">
        <v>369.40309200000002</v>
      </c>
      <c r="L53" s="42">
        <v>36836.911704999999</v>
      </c>
      <c r="M53" s="42">
        <v>9581.335020999999</v>
      </c>
      <c r="N53" s="42">
        <v>29704.213034</v>
      </c>
      <c r="O53" s="42">
        <v>11923.591106</v>
      </c>
      <c r="P53" s="42">
        <v>430.05068800000004</v>
      </c>
      <c r="Q53" s="42">
        <v>1704.0131669999998</v>
      </c>
      <c r="R53" s="42">
        <v>113.910844</v>
      </c>
      <c r="S53" s="42">
        <v>37.348402999999998</v>
      </c>
      <c r="T53" s="42">
        <v>9638.2680040000014</v>
      </c>
      <c r="U53" s="42">
        <v>2.6079000000000001E-2</v>
      </c>
      <c r="V53" s="42">
        <v>20823.959699999999</v>
      </c>
      <c r="W53" s="42">
        <v>1961.9596999999997</v>
      </c>
      <c r="X53" s="42">
        <v>18862</v>
      </c>
      <c r="Y53" s="42">
        <v>105739.66543758332</v>
      </c>
      <c r="Z53" s="42">
        <v>105826.72183658331</v>
      </c>
      <c r="AA53" s="42">
        <v>36381.963084833311</v>
      </c>
      <c r="AB53" s="42">
        <v>18890.61771083331</v>
      </c>
      <c r="AC53" s="42">
        <v>3906.2074523333313</v>
      </c>
      <c r="AD53" s="42">
        <v>899.07663999999988</v>
      </c>
      <c r="AE53" s="42">
        <v>334.29613799999998</v>
      </c>
      <c r="AF53" s="42">
        <v>564.78050199999984</v>
      </c>
      <c r="AG53" s="42">
        <v>12686.061281666671</v>
      </c>
      <c r="AH53" s="42">
        <v>522.36078999999916</v>
      </c>
      <c r="AI53" s="42">
        <v>893.71485200000177</v>
      </c>
      <c r="AJ53" s="42">
        <v>0</v>
      </c>
      <c r="AK53" s="42">
        <v>0</v>
      </c>
      <c r="AL53" s="42">
        <v>69444.758751750007</v>
      </c>
      <c r="AM53" s="42">
        <v>55569.420007750006</v>
      </c>
      <c r="AN53" s="42">
        <v>0</v>
      </c>
      <c r="AO53" s="42">
        <v>13875.338743999999</v>
      </c>
      <c r="AP53" s="42">
        <v>-87.056399000000212</v>
      </c>
      <c r="AQ53" s="42">
        <v>-14545.024492583305</v>
      </c>
      <c r="AR53" s="42">
        <v>-35368.98419258331</v>
      </c>
      <c r="AS53" s="42">
        <v>-20594.568808583303</v>
      </c>
      <c r="AT53" s="42">
        <v>-21493.645448583306</v>
      </c>
      <c r="AU53" s="42">
        <v>-32036.261750083235</v>
      </c>
      <c r="AV53" s="42">
        <v>-52860.221450083242</v>
      </c>
      <c r="AW53" s="42">
        <v>7313.8200900000002</v>
      </c>
      <c r="AX53" s="42">
        <v>8871.9055419999986</v>
      </c>
      <c r="AY53" s="42">
        <v>11913.379043999999</v>
      </c>
      <c r="AZ53" s="42">
        <v>-3041.4735020000003</v>
      </c>
      <c r="BA53" s="42">
        <v>0</v>
      </c>
      <c r="BB53" s="42">
        <v>-1558.085452</v>
      </c>
      <c r="BC53" s="42">
        <v>-172.27350800000002</v>
      </c>
      <c r="BD53" s="42">
        <v>-1385.811944</v>
      </c>
      <c r="BE53" s="43">
        <v>0</v>
      </c>
      <c r="BF53" t="s">
        <v>58</v>
      </c>
      <c r="BG53">
        <f t="shared" si="1"/>
        <v>24</v>
      </c>
    </row>
    <row r="54" spans="3:59" ht="15.6" x14ac:dyDescent="0.3">
      <c r="C54" s="6" t="str">
        <f t="shared" si="0"/>
        <v>1T 2011</v>
      </c>
      <c r="D54" s="40">
        <v>40544</v>
      </c>
      <c r="E54" s="42">
        <v>50727.413049000003</v>
      </c>
      <c r="F54" s="42">
        <v>48365.300326999997</v>
      </c>
      <c r="G54" s="42">
        <v>48365.300326999997</v>
      </c>
      <c r="H54" s="42">
        <v>45348.947359999998</v>
      </c>
      <c r="I54" s="42">
        <v>10669.352504999999</v>
      </c>
      <c r="J54" s="42">
        <v>485.49675999999999</v>
      </c>
      <c r="K54" s="42">
        <v>282.83947000000001</v>
      </c>
      <c r="L54" s="42">
        <v>26089.127946999997</v>
      </c>
      <c r="M54" s="42">
        <v>7285.4870809999993</v>
      </c>
      <c r="N54" s="42">
        <v>536.64359700000011</v>
      </c>
      <c r="O54" s="42">
        <v>3016.3529669999998</v>
      </c>
      <c r="P54" s="42">
        <v>180.72710999999998</v>
      </c>
      <c r="Q54" s="42">
        <v>1429.092026</v>
      </c>
      <c r="R54" s="42">
        <v>117.114076</v>
      </c>
      <c r="S54" s="42">
        <v>4.3152999999999997E-2</v>
      </c>
      <c r="T54" s="42">
        <v>1289.376602</v>
      </c>
      <c r="U54" s="42">
        <v>0</v>
      </c>
      <c r="V54" s="42">
        <v>2362.1127219999998</v>
      </c>
      <c r="W54" s="42">
        <v>2362.1127219999998</v>
      </c>
      <c r="X54" s="42">
        <v>0</v>
      </c>
      <c r="Y54" s="42">
        <v>92859.131116166667</v>
      </c>
      <c r="Z54" s="42">
        <v>92899.320106166662</v>
      </c>
      <c r="AA54" s="42">
        <v>23262.070030166662</v>
      </c>
      <c r="AB54" s="42">
        <v>20455.474666666665</v>
      </c>
      <c r="AC54">
        <v>1902.241182</v>
      </c>
      <c r="AD54">
        <v>524.68617299999949</v>
      </c>
      <c r="AE54">
        <v>321.32830599999954</v>
      </c>
      <c r="AF54">
        <v>203.357867</v>
      </c>
      <c r="AG54">
        <v>379.66800849999998</v>
      </c>
      <c r="AH54">
        <v>0</v>
      </c>
      <c r="AI54">
        <v>0</v>
      </c>
      <c r="AJ54">
        <v>0</v>
      </c>
      <c r="AK54">
        <v>0</v>
      </c>
      <c r="AL54">
        <v>23073.955166</v>
      </c>
      <c r="AM54">
        <v>13227.074352</v>
      </c>
      <c r="AN54">
        <v>0</v>
      </c>
      <c r="AO54">
        <v>9846.8808140000001</v>
      </c>
      <c r="AP54">
        <v>-40.188989999999997</v>
      </c>
      <c r="AQ54">
        <v>-42131.718067166665</v>
      </c>
      <c r="AR54">
        <v>-44493.83078916667</v>
      </c>
      <c r="AS54">
        <v>-34122.263802166679</v>
      </c>
      <c r="AT54">
        <v>-34646.949975166674</v>
      </c>
      <c r="AU54">
        <v>-23370.365744666709</v>
      </c>
      <c r="AV54">
        <v>-25732.478466666715</v>
      </c>
      <c r="AW54" s="42">
        <v>25877.70527699999</v>
      </c>
      <c r="AX54" s="42">
        <v>7033.304748999999</v>
      </c>
      <c r="AY54" s="42">
        <v>7484.7680919999993</v>
      </c>
      <c r="AZ54" s="42">
        <v>-451.46334300000001</v>
      </c>
      <c r="BA54" s="42">
        <v>0</v>
      </c>
      <c r="BB54" s="42">
        <v>18844.400527999995</v>
      </c>
      <c r="BC54" s="42">
        <v>-1963.1661450000029</v>
      </c>
      <c r="BD54" s="42">
        <v>20807.566672999998</v>
      </c>
      <c r="BE54" s="43">
        <v>0</v>
      </c>
      <c r="BF54" t="s">
        <v>58</v>
      </c>
      <c r="BG54">
        <f t="shared" si="1"/>
        <v>25</v>
      </c>
    </row>
    <row r="55" spans="3:59" ht="15.6" x14ac:dyDescent="0.3">
      <c r="C55" s="6" t="str">
        <f t="shared" si="0"/>
        <v>1T 2011</v>
      </c>
      <c r="D55" s="40">
        <v>40575</v>
      </c>
      <c r="E55" s="42">
        <v>48973.035932000006</v>
      </c>
      <c r="F55" s="42">
        <v>47971.806494000004</v>
      </c>
      <c r="G55" s="42">
        <v>47971.806494000004</v>
      </c>
      <c r="H55" s="42">
        <v>44831.254333999997</v>
      </c>
      <c r="I55" s="42">
        <v>7849.4750809999996</v>
      </c>
      <c r="J55" s="42">
        <v>438.03357699999998</v>
      </c>
      <c r="K55" s="42">
        <v>374.16776299999998</v>
      </c>
      <c r="L55" s="42">
        <v>26995.622933999999</v>
      </c>
      <c r="M55" s="42">
        <v>8713.9618289999999</v>
      </c>
      <c r="N55" s="42">
        <v>459.99315000000001</v>
      </c>
      <c r="O55" s="42">
        <v>3140.5521600000002</v>
      </c>
      <c r="P55" s="42">
        <v>427.58724800000005</v>
      </c>
      <c r="Q55" s="42">
        <v>1470.1913330000004</v>
      </c>
      <c r="R55" s="42">
        <v>171.62176299999999</v>
      </c>
      <c r="S55" s="42">
        <v>5.9399E-2</v>
      </c>
      <c r="T55" s="42">
        <v>1071.0924169999998</v>
      </c>
      <c r="U55" s="42">
        <v>0</v>
      </c>
      <c r="V55" s="42">
        <v>1001.229438</v>
      </c>
      <c r="W55" s="42">
        <v>1001.229438</v>
      </c>
      <c r="X55" s="42">
        <v>0</v>
      </c>
      <c r="Y55" s="42">
        <v>90419.663840466659</v>
      </c>
      <c r="Z55" s="42">
        <v>90434.267043466651</v>
      </c>
      <c r="AA55" s="42">
        <v>57104.991135466662</v>
      </c>
      <c r="AB55" s="42">
        <v>22650.102166666664</v>
      </c>
      <c r="AC55">
        <v>15812.485439</v>
      </c>
      <c r="AD55">
        <v>342.25533599999994</v>
      </c>
      <c r="AE55">
        <v>2.8056380000000005</v>
      </c>
      <c r="AF55">
        <v>339.44969799999996</v>
      </c>
      <c r="AG55">
        <v>18300.1481938</v>
      </c>
      <c r="AH55">
        <v>0</v>
      </c>
      <c r="AI55">
        <v>7038.1738290000003</v>
      </c>
      <c r="AJ55">
        <v>86.907352000000003</v>
      </c>
      <c r="AK55">
        <v>439.60578999999996</v>
      </c>
      <c r="AL55">
        <v>33329.275908000003</v>
      </c>
      <c r="AM55">
        <v>21205.642438000003</v>
      </c>
      <c r="AN55">
        <v>0</v>
      </c>
      <c r="AO55">
        <v>12123.633469999999</v>
      </c>
      <c r="AP55">
        <v>-14.603202999998729</v>
      </c>
      <c r="AQ55">
        <v>-41446.62790846666</v>
      </c>
      <c r="AR55">
        <v>-42447.857346466662</v>
      </c>
      <c r="AS55">
        <v>-29981.968540466667</v>
      </c>
      <c r="AT55">
        <v>-30324.223876466662</v>
      </c>
      <c r="AU55">
        <v>-72019.986383966621</v>
      </c>
      <c r="AV55">
        <v>-73021.215821966631</v>
      </c>
      <c r="AW55" s="42">
        <v>88460.836387999996</v>
      </c>
      <c r="AX55" s="42">
        <v>10078.163693</v>
      </c>
      <c r="AY55" s="42">
        <v>11122.404032</v>
      </c>
      <c r="AZ55" s="42">
        <v>-1044.2403389999999</v>
      </c>
      <c r="BA55" s="42">
        <v>0</v>
      </c>
      <c r="BB55" s="42">
        <v>78382.672694999987</v>
      </c>
      <c r="BC55" s="42">
        <v>88013.937103000004</v>
      </c>
      <c r="BD55" s="42">
        <v>-9631.2644079999991</v>
      </c>
      <c r="BE55" s="43">
        <v>0</v>
      </c>
      <c r="BF55" t="s">
        <v>58</v>
      </c>
      <c r="BG55">
        <f t="shared" si="1"/>
        <v>26</v>
      </c>
    </row>
    <row r="56" spans="3:59" ht="15.6" x14ac:dyDescent="0.3">
      <c r="C56" s="6" t="str">
        <f t="shared" si="0"/>
        <v>1T 2011</v>
      </c>
      <c r="D56" s="40">
        <v>40603</v>
      </c>
      <c r="E56" s="42">
        <v>81164.486130999998</v>
      </c>
      <c r="F56" s="42">
        <v>67505.116371999989</v>
      </c>
      <c r="G56" s="42">
        <v>67505.099370999989</v>
      </c>
      <c r="H56" s="42">
        <v>50822.212563999994</v>
      </c>
      <c r="I56" s="42">
        <v>7388.330531999999</v>
      </c>
      <c r="J56" s="42">
        <v>377.33537899999999</v>
      </c>
      <c r="K56" s="42">
        <v>358.313874</v>
      </c>
      <c r="L56" s="42">
        <v>32848.921144</v>
      </c>
      <c r="M56" s="42">
        <v>9425.4275689999977</v>
      </c>
      <c r="N56" s="42">
        <v>423.88406600000002</v>
      </c>
      <c r="O56" s="42">
        <v>16682.886806999999</v>
      </c>
      <c r="P56" s="42">
        <v>484.07346799999999</v>
      </c>
      <c r="Q56" s="42">
        <v>10372.846519999999</v>
      </c>
      <c r="R56" s="42">
        <v>92.920160000000038</v>
      </c>
      <c r="S56" s="42">
        <v>4.8655039999999996</v>
      </c>
      <c r="T56" s="42">
        <v>5728.1811549999993</v>
      </c>
      <c r="U56" s="42">
        <v>1.7001000000000002E-2</v>
      </c>
      <c r="V56" s="42">
        <v>13659.369758999999</v>
      </c>
      <c r="W56" s="42">
        <v>1327.7159180000001</v>
      </c>
      <c r="X56" s="42">
        <v>12331.653840999999</v>
      </c>
      <c r="Y56" s="42">
        <v>101851.39657616669</v>
      </c>
      <c r="Z56" s="42">
        <v>103489.0722471667</v>
      </c>
      <c r="AA56" s="42">
        <v>61371.62924116668</v>
      </c>
      <c r="AB56" s="42">
        <v>21401.991416666671</v>
      </c>
      <c r="AC56">
        <v>8394.0098190000026</v>
      </c>
      <c r="AD56">
        <v>1739.0972420000001</v>
      </c>
      <c r="AE56">
        <v>627.47202200000015</v>
      </c>
      <c r="AF56">
        <v>1111.6252199999999</v>
      </c>
      <c r="AG56">
        <v>29836.530763500006</v>
      </c>
      <c r="AH56">
        <v>7121.5667079999994</v>
      </c>
      <c r="AI56">
        <v>1369.9340089999996</v>
      </c>
      <c r="AJ56">
        <v>418.68555499999997</v>
      </c>
      <c r="AK56">
        <v>6513.713831</v>
      </c>
      <c r="AL56">
        <v>42117.443006000001</v>
      </c>
      <c r="AM56">
        <v>29892.062748000004</v>
      </c>
      <c r="AN56">
        <v>266.39999999999998</v>
      </c>
      <c r="AO56">
        <v>11958.980258</v>
      </c>
      <c r="AP56">
        <v>-1637.6756709999995</v>
      </c>
      <c r="AQ56">
        <v>-20686.910445166694</v>
      </c>
      <c r="AR56">
        <v>-34346.280204166695</v>
      </c>
      <c r="AS56">
        <v>-20648.202704166695</v>
      </c>
      <c r="AT56">
        <v>-22387.299946166695</v>
      </c>
      <c r="AU56">
        <v>-9906.2456916666542</v>
      </c>
      <c r="AV56">
        <v>-23565.615450666657</v>
      </c>
      <c r="AW56" s="42">
        <v>-3510.2608619999996</v>
      </c>
      <c r="AX56" s="42">
        <v>9328.6430729999993</v>
      </c>
      <c r="AY56" s="42">
        <v>10631.26434</v>
      </c>
      <c r="AZ56" s="42">
        <v>-1302.621267</v>
      </c>
      <c r="BA56" s="42">
        <v>0</v>
      </c>
      <c r="BB56" s="42">
        <v>-12838.903934999998</v>
      </c>
      <c r="BC56" s="42">
        <v>-29155.066068999997</v>
      </c>
      <c r="BD56" s="42">
        <v>16316.162134</v>
      </c>
      <c r="BE56" s="43">
        <v>0</v>
      </c>
      <c r="BF56" t="s">
        <v>58</v>
      </c>
      <c r="BG56">
        <f t="shared" si="1"/>
        <v>27</v>
      </c>
    </row>
    <row r="57" spans="3:59" ht="15.6" x14ac:dyDescent="0.3">
      <c r="C57" s="6" t="str">
        <f t="shared" si="0"/>
        <v>2T 2011</v>
      </c>
      <c r="D57" s="40">
        <v>40634</v>
      </c>
      <c r="E57" s="42">
        <v>93065.423082000008</v>
      </c>
      <c r="F57" s="42">
        <v>90208.221544</v>
      </c>
      <c r="G57" s="42">
        <v>90208.215544000006</v>
      </c>
      <c r="H57" s="42">
        <v>84378.271846000003</v>
      </c>
      <c r="I57" s="42">
        <v>47251.641649999998</v>
      </c>
      <c r="J57" s="42">
        <v>397.72856899999999</v>
      </c>
      <c r="K57" s="42">
        <v>345.26524499999999</v>
      </c>
      <c r="L57" s="42">
        <v>27971.009909</v>
      </c>
      <c r="M57" s="42">
        <v>7836.6818670000002</v>
      </c>
      <c r="N57" s="42">
        <v>575.94460600000002</v>
      </c>
      <c r="O57" s="42">
        <v>5829.9436980000009</v>
      </c>
      <c r="P57" s="42">
        <v>317.96470300000004</v>
      </c>
      <c r="Q57" s="42">
        <v>1400.578289</v>
      </c>
      <c r="R57" s="42">
        <v>66.021496999999968</v>
      </c>
      <c r="S57" s="42">
        <v>7.767405000000001</v>
      </c>
      <c r="T57" s="42">
        <v>4037.6118040000006</v>
      </c>
      <c r="U57" s="42">
        <v>6.0000000000000001E-3</v>
      </c>
      <c r="V57" s="42">
        <v>2857.2015379999998</v>
      </c>
      <c r="W57" s="42">
        <v>2857.2015379999998</v>
      </c>
      <c r="X57" s="42">
        <v>0</v>
      </c>
      <c r="Y57" s="42">
        <v>66563.537440666652</v>
      </c>
      <c r="Z57" s="42">
        <v>67086.769086666653</v>
      </c>
      <c r="AA57" s="42">
        <v>39098.997560666648</v>
      </c>
      <c r="AB57" s="42">
        <v>25601.061666666657</v>
      </c>
      <c r="AC57">
        <v>6836.5416979999991</v>
      </c>
      <c r="AD57">
        <v>2078.5351859999996</v>
      </c>
      <c r="AE57">
        <v>1132.0301529999999</v>
      </c>
      <c r="AF57">
        <v>946.50503299999991</v>
      </c>
      <c r="AG57">
        <v>4582.8590099999965</v>
      </c>
      <c r="AH57">
        <v>0</v>
      </c>
      <c r="AI57">
        <v>1477.3702489999998</v>
      </c>
      <c r="AJ57">
        <v>50.569969</v>
      </c>
      <c r="AK57">
        <v>0</v>
      </c>
      <c r="AL57">
        <v>27987.771526</v>
      </c>
      <c r="AM57">
        <v>18590.802838</v>
      </c>
      <c r="AN57">
        <v>44.567999999999998</v>
      </c>
      <c r="AO57">
        <v>9352.4006880000015</v>
      </c>
      <c r="AP57">
        <v>-523.23164599999859</v>
      </c>
      <c r="AQ57">
        <v>26501.885641333349</v>
      </c>
      <c r="AR57">
        <v>23644.684103333348</v>
      </c>
      <c r="AS57">
        <v>35075.619977333343</v>
      </c>
      <c r="AT57">
        <v>32997.084791333349</v>
      </c>
      <c r="AU57">
        <v>27231.274531333322</v>
      </c>
      <c r="AV57">
        <v>24374.072993333317</v>
      </c>
      <c r="AW57" s="42">
        <v>-10862.281929000001</v>
      </c>
      <c r="AX57" s="42">
        <v>5696.4194170000001</v>
      </c>
      <c r="AY57" s="42">
        <v>6495.1991500000004</v>
      </c>
      <c r="AZ57" s="42">
        <v>-798.77973299999985</v>
      </c>
      <c r="BA57" s="42">
        <v>0</v>
      </c>
      <c r="BB57" s="42">
        <v>-16558.701346000002</v>
      </c>
      <c r="BC57" s="42">
        <v>4224.5442370000001</v>
      </c>
      <c r="BD57" s="42">
        <v>-20783.245583</v>
      </c>
      <c r="BE57" s="43">
        <v>2.9802322387695313E-11</v>
      </c>
      <c r="BF57" t="s">
        <v>58</v>
      </c>
      <c r="BG57">
        <f t="shared" si="1"/>
        <v>28</v>
      </c>
    </row>
    <row r="58" spans="3:59" ht="15.6" x14ac:dyDescent="0.3">
      <c r="C58" s="6" t="str">
        <f t="shared" si="0"/>
        <v>2T 2011</v>
      </c>
      <c r="D58" s="40">
        <v>40664</v>
      </c>
      <c r="E58" s="42">
        <v>96605.326320999986</v>
      </c>
      <c r="F58" s="42">
        <v>67339.312043999991</v>
      </c>
      <c r="G58" s="42">
        <v>67339.225043999992</v>
      </c>
      <c r="H58" s="42">
        <v>60480.60042599999</v>
      </c>
      <c r="I58" s="42">
        <v>22675.956489999997</v>
      </c>
      <c r="J58" s="42">
        <v>375.93103300000001</v>
      </c>
      <c r="K58" s="42">
        <v>425.24639799999994</v>
      </c>
      <c r="L58" s="42">
        <v>27955.679002000001</v>
      </c>
      <c r="M58" s="42">
        <v>8641.2224049999986</v>
      </c>
      <c r="N58" s="42">
        <v>406.56509800000003</v>
      </c>
      <c r="O58" s="42">
        <v>6858.6246179999989</v>
      </c>
      <c r="P58" s="42">
        <v>559.62686699999995</v>
      </c>
      <c r="Q58" s="42">
        <v>1797.8767179999998</v>
      </c>
      <c r="R58" s="42">
        <v>153.94965000000002</v>
      </c>
      <c r="S58" s="42">
        <v>143.40609900000001</v>
      </c>
      <c r="T58" s="42">
        <v>4203.7652840000001</v>
      </c>
      <c r="U58" s="42">
        <v>8.6999999999999994E-2</v>
      </c>
      <c r="V58" s="42">
        <v>29266.014277000002</v>
      </c>
      <c r="W58" s="42">
        <v>29266.014277000002</v>
      </c>
      <c r="X58" s="42">
        <v>0</v>
      </c>
      <c r="Y58" s="42">
        <v>135509.49709066664</v>
      </c>
      <c r="Z58" s="42">
        <v>136283.12472366667</v>
      </c>
      <c r="AA58" s="42">
        <v>58276.414931666674</v>
      </c>
      <c r="AB58" s="42">
        <v>23126.05166666667</v>
      </c>
      <c r="AC58">
        <v>8028.7308909999992</v>
      </c>
      <c r="AD58">
        <v>5361.7242339999993</v>
      </c>
      <c r="AE58">
        <v>3141.9309519999993</v>
      </c>
      <c r="AF58">
        <v>2219.7932820000001</v>
      </c>
      <c r="AG58">
        <v>21759.908140000003</v>
      </c>
      <c r="AH58">
        <v>0</v>
      </c>
      <c r="AI58">
        <v>3226.9605370000004</v>
      </c>
      <c r="AJ58">
        <v>12.880917</v>
      </c>
      <c r="AK58">
        <v>54.604500000000002</v>
      </c>
      <c r="AL58">
        <v>78006.709792000009</v>
      </c>
      <c r="AM58">
        <v>36625.832135000004</v>
      </c>
      <c r="AN58">
        <v>561.79528700000003</v>
      </c>
      <c r="AO58">
        <v>40819.082370000004</v>
      </c>
      <c r="AP58">
        <v>-773.62763300000177</v>
      </c>
      <c r="AQ58">
        <v>-38904.170769666671</v>
      </c>
      <c r="AR58">
        <v>-68170.185046666666</v>
      </c>
      <c r="AS58">
        <v>-21989.378442666664</v>
      </c>
      <c r="AT58">
        <v>-27351.102676666662</v>
      </c>
      <c r="AU58">
        <v>-21964.569565666683</v>
      </c>
      <c r="AV58">
        <v>-51230.583842666681</v>
      </c>
      <c r="AW58" s="42">
        <v>-9348.2118020000053</v>
      </c>
      <c r="AX58" s="42">
        <v>9654.4900979999966</v>
      </c>
      <c r="AY58" s="42">
        <v>11553.068092999998</v>
      </c>
      <c r="AZ58" s="42">
        <v>-1898.5779950000001</v>
      </c>
      <c r="BA58" s="42">
        <v>0</v>
      </c>
      <c r="BB58" s="42">
        <v>-19002.701900000004</v>
      </c>
      <c r="BC58" s="42">
        <v>-37190.640519</v>
      </c>
      <c r="BD58" s="42">
        <v>18187.938619</v>
      </c>
      <c r="BE58" s="43">
        <v>0</v>
      </c>
      <c r="BF58" t="s">
        <v>58</v>
      </c>
      <c r="BG58">
        <f t="shared" si="1"/>
        <v>29</v>
      </c>
    </row>
    <row r="59" spans="3:59" ht="15.6" x14ac:dyDescent="0.3">
      <c r="C59" s="6" t="str">
        <f t="shared" si="0"/>
        <v>2T 2011</v>
      </c>
      <c r="D59" s="40">
        <v>40695</v>
      </c>
      <c r="E59" s="42">
        <v>70712.341431000008</v>
      </c>
      <c r="F59" s="42">
        <v>65882.404074000005</v>
      </c>
      <c r="G59" s="42">
        <v>65882.312002999999</v>
      </c>
      <c r="H59" s="42">
        <v>59186.879205000005</v>
      </c>
      <c r="I59" s="42">
        <v>13882.024212999999</v>
      </c>
      <c r="J59" s="42">
        <v>432.362146</v>
      </c>
      <c r="K59" s="42">
        <v>463.48037800000003</v>
      </c>
      <c r="L59" s="42">
        <v>34132.816993</v>
      </c>
      <c r="M59" s="42">
        <v>9831.3109900000018</v>
      </c>
      <c r="N59" s="42">
        <v>444.88448499999998</v>
      </c>
      <c r="O59" s="42">
        <v>6695.4327980000007</v>
      </c>
      <c r="P59" s="42">
        <v>934.55787100000009</v>
      </c>
      <c r="Q59" s="42">
        <v>1044.714285</v>
      </c>
      <c r="R59" s="42">
        <v>301.99255800000003</v>
      </c>
      <c r="S59" s="42">
        <v>883.38943200000006</v>
      </c>
      <c r="T59" s="42">
        <v>3530.778652</v>
      </c>
      <c r="U59" s="42">
        <v>9.2071E-2</v>
      </c>
      <c r="V59" s="42">
        <v>4829.9373569999998</v>
      </c>
      <c r="W59" s="42">
        <v>2140.5136499999999</v>
      </c>
      <c r="X59" s="42">
        <v>2689.4237069999999</v>
      </c>
      <c r="Y59" s="42">
        <v>59102.642148666659</v>
      </c>
      <c r="Z59" s="42">
        <v>59942.92408966666</v>
      </c>
      <c r="AA59" s="42">
        <v>42618.761345666666</v>
      </c>
      <c r="AB59" s="42">
        <v>17839.800807666674</v>
      </c>
      <c r="AC59">
        <v>6817.7087389999997</v>
      </c>
      <c r="AD59">
        <v>3967.695984</v>
      </c>
      <c r="AE59">
        <v>2562.3363480000003</v>
      </c>
      <c r="AF59">
        <v>1405.3596359999999</v>
      </c>
      <c r="AG59">
        <v>13993.555814999996</v>
      </c>
      <c r="AH59">
        <v>7.1036000000005588</v>
      </c>
      <c r="AI59">
        <v>1428.9889450000003</v>
      </c>
      <c r="AJ59">
        <v>34.557859999999998</v>
      </c>
      <c r="AK59">
        <v>1413.3698319999999</v>
      </c>
      <c r="AL59">
        <v>17324.162743999987</v>
      </c>
      <c r="AM59">
        <v>6445.8248609999864</v>
      </c>
      <c r="AN59">
        <v>112</v>
      </c>
      <c r="AO59">
        <v>10766.337883000002</v>
      </c>
      <c r="AP59">
        <v>-840.28194099999962</v>
      </c>
      <c r="AQ59">
        <v>11609.699282333351</v>
      </c>
      <c r="AR59">
        <v>6779.7619253333505</v>
      </c>
      <c r="AS59">
        <v>21513.795792333349</v>
      </c>
      <c r="AT59">
        <v>17546.099808333351</v>
      </c>
      <c r="AU59">
        <v>-19597.898448666652</v>
      </c>
      <c r="AV59">
        <v>-24427.835805666651</v>
      </c>
      <c r="AW59" s="42">
        <v>16463.786193999993</v>
      </c>
      <c r="AX59" s="42">
        <v>5577.0820660000018</v>
      </c>
      <c r="AY59" s="42">
        <v>8625.8242330000012</v>
      </c>
      <c r="AZ59" s="42">
        <v>-3048.7421669999999</v>
      </c>
      <c r="BA59" s="42">
        <v>0</v>
      </c>
      <c r="BB59" s="42">
        <v>10886.70412799999</v>
      </c>
      <c r="BC59" s="42">
        <v>28556.532443999989</v>
      </c>
      <c r="BD59" s="42">
        <v>-17669.828315999999</v>
      </c>
      <c r="BE59" s="43">
        <v>-9.3132257461547854E-12</v>
      </c>
      <c r="BF59" t="s">
        <v>58</v>
      </c>
      <c r="BG59">
        <f t="shared" si="1"/>
        <v>30</v>
      </c>
    </row>
    <row r="60" spans="3:59" ht="15.6" x14ac:dyDescent="0.3">
      <c r="C60" s="6" t="str">
        <f t="shared" si="0"/>
        <v>3T 2011</v>
      </c>
      <c r="D60" s="40">
        <v>40725</v>
      </c>
      <c r="E60" s="42">
        <v>125658.22889100001</v>
      </c>
      <c r="F60" s="42">
        <v>76692.900674999997</v>
      </c>
      <c r="G60" s="42">
        <v>76692.84967499999</v>
      </c>
      <c r="H60" s="42">
        <v>64906.722179999997</v>
      </c>
      <c r="I60" s="42">
        <v>24234.552635999997</v>
      </c>
      <c r="J60" s="42">
        <v>27.440866999999997</v>
      </c>
      <c r="K60" s="42">
        <v>400.37837799999994</v>
      </c>
      <c r="L60" s="42">
        <v>30402.326206000002</v>
      </c>
      <c r="M60" s="42">
        <v>9393.7565109999996</v>
      </c>
      <c r="N60" s="42">
        <v>448.267582</v>
      </c>
      <c r="O60" s="42">
        <v>11786.127495000001</v>
      </c>
      <c r="P60" s="42">
        <v>669.69627799999978</v>
      </c>
      <c r="Q60" s="42">
        <v>1852.660832</v>
      </c>
      <c r="R60" s="42">
        <v>1044.3213949999999</v>
      </c>
      <c r="S60" s="42">
        <v>6282.7503980000001</v>
      </c>
      <c r="T60" s="42">
        <v>1936.698592</v>
      </c>
      <c r="U60" s="42">
        <v>5.0999999999999997E-2</v>
      </c>
      <c r="V60" s="42">
        <v>48965.328216000002</v>
      </c>
      <c r="W60" s="42">
        <v>11366.788924999999</v>
      </c>
      <c r="X60" s="42">
        <v>37598.539291000001</v>
      </c>
      <c r="Y60" s="42">
        <v>106530.2769143334</v>
      </c>
      <c r="Z60" s="42">
        <v>106999.2885813334</v>
      </c>
      <c r="AA60" s="42">
        <v>52954.878275333387</v>
      </c>
      <c r="AB60" s="42">
        <v>24096.407842333378</v>
      </c>
      <c r="AC60">
        <v>6715.118175999999</v>
      </c>
      <c r="AD60">
        <v>2824.6459279999999</v>
      </c>
      <c r="AE60">
        <v>2603.6705929999998</v>
      </c>
      <c r="AF60">
        <v>220.97533499999994</v>
      </c>
      <c r="AG60">
        <v>19318.706329000011</v>
      </c>
      <c r="AH60">
        <v>78.909765999999834</v>
      </c>
      <c r="AI60">
        <v>1882.3268100000005</v>
      </c>
      <c r="AJ60">
        <v>0</v>
      </c>
      <c r="AK60">
        <v>1071.2818160000002</v>
      </c>
      <c r="AL60">
        <v>54044.410306000012</v>
      </c>
      <c r="AM60">
        <v>17798.270554000006</v>
      </c>
      <c r="AN60">
        <v>499.48713500000002</v>
      </c>
      <c r="AO60">
        <v>35746.652617</v>
      </c>
      <c r="AP60">
        <v>-469.01166699999902</v>
      </c>
      <c r="AQ60">
        <v>19127.951976666598</v>
      </c>
      <c r="AR60">
        <v>-29837.376239333407</v>
      </c>
      <c r="AS60">
        <v>8733.922305666596</v>
      </c>
      <c r="AT60">
        <v>5909.2763776665925</v>
      </c>
      <c r="AU60">
        <v>5704.3768896665943</v>
      </c>
      <c r="AV60">
        <v>-43260.951326333408</v>
      </c>
      <c r="AW60" s="42">
        <v>-14402.736803999995</v>
      </c>
      <c r="AX60" s="42">
        <v>24116.132568000001</v>
      </c>
      <c r="AY60" s="42">
        <v>24379.863692000003</v>
      </c>
      <c r="AZ60" s="42">
        <v>-263.73112399999997</v>
      </c>
      <c r="BA60" s="42">
        <v>0</v>
      </c>
      <c r="BB60" s="42">
        <v>-38518.869371999994</v>
      </c>
      <c r="BC60" s="42">
        <v>-53364.058780999992</v>
      </c>
      <c r="BD60" s="42">
        <v>14845.189409000002</v>
      </c>
      <c r="BE60" s="43">
        <v>0</v>
      </c>
      <c r="BF60" t="s">
        <v>58</v>
      </c>
      <c r="BG60">
        <f t="shared" si="1"/>
        <v>31</v>
      </c>
    </row>
    <row r="61" spans="3:59" ht="15.6" x14ac:dyDescent="0.3">
      <c r="C61" s="6" t="str">
        <f t="shared" si="0"/>
        <v>3T 2011</v>
      </c>
      <c r="D61" s="40">
        <v>40756</v>
      </c>
      <c r="E61" s="42">
        <v>100762.54452699999</v>
      </c>
      <c r="F61" s="42">
        <v>61760.802553999994</v>
      </c>
      <c r="G61" s="42">
        <v>61760.748553999998</v>
      </c>
      <c r="H61" s="42">
        <v>55607.650565999997</v>
      </c>
      <c r="I61" s="42">
        <v>11866.083207999998</v>
      </c>
      <c r="J61" s="42">
        <v>444.00927300000001</v>
      </c>
      <c r="K61" s="42">
        <v>409.45464199999998</v>
      </c>
      <c r="L61" s="42">
        <v>32170.393929000002</v>
      </c>
      <c r="M61" s="42">
        <v>10072.946701999997</v>
      </c>
      <c r="N61" s="42">
        <v>644.76281200000017</v>
      </c>
      <c r="O61" s="42">
        <v>6153.0979879999995</v>
      </c>
      <c r="P61" s="42">
        <v>431.73046800000009</v>
      </c>
      <c r="Q61" s="42">
        <v>1724.6596190000002</v>
      </c>
      <c r="R61" s="42">
        <v>159.8343540000001</v>
      </c>
      <c r="S61" s="42">
        <v>559.87338599999953</v>
      </c>
      <c r="T61" s="42">
        <v>3277.0001610000004</v>
      </c>
      <c r="U61" s="42">
        <v>5.3999999999999999E-2</v>
      </c>
      <c r="V61" s="42">
        <v>39001.741972999997</v>
      </c>
      <c r="W61" s="42">
        <v>1247.6528080000001</v>
      </c>
      <c r="X61" s="42">
        <v>37754.089164999998</v>
      </c>
      <c r="Y61" s="42">
        <v>91848.391274999973</v>
      </c>
      <c r="Z61" s="42">
        <v>82937.458613999959</v>
      </c>
      <c r="AA61" s="42">
        <v>53422.448456999962</v>
      </c>
      <c r="AB61" s="42">
        <v>28577.182099999965</v>
      </c>
      <c r="AC61">
        <v>7955.6027920000033</v>
      </c>
      <c r="AD61">
        <v>189.78585200000003</v>
      </c>
      <c r="AE61">
        <v>8.4098489999999995</v>
      </c>
      <c r="AF61">
        <v>181.37600300000005</v>
      </c>
      <c r="AG61">
        <v>16699.877712999998</v>
      </c>
      <c r="AH61">
        <v>95.871453999999915</v>
      </c>
      <c r="AI61">
        <v>1428.857182</v>
      </c>
      <c r="AJ61">
        <v>0</v>
      </c>
      <c r="AK61">
        <v>517.04895099999999</v>
      </c>
      <c r="AL61">
        <v>29515.010156999997</v>
      </c>
      <c r="AM61">
        <v>17459.974291999995</v>
      </c>
      <c r="AN61">
        <v>0</v>
      </c>
      <c r="AO61">
        <v>12055.035865000002</v>
      </c>
      <c r="AP61">
        <v>8910.9326610000062</v>
      </c>
      <c r="AQ61">
        <v>8914.1532520000183</v>
      </c>
      <c r="AR61">
        <v>-30087.588720999978</v>
      </c>
      <c r="AS61">
        <v>-17842.767003999972</v>
      </c>
      <c r="AT61">
        <v>-18032.552855999969</v>
      </c>
      <c r="AU61">
        <v>15252.213014000017</v>
      </c>
      <c r="AV61">
        <v>-23749.528958999981</v>
      </c>
      <c r="AW61" s="42">
        <v>5994.1523920000009</v>
      </c>
      <c r="AX61" s="42">
        <v>10317.900621000001</v>
      </c>
      <c r="AY61" s="42">
        <v>10807.383057000003</v>
      </c>
      <c r="AZ61" s="42">
        <v>-489.48243600000012</v>
      </c>
      <c r="BA61" s="42">
        <v>0</v>
      </c>
      <c r="BB61" s="42">
        <v>-4323.7482290000007</v>
      </c>
      <c r="BC61" s="42">
        <v>14267.101973999997</v>
      </c>
      <c r="BD61" s="42">
        <v>-18590.850202999998</v>
      </c>
      <c r="BE61" s="43">
        <v>0</v>
      </c>
      <c r="BF61" t="s">
        <v>58</v>
      </c>
      <c r="BG61">
        <f t="shared" si="1"/>
        <v>32</v>
      </c>
    </row>
    <row r="62" spans="3:59" ht="15.6" x14ac:dyDescent="0.3">
      <c r="C62" s="6" t="str">
        <f t="shared" si="0"/>
        <v>3T 2011</v>
      </c>
      <c r="D62" s="40">
        <v>40787</v>
      </c>
      <c r="E62" s="42">
        <v>62177.239986</v>
      </c>
      <c r="F62" s="42">
        <v>54955.765247000003</v>
      </c>
      <c r="G62" s="42">
        <v>54955.709246999999</v>
      </c>
      <c r="H62" s="42">
        <v>49665.850789999997</v>
      </c>
      <c r="I62" s="42">
        <v>8792.2401699999991</v>
      </c>
      <c r="J62" s="42">
        <v>348.36166800000001</v>
      </c>
      <c r="K62" s="42">
        <v>398.40410400000002</v>
      </c>
      <c r="L62" s="42">
        <v>28948.197912</v>
      </c>
      <c r="M62" s="42">
        <v>10617.539446999999</v>
      </c>
      <c r="N62" s="42">
        <v>561.1074890000001</v>
      </c>
      <c r="O62" s="42">
        <v>5289.8584570000003</v>
      </c>
      <c r="P62" s="42">
        <v>380.69968900000003</v>
      </c>
      <c r="Q62" s="42">
        <v>1621.5103480000005</v>
      </c>
      <c r="R62" s="42">
        <v>240.32487700000001</v>
      </c>
      <c r="S62" s="42">
        <v>16.587263</v>
      </c>
      <c r="T62" s="42">
        <v>3030.7362800000001</v>
      </c>
      <c r="U62" s="42">
        <v>5.6000000000000001E-2</v>
      </c>
      <c r="V62" s="42">
        <v>7221.4747390000002</v>
      </c>
      <c r="W62" s="42">
        <v>4716.294089</v>
      </c>
      <c r="X62" s="42">
        <v>2505.1806499999998</v>
      </c>
      <c r="Y62" s="42">
        <v>76824.805326500005</v>
      </c>
      <c r="Z62" s="42">
        <v>76486.610022499997</v>
      </c>
      <c r="AA62" s="42">
        <v>50486.511470499987</v>
      </c>
      <c r="AB62" s="42">
        <v>23125.642583333312</v>
      </c>
      <c r="AC62">
        <v>7864.5906586666706</v>
      </c>
      <c r="AD62">
        <v>3855.677803</v>
      </c>
      <c r="AE62">
        <v>3614.8061150000003</v>
      </c>
      <c r="AF62">
        <v>240.87168799999972</v>
      </c>
      <c r="AG62">
        <v>15640.600425499999</v>
      </c>
      <c r="AH62">
        <v>57.850626000000162</v>
      </c>
      <c r="AI62">
        <v>2517.7780749999993</v>
      </c>
      <c r="AJ62">
        <v>58.927324999999996</v>
      </c>
      <c r="AK62">
        <v>393.32100799999944</v>
      </c>
      <c r="AL62">
        <v>26000.098552000007</v>
      </c>
      <c r="AM62">
        <v>11960.235476000011</v>
      </c>
      <c r="AN62">
        <v>0</v>
      </c>
      <c r="AO62">
        <v>14039.863076</v>
      </c>
      <c r="AP62">
        <v>338.19530399999849</v>
      </c>
      <c r="AQ62">
        <v>-14647.565340499998</v>
      </c>
      <c r="AR62">
        <v>-21869.040079499999</v>
      </c>
      <c r="AS62">
        <v>-3973.4992004999967</v>
      </c>
      <c r="AT62">
        <v>-7829.1770035</v>
      </c>
      <c r="AU62">
        <v>-8933.922939499982</v>
      </c>
      <c r="AV62">
        <v>-16155.397678499981</v>
      </c>
      <c r="AW62" s="42">
        <v>24161.181983999999</v>
      </c>
      <c r="AX62" s="42">
        <v>8879.1751039999981</v>
      </c>
      <c r="AY62" s="42">
        <v>9323.5689870000006</v>
      </c>
      <c r="AZ62" s="42">
        <v>-444.39388300000036</v>
      </c>
      <c r="BA62" s="42">
        <v>0</v>
      </c>
      <c r="BB62" s="42">
        <v>15282.006879999999</v>
      </c>
      <c r="BC62" s="42">
        <v>2232.3176899999994</v>
      </c>
      <c r="BD62" s="42">
        <v>13049.689189999999</v>
      </c>
      <c r="BE62" s="43">
        <v>0</v>
      </c>
      <c r="BF62" t="s">
        <v>58</v>
      </c>
      <c r="BG62">
        <f t="shared" si="1"/>
        <v>33</v>
      </c>
    </row>
    <row r="63" spans="3:59" ht="15.6" x14ac:dyDescent="0.3">
      <c r="C63" s="6" t="str">
        <f t="shared" si="0"/>
        <v>4T 2011</v>
      </c>
      <c r="D63" s="40">
        <v>40817</v>
      </c>
      <c r="E63" s="42">
        <v>76718.818675000002</v>
      </c>
      <c r="F63" s="42">
        <v>69076.282997999995</v>
      </c>
      <c r="G63" s="42">
        <v>69076.230995999998</v>
      </c>
      <c r="H63" s="42">
        <v>63807.570461999989</v>
      </c>
      <c r="I63" s="42">
        <v>23776.793474999995</v>
      </c>
      <c r="J63" s="42">
        <v>388.51383099999993</v>
      </c>
      <c r="K63" s="42">
        <v>477.51773099999997</v>
      </c>
      <c r="L63" s="42">
        <v>29717.926714999998</v>
      </c>
      <c r="M63" s="42">
        <v>8966.8144379999994</v>
      </c>
      <c r="N63" s="42">
        <v>480.00427200000001</v>
      </c>
      <c r="O63" s="42">
        <v>5268.6605339999996</v>
      </c>
      <c r="P63" s="42">
        <v>365.16322400000001</v>
      </c>
      <c r="Q63" s="42">
        <v>1651.439318</v>
      </c>
      <c r="R63" s="42">
        <v>170.869821</v>
      </c>
      <c r="S63" s="42">
        <v>8.2800449999999994</v>
      </c>
      <c r="T63" s="42">
        <v>3072.9081259999998</v>
      </c>
      <c r="U63" s="42">
        <v>5.2002E-2</v>
      </c>
      <c r="V63" s="42">
        <v>7642.5356769999999</v>
      </c>
      <c r="W63" s="42">
        <v>3380.5356770000003</v>
      </c>
      <c r="X63" s="42">
        <v>4262</v>
      </c>
      <c r="Y63" s="42">
        <v>75952.832555999994</v>
      </c>
      <c r="Z63" s="42">
        <v>83407.150629999989</v>
      </c>
      <c r="AA63" s="42">
        <v>59050.791310999986</v>
      </c>
      <c r="AB63" s="42">
        <v>22873.676582333355</v>
      </c>
      <c r="AC63">
        <v>6478.8176776666496</v>
      </c>
      <c r="AD63">
        <v>1534.3795270000005</v>
      </c>
      <c r="AE63">
        <v>151.89021499999998</v>
      </c>
      <c r="AF63">
        <v>1382.4893120000004</v>
      </c>
      <c r="AG63">
        <v>28163.917523999982</v>
      </c>
      <c r="AH63">
        <v>0</v>
      </c>
      <c r="AI63">
        <v>5562.9385329999996</v>
      </c>
      <c r="AJ63">
        <v>66.540599</v>
      </c>
      <c r="AK63">
        <v>4250.873582000002</v>
      </c>
      <c r="AL63">
        <v>24356.359318999999</v>
      </c>
      <c r="AM63">
        <v>15709.474710999995</v>
      </c>
      <c r="AN63">
        <v>0</v>
      </c>
      <c r="AO63">
        <v>8646.8846080000003</v>
      </c>
      <c r="AP63">
        <v>-7454.318073999998</v>
      </c>
      <c r="AQ63">
        <v>765.98611900000276</v>
      </c>
      <c r="AR63">
        <v>-6876.5495579999979</v>
      </c>
      <c r="AS63">
        <v>3304.7145769999997</v>
      </c>
      <c r="AT63">
        <v>1770.335049999997</v>
      </c>
      <c r="AU63">
        <v>-8797.3235800000693</v>
      </c>
      <c r="AV63">
        <v>-16439.859257000069</v>
      </c>
      <c r="AW63" s="42">
        <v>-156.35632879999932</v>
      </c>
      <c r="AX63" s="42">
        <v>4272.8459802000007</v>
      </c>
      <c r="AY63" s="42">
        <v>5266.3489310000004</v>
      </c>
      <c r="AZ63" s="42">
        <v>-993.50295080000001</v>
      </c>
      <c r="BA63" s="42">
        <v>0</v>
      </c>
      <c r="BB63" s="42">
        <v>-4429.2023090000002</v>
      </c>
      <c r="BC63" s="42">
        <v>10728.871136000002</v>
      </c>
      <c r="BD63" s="42">
        <v>-15158.073445000002</v>
      </c>
      <c r="BE63" s="43">
        <v>0</v>
      </c>
      <c r="BF63" t="s">
        <v>58</v>
      </c>
      <c r="BG63">
        <f t="shared" si="1"/>
        <v>34</v>
      </c>
    </row>
    <row r="64" spans="3:59" ht="15.6" x14ac:dyDescent="0.3">
      <c r="C64" s="6" t="str">
        <f t="shared" si="0"/>
        <v>4T 2011</v>
      </c>
      <c r="D64" s="40">
        <v>40848</v>
      </c>
      <c r="E64" s="42">
        <v>142903.001441</v>
      </c>
      <c r="F64" s="42">
        <v>61564.035814000003</v>
      </c>
      <c r="G64" s="42">
        <v>61564.022814000004</v>
      </c>
      <c r="H64" s="42">
        <v>53808.345433000002</v>
      </c>
      <c r="I64" s="42">
        <v>9877.6253670000006</v>
      </c>
      <c r="J64" s="42">
        <v>382.60781500000002</v>
      </c>
      <c r="K64" s="42">
        <v>504.04366300000004</v>
      </c>
      <c r="L64" s="42">
        <v>32625.377263000006</v>
      </c>
      <c r="M64" s="42">
        <v>9866.2726469999998</v>
      </c>
      <c r="N64" s="42">
        <v>552.418678</v>
      </c>
      <c r="O64" s="42">
        <v>7755.6773810000004</v>
      </c>
      <c r="P64" s="42">
        <v>489.76627100000002</v>
      </c>
      <c r="Q64" s="42">
        <v>1573.0070980000005</v>
      </c>
      <c r="R64" s="42">
        <v>79.782589000000002</v>
      </c>
      <c r="S64" s="42">
        <v>128.15640299999998</v>
      </c>
      <c r="T64" s="42">
        <v>5484.9650199999996</v>
      </c>
      <c r="U64" s="42">
        <v>1.2999999999999999E-2</v>
      </c>
      <c r="V64" s="42">
        <v>81338.965626999998</v>
      </c>
      <c r="W64" s="42">
        <v>2698.0556269999993</v>
      </c>
      <c r="X64" s="42">
        <v>78640.91</v>
      </c>
      <c r="Y64" s="42">
        <v>93005.247466883331</v>
      </c>
      <c r="Z64" s="42">
        <v>101357.75894588334</v>
      </c>
      <c r="AA64" s="42">
        <v>47339.523699883328</v>
      </c>
      <c r="AB64" s="42">
        <v>20884.419257999987</v>
      </c>
      <c r="AC64">
        <v>7708.523876083329</v>
      </c>
      <c r="AD64">
        <v>2030.0994969999997</v>
      </c>
      <c r="AE64">
        <v>24.009024</v>
      </c>
      <c r="AF64">
        <v>2006.0904729999997</v>
      </c>
      <c r="AG64">
        <v>16716.481068800014</v>
      </c>
      <c r="AH64">
        <v>0</v>
      </c>
      <c r="AI64">
        <v>1954.2377439999991</v>
      </c>
      <c r="AJ64">
        <v>69.397234999999995</v>
      </c>
      <c r="AK64">
        <v>1951.8828529999998</v>
      </c>
      <c r="AL64">
        <v>54018.235246000011</v>
      </c>
      <c r="AM64">
        <v>33667.555513000014</v>
      </c>
      <c r="AN64">
        <v>0</v>
      </c>
      <c r="AO64">
        <v>20350.679733000004</v>
      </c>
      <c r="AP64">
        <v>-8352.5114790000025</v>
      </c>
      <c r="AQ64">
        <v>49897.753974116684</v>
      </c>
      <c r="AR64">
        <v>-31441.211652883328</v>
      </c>
      <c r="AS64">
        <v>-9060.4324228833393</v>
      </c>
      <c r="AT64">
        <v>-11090.531919883319</v>
      </c>
      <c r="AU64">
        <v>47072.697077116754</v>
      </c>
      <c r="AV64">
        <v>-34266.268549883243</v>
      </c>
      <c r="AW64" s="42">
        <v>-27351.462084999996</v>
      </c>
      <c r="AX64" s="42">
        <v>14427.293099000004</v>
      </c>
      <c r="AY64" s="42">
        <v>17652.624106000003</v>
      </c>
      <c r="AZ64" s="42">
        <v>-3225.3310070000002</v>
      </c>
      <c r="BA64" s="42">
        <v>0</v>
      </c>
      <c r="BB64" s="42">
        <v>-41778.755184000001</v>
      </c>
      <c r="BC64" s="42">
        <v>-41632.177321999996</v>
      </c>
      <c r="BD64" s="42">
        <v>-146.57786199999998</v>
      </c>
      <c r="BE64" s="43">
        <v>0</v>
      </c>
      <c r="BF64" t="s">
        <v>58</v>
      </c>
      <c r="BG64">
        <f t="shared" si="1"/>
        <v>35</v>
      </c>
    </row>
    <row r="65" spans="3:59" ht="15.6" x14ac:dyDescent="0.3">
      <c r="C65" s="6" t="str">
        <f t="shared" si="0"/>
        <v>4T 2011</v>
      </c>
      <c r="D65" s="40">
        <v>40878</v>
      </c>
      <c r="E65" s="42">
        <v>97818.727452999985</v>
      </c>
      <c r="F65" s="42">
        <v>82294.357121999972</v>
      </c>
      <c r="G65" s="42">
        <v>82294.304120999979</v>
      </c>
      <c r="H65" s="42">
        <v>62789.555408999971</v>
      </c>
      <c r="I65" s="42">
        <v>12760.376165999985</v>
      </c>
      <c r="J65" s="42">
        <v>891.0704750000001</v>
      </c>
      <c r="K65" s="42">
        <v>458.96717400000006</v>
      </c>
      <c r="L65" s="42">
        <v>36905.126651999992</v>
      </c>
      <c r="M65" s="42">
        <v>11325.407783999997</v>
      </c>
      <c r="N65" s="42">
        <v>448.60715800000003</v>
      </c>
      <c r="O65" s="42">
        <v>19504.748712000004</v>
      </c>
      <c r="P65" s="42">
        <v>399.64907300000004</v>
      </c>
      <c r="Q65" s="42">
        <v>2332.9384239999995</v>
      </c>
      <c r="R65" s="42">
        <v>120.07049699999989</v>
      </c>
      <c r="S65" s="42">
        <v>6201.0418159999999</v>
      </c>
      <c r="T65" s="42">
        <v>10451.048902000006</v>
      </c>
      <c r="U65" s="42">
        <v>5.3000999999999979E-2</v>
      </c>
      <c r="V65" s="42">
        <v>15524.370331000004</v>
      </c>
      <c r="W65" s="42">
        <v>10735.885331000003</v>
      </c>
      <c r="X65" s="42">
        <v>4788.4849999999997</v>
      </c>
      <c r="Y65" s="42">
        <v>175572.04863758339</v>
      </c>
      <c r="Z65" s="42">
        <v>162063.32633558335</v>
      </c>
      <c r="AA65" s="42">
        <v>83266.926498583358</v>
      </c>
      <c r="AB65" s="42">
        <v>30754.353243000001</v>
      </c>
      <c r="AC65">
        <v>12630.05805158335</v>
      </c>
      <c r="AD65">
        <v>3842.9965740000002</v>
      </c>
      <c r="AE65">
        <v>1712.6286480000001</v>
      </c>
      <c r="AF65">
        <v>2130.3679259999999</v>
      </c>
      <c r="AG65">
        <v>36039.518630000013</v>
      </c>
      <c r="AH65">
        <v>50</v>
      </c>
      <c r="AI65">
        <v>1412.2370450000019</v>
      </c>
      <c r="AJ65">
        <v>0</v>
      </c>
      <c r="AK65">
        <v>15079.191999999999</v>
      </c>
      <c r="AL65">
        <v>78796.399837000004</v>
      </c>
      <c r="AM65">
        <v>59944.418081999989</v>
      </c>
      <c r="AN65">
        <v>2364.8346270000002</v>
      </c>
      <c r="AO65">
        <v>16487.147128000004</v>
      </c>
      <c r="AP65">
        <v>13508.722302000002</v>
      </c>
      <c r="AQ65">
        <v>-77753.321184583401</v>
      </c>
      <c r="AR65">
        <v>-93277.691515583399</v>
      </c>
      <c r="AS65">
        <v>-72947.547813583398</v>
      </c>
      <c r="AT65">
        <v>-76790.544387583403</v>
      </c>
      <c r="AU65">
        <v>-36237.313262583397</v>
      </c>
      <c r="AV65">
        <v>-51761.683593583395</v>
      </c>
      <c r="AW65" s="42">
        <v>9525.1534527999938</v>
      </c>
      <c r="AX65" s="42">
        <v>-580.77720820000116</v>
      </c>
      <c r="AY65" s="42">
        <v>5751.2617969999992</v>
      </c>
      <c r="AZ65" s="42">
        <v>-6332.0390052000002</v>
      </c>
      <c r="BA65" s="42">
        <v>0</v>
      </c>
      <c r="BB65" s="42">
        <v>10105.930660999997</v>
      </c>
      <c r="BC65" s="42">
        <v>6708.1650249999984</v>
      </c>
      <c r="BD65" s="42">
        <v>3397.7656359999978</v>
      </c>
      <c r="BE65" s="43">
        <v>0</v>
      </c>
      <c r="BF65" t="s">
        <v>58</v>
      </c>
      <c r="BG65">
        <f t="shared" si="1"/>
        <v>36</v>
      </c>
    </row>
    <row r="66" spans="3:59" ht="15.6" x14ac:dyDescent="0.3">
      <c r="C66" s="6" t="str">
        <f t="shared" si="0"/>
        <v>1T 2012</v>
      </c>
      <c r="D66" s="40">
        <v>40909</v>
      </c>
      <c r="E66" s="41">
        <v>83774.891343999989</v>
      </c>
      <c r="F66" s="42">
        <v>79483.790170999986</v>
      </c>
      <c r="G66" s="42">
        <v>79483.783170999988</v>
      </c>
      <c r="H66" s="42">
        <v>73422.029025999989</v>
      </c>
      <c r="I66" s="42">
        <v>26316.486197999999</v>
      </c>
      <c r="J66" s="42">
        <v>602.03792099999998</v>
      </c>
      <c r="K66" s="42">
        <v>477.85198500000007</v>
      </c>
      <c r="L66" s="42">
        <v>35918.731661000005</v>
      </c>
      <c r="M66" s="42">
        <v>9600.736429999999</v>
      </c>
      <c r="N66" s="42">
        <v>506.18483100000003</v>
      </c>
      <c r="O66" s="42">
        <v>6061.7541449999999</v>
      </c>
      <c r="P66" s="42">
        <v>146.69850299999999</v>
      </c>
      <c r="Q66" s="42">
        <v>1871.0107200000004</v>
      </c>
      <c r="R66" s="42">
        <v>59.648874999999997</v>
      </c>
      <c r="S66" s="42">
        <v>0.49960599999999999</v>
      </c>
      <c r="T66" s="42">
        <v>3983.8964409999999</v>
      </c>
      <c r="U66" s="42">
        <v>7.0000000000000001E-3</v>
      </c>
      <c r="V66" s="42">
        <v>4291.101173</v>
      </c>
      <c r="W66" s="42">
        <v>4291.101173</v>
      </c>
      <c r="X66" s="42">
        <v>0</v>
      </c>
      <c r="Y66" s="42">
        <v>58666.13461733333</v>
      </c>
      <c r="Z66" s="42">
        <v>58873.450327333332</v>
      </c>
      <c r="AA66" s="42">
        <v>36560.787296333328</v>
      </c>
      <c r="AB66" s="42">
        <v>22550.380333333331</v>
      </c>
      <c r="AC66" s="42">
        <v>2990.5871690000004</v>
      </c>
      <c r="AD66" s="42">
        <v>544.11449300000004</v>
      </c>
      <c r="AE66" s="42">
        <v>388.153032</v>
      </c>
      <c r="AF66" s="42">
        <v>155.96146100000001</v>
      </c>
      <c r="AG66" s="42">
        <v>10475.705300999998</v>
      </c>
      <c r="AH66" s="42">
        <v>0</v>
      </c>
      <c r="AI66" s="42">
        <v>90.756899999999987</v>
      </c>
      <c r="AJ66" s="42">
        <v>231.27124600000002</v>
      </c>
      <c r="AK66" s="42">
        <v>940.43167000000005</v>
      </c>
      <c r="AL66" s="42">
        <v>22312.663031</v>
      </c>
      <c r="AM66" s="42">
        <v>14486.777285</v>
      </c>
      <c r="AN66" s="42">
        <v>0</v>
      </c>
      <c r="AO66" s="42">
        <v>7825.8857459999999</v>
      </c>
      <c r="AP66" s="42">
        <v>-207.31571000000292</v>
      </c>
      <c r="AQ66" s="42">
        <v>25108.756726666652</v>
      </c>
      <c r="AR66" s="42">
        <v>20817.65555366666</v>
      </c>
      <c r="AS66" s="42">
        <v>29187.655792666657</v>
      </c>
      <c r="AT66" s="42">
        <v>28643.541299666656</v>
      </c>
      <c r="AU66" s="42">
        <v>-38231.308106333367</v>
      </c>
      <c r="AV66" s="42">
        <v>-42522.409279333362</v>
      </c>
      <c r="AW66" s="42">
        <v>22034.985928999991</v>
      </c>
      <c r="AX66" s="42">
        <v>3045.2454049999997</v>
      </c>
      <c r="AY66" s="42">
        <v>3534.7845729999999</v>
      </c>
      <c r="AZ66" s="42">
        <v>-489.53916800000002</v>
      </c>
      <c r="BA66" s="42">
        <v>0</v>
      </c>
      <c r="BB66" s="42">
        <v>18989.74052399999</v>
      </c>
      <c r="BC66" s="42">
        <v>18989.74052399999</v>
      </c>
      <c r="BD66" s="42">
        <v>0</v>
      </c>
      <c r="BE66" s="43">
        <v>0</v>
      </c>
      <c r="BF66" t="s">
        <v>58</v>
      </c>
      <c r="BG66">
        <f t="shared" si="1"/>
        <v>37</v>
      </c>
    </row>
    <row r="67" spans="3:59" ht="15.6" x14ac:dyDescent="0.3">
      <c r="C67" s="6" t="str">
        <f t="shared" si="0"/>
        <v>1T 2012</v>
      </c>
      <c r="D67" s="40">
        <v>40940</v>
      </c>
      <c r="E67" s="41">
        <v>80083.410721000007</v>
      </c>
      <c r="F67" s="42">
        <v>71661.248581000007</v>
      </c>
      <c r="G67" s="42">
        <v>71661.176581000007</v>
      </c>
      <c r="H67" s="42">
        <v>65629.171711999996</v>
      </c>
      <c r="I67" s="42">
        <v>9915.3245939999997</v>
      </c>
      <c r="J67" s="42">
        <v>478.84744000000001</v>
      </c>
      <c r="K67" s="42">
        <v>419.22941099999997</v>
      </c>
      <c r="L67" s="42">
        <v>42673.886938999996</v>
      </c>
      <c r="M67" s="42">
        <v>11645.389626</v>
      </c>
      <c r="N67" s="42">
        <v>496.49370199999998</v>
      </c>
      <c r="O67" s="42">
        <v>6032.0048690000003</v>
      </c>
      <c r="P67" s="42">
        <v>194.83518100000001</v>
      </c>
      <c r="Q67" s="42">
        <v>1815.8654079999997</v>
      </c>
      <c r="R67" s="42">
        <v>286.04306300000002</v>
      </c>
      <c r="S67" s="42">
        <v>2.1521319999999999</v>
      </c>
      <c r="T67" s="42">
        <v>3733.1090850000001</v>
      </c>
      <c r="U67" s="42">
        <v>7.1999999999999995E-2</v>
      </c>
      <c r="V67" s="42">
        <v>8422.1621400000004</v>
      </c>
      <c r="W67" s="42">
        <v>8422.1621400000004</v>
      </c>
      <c r="X67" s="42">
        <v>0</v>
      </c>
      <c r="Y67" s="42">
        <v>100142.90313633333</v>
      </c>
      <c r="Z67" s="42">
        <v>98276.61847833333</v>
      </c>
      <c r="AA67" s="42">
        <v>46900.953756333329</v>
      </c>
      <c r="AB67" s="42">
        <v>22327.743333333332</v>
      </c>
      <c r="AC67" s="42">
        <v>8386.7299629999998</v>
      </c>
      <c r="AD67" s="42">
        <v>554.7297759999999</v>
      </c>
      <c r="AE67" s="42">
        <v>207.45902900000002</v>
      </c>
      <c r="AF67" s="42">
        <v>347.27074699999997</v>
      </c>
      <c r="AG67" s="42">
        <v>15631.750683999999</v>
      </c>
      <c r="AH67" s="42">
        <v>0</v>
      </c>
      <c r="AI67" s="42">
        <v>3937.37399</v>
      </c>
      <c r="AJ67" s="42">
        <v>10.046972</v>
      </c>
      <c r="AK67" s="42">
        <v>0</v>
      </c>
      <c r="AL67" s="42">
        <v>51375.664722000001</v>
      </c>
      <c r="AM67" s="42">
        <v>22159.145849000004</v>
      </c>
      <c r="AN67" s="42">
        <v>1051.4662069999999</v>
      </c>
      <c r="AO67" s="42">
        <v>28165.052666</v>
      </c>
      <c r="AP67" s="42">
        <v>1866.2846580000005</v>
      </c>
      <c r="AQ67" s="42">
        <v>-20059.49241533333</v>
      </c>
      <c r="AR67" s="42">
        <v>-28481.654555333331</v>
      </c>
      <c r="AS67" s="42">
        <v>238.12788666665554</v>
      </c>
      <c r="AT67" s="42">
        <v>-316.60188933333757</v>
      </c>
      <c r="AU67" s="42">
        <v>-20352.612658333321</v>
      </c>
      <c r="AV67" s="42">
        <v>-28774.774798333321</v>
      </c>
      <c r="AW67" s="42">
        <v>41261.771607000002</v>
      </c>
      <c r="AX67" s="42">
        <v>19349.48388</v>
      </c>
      <c r="AY67" s="42">
        <v>19742.890525999999</v>
      </c>
      <c r="AZ67" s="42">
        <v>-393.40664600000002</v>
      </c>
      <c r="BA67" s="42">
        <v>0</v>
      </c>
      <c r="BB67" s="42">
        <v>21912.287727000003</v>
      </c>
      <c r="BC67" s="42">
        <v>4444.8255390000004</v>
      </c>
      <c r="BD67" s="42">
        <v>17467.462188000001</v>
      </c>
      <c r="BE67" s="43">
        <v>0</v>
      </c>
      <c r="BF67" t="s">
        <v>58</v>
      </c>
      <c r="BG67">
        <f t="shared" si="1"/>
        <v>38</v>
      </c>
    </row>
    <row r="68" spans="3:59" ht="15.6" x14ac:dyDescent="0.3">
      <c r="C68" s="6" t="str">
        <f t="shared" si="0"/>
        <v>1T 2012</v>
      </c>
      <c r="D68" s="40">
        <v>40969</v>
      </c>
      <c r="E68" s="41">
        <v>82897.919217999995</v>
      </c>
      <c r="F68" s="42">
        <v>73982.933312999987</v>
      </c>
      <c r="G68" s="42">
        <v>73982.834298999995</v>
      </c>
      <c r="H68" s="42">
        <v>64281.625833999991</v>
      </c>
      <c r="I68" s="42">
        <v>11205.652043</v>
      </c>
      <c r="J68" s="42">
        <v>440.14794499999999</v>
      </c>
      <c r="K68" s="42">
        <v>498.65715800000004</v>
      </c>
      <c r="L68" s="42">
        <v>38920.863115999993</v>
      </c>
      <c r="M68" s="42">
        <v>12767.862433</v>
      </c>
      <c r="N68" s="42">
        <v>448.44313899999997</v>
      </c>
      <c r="O68" s="42">
        <v>9701.2084649999997</v>
      </c>
      <c r="P68" s="42">
        <v>293.02426600000001</v>
      </c>
      <c r="Q68" s="42">
        <v>5718.9723130000002</v>
      </c>
      <c r="R68" s="42">
        <v>95.308981000000003</v>
      </c>
      <c r="S68" s="42">
        <v>3.7361810000000002</v>
      </c>
      <c r="T68" s="42">
        <v>3590.1667239999992</v>
      </c>
      <c r="U68" s="42">
        <v>9.9013999999999991E-2</v>
      </c>
      <c r="V68" s="42">
        <v>8914.9859049999995</v>
      </c>
      <c r="W68" s="42">
        <v>6378.4567819999993</v>
      </c>
      <c r="X68" s="42">
        <v>2536.5291230000003</v>
      </c>
      <c r="Y68" s="42">
        <v>122316.44324113334</v>
      </c>
      <c r="Z68" s="42">
        <v>119268.15261913334</v>
      </c>
      <c r="AA68" s="42">
        <v>65622.484531133334</v>
      </c>
      <c r="AB68" s="42">
        <v>25700.070833333335</v>
      </c>
      <c r="AC68" s="42">
        <v>9008.8885200000004</v>
      </c>
      <c r="AD68" s="42">
        <v>1203.6940689999999</v>
      </c>
      <c r="AE68" s="42">
        <v>338.60483299999999</v>
      </c>
      <c r="AF68" s="42">
        <v>865.08923599999991</v>
      </c>
      <c r="AG68" s="42">
        <v>29709.831108800001</v>
      </c>
      <c r="AH68" s="42">
        <v>6819.991</v>
      </c>
      <c r="AI68" s="42">
        <v>5688.0103129999989</v>
      </c>
      <c r="AJ68" s="42">
        <v>1398.514979</v>
      </c>
      <c r="AK68" s="42">
        <v>3195.557022</v>
      </c>
      <c r="AL68" s="42">
        <v>53645.668087999999</v>
      </c>
      <c r="AM68" s="42">
        <v>32584.929211999999</v>
      </c>
      <c r="AN68" s="42">
        <v>81.788674</v>
      </c>
      <c r="AO68" s="42">
        <v>20978.950202</v>
      </c>
      <c r="AP68" s="42">
        <v>3048.2906220000064</v>
      </c>
      <c r="AQ68" s="42">
        <v>-39418.524023133352</v>
      </c>
      <c r="AR68" s="42">
        <v>-48333.509928133353</v>
      </c>
      <c r="AS68" s="42">
        <v>-26150.865657133341</v>
      </c>
      <c r="AT68" s="42">
        <v>-27354.559726133346</v>
      </c>
      <c r="AU68" s="42">
        <v>-27842.740565133321</v>
      </c>
      <c r="AV68" s="42">
        <v>-36757.726470133319</v>
      </c>
      <c r="AW68" s="42">
        <v>26359.933665000004</v>
      </c>
      <c r="AX68" s="42">
        <v>12465.023590999997</v>
      </c>
      <c r="AY68" s="42">
        <v>14600.493419999999</v>
      </c>
      <c r="AZ68" s="42">
        <v>-2135.4698290000001</v>
      </c>
      <c r="BA68" s="42">
        <v>0</v>
      </c>
      <c r="BB68" s="42">
        <v>13894.910074000005</v>
      </c>
      <c r="BC68" s="42">
        <v>33821.704333000001</v>
      </c>
      <c r="BD68" s="42">
        <v>-19926.794258999998</v>
      </c>
      <c r="BE68" s="43">
        <v>0</v>
      </c>
      <c r="BF68" t="s">
        <v>58</v>
      </c>
      <c r="BG68">
        <f t="shared" si="1"/>
        <v>39</v>
      </c>
    </row>
    <row r="69" spans="3:59" ht="15.6" x14ac:dyDescent="0.3">
      <c r="C69" s="6" t="str">
        <f t="shared" si="0"/>
        <v>2T 2012</v>
      </c>
      <c r="D69" s="40">
        <v>41000</v>
      </c>
      <c r="E69" s="41">
        <v>124430.37031419999</v>
      </c>
      <c r="F69" s="42">
        <v>118845.62291999998</v>
      </c>
      <c r="G69" s="42">
        <v>118798.251276</v>
      </c>
      <c r="H69" s="42">
        <v>111212.56624299999</v>
      </c>
      <c r="I69" s="42">
        <v>54778.511979000003</v>
      </c>
      <c r="J69" s="42">
        <v>509.58927999999997</v>
      </c>
      <c r="K69" s="42">
        <v>455.15909399999998</v>
      </c>
      <c r="L69" s="42">
        <v>42079.748780999988</v>
      </c>
      <c r="M69" s="42">
        <v>12813.717938000002</v>
      </c>
      <c r="N69" s="42">
        <v>575.83917100000008</v>
      </c>
      <c r="O69" s="42">
        <v>7585.6850329999997</v>
      </c>
      <c r="P69" s="42">
        <v>336.54589299999992</v>
      </c>
      <c r="Q69" s="42">
        <v>2367.1224730000004</v>
      </c>
      <c r="R69" s="42">
        <v>177.089415</v>
      </c>
      <c r="S69" s="42">
        <v>1039.91777</v>
      </c>
      <c r="T69" s="42">
        <v>3665.0094819999999</v>
      </c>
      <c r="U69" s="42">
        <v>47.371644000000003</v>
      </c>
      <c r="V69" s="42">
        <v>5584.7473941999988</v>
      </c>
      <c r="W69" s="42">
        <v>4548.3353341999991</v>
      </c>
      <c r="X69" s="42">
        <v>1036.4120600000001</v>
      </c>
      <c r="Y69" s="42">
        <v>107994.36906736666</v>
      </c>
      <c r="Z69" s="42">
        <v>108166.64525336666</v>
      </c>
      <c r="AA69" s="42">
        <v>68619.696575166672</v>
      </c>
      <c r="AB69" s="42">
        <v>25221.155500000001</v>
      </c>
      <c r="AC69" s="42">
        <v>11558.275814666666</v>
      </c>
      <c r="AD69" s="42">
        <v>3144.4845240000013</v>
      </c>
      <c r="AE69" s="42">
        <v>1819.2390420000015</v>
      </c>
      <c r="AF69" s="42">
        <v>1325.2454819999998</v>
      </c>
      <c r="AG69" s="42">
        <v>28695.780736500001</v>
      </c>
      <c r="AH69" s="42">
        <v>25</v>
      </c>
      <c r="AI69" s="42">
        <v>7598.7451379999984</v>
      </c>
      <c r="AJ69" s="42">
        <v>2484.0453229999998</v>
      </c>
      <c r="AK69" s="42">
        <v>0</v>
      </c>
      <c r="AL69" s="42">
        <v>39546.948678199995</v>
      </c>
      <c r="AM69" s="42">
        <v>27749.498554999991</v>
      </c>
      <c r="AN69" s="42">
        <v>181.78867400000013</v>
      </c>
      <c r="AO69" s="42">
        <v>11615.661449200001</v>
      </c>
      <c r="AP69" s="42">
        <v>-172.27618599999755</v>
      </c>
      <c r="AQ69" s="42">
        <v>16436.001246833326</v>
      </c>
      <c r="AR69" s="42">
        <v>10851.253852633326</v>
      </c>
      <c r="AS69" s="42">
        <v>25611.399825833334</v>
      </c>
      <c r="AT69" s="42">
        <v>22466.915301833331</v>
      </c>
      <c r="AU69" s="42">
        <v>20297.381891833316</v>
      </c>
      <c r="AV69" s="42">
        <v>14712.634497633318</v>
      </c>
      <c r="AW69" s="42">
        <v>6559.9295560000064</v>
      </c>
      <c r="AX69" s="42">
        <v>6021.4106780000002</v>
      </c>
      <c r="AY69" s="42">
        <v>7067.3261149999998</v>
      </c>
      <c r="AZ69" s="42">
        <v>-1045.9154369999999</v>
      </c>
      <c r="BA69" s="42">
        <v>0</v>
      </c>
      <c r="BB69" s="42">
        <v>538.51887800000611</v>
      </c>
      <c r="BC69" s="42">
        <v>-18758.279293999993</v>
      </c>
      <c r="BD69" s="42">
        <v>19296.798171999999</v>
      </c>
      <c r="BE69" s="43">
        <v>0</v>
      </c>
      <c r="BF69" t="s">
        <v>58</v>
      </c>
      <c r="BG69">
        <f t="shared" si="1"/>
        <v>40</v>
      </c>
    </row>
    <row r="70" spans="3:59" ht="15.6" x14ac:dyDescent="0.3">
      <c r="C70" s="6" t="str">
        <f t="shared" si="0"/>
        <v>2T 2012</v>
      </c>
      <c r="D70" s="40">
        <v>41030</v>
      </c>
      <c r="E70" s="41">
        <v>102317.85024500001</v>
      </c>
      <c r="F70" s="42">
        <v>81681.938076000006</v>
      </c>
      <c r="G70" s="42">
        <v>81681.900076000005</v>
      </c>
      <c r="H70" s="42">
        <v>72469.678200000009</v>
      </c>
      <c r="I70" s="42">
        <v>18098.693616</v>
      </c>
      <c r="J70" s="42">
        <v>462.94969600000002</v>
      </c>
      <c r="K70" s="42">
        <v>430.42564699999997</v>
      </c>
      <c r="L70" s="42">
        <v>38853.972960999999</v>
      </c>
      <c r="M70" s="42">
        <v>13964.703951</v>
      </c>
      <c r="N70" s="42">
        <v>658.93232899999987</v>
      </c>
      <c r="O70" s="42">
        <v>9212.2218759999996</v>
      </c>
      <c r="P70" s="42">
        <v>251.87888999999998</v>
      </c>
      <c r="Q70" s="42">
        <v>2280.4560779999997</v>
      </c>
      <c r="R70" s="42">
        <v>485.10344199999997</v>
      </c>
      <c r="S70" s="42">
        <v>369.26612700000004</v>
      </c>
      <c r="T70" s="42">
        <v>5825.5173390000009</v>
      </c>
      <c r="U70" s="42">
        <v>3.7999999999999999E-2</v>
      </c>
      <c r="V70" s="42">
        <v>20635.912168999999</v>
      </c>
      <c r="W70" s="42">
        <v>2759.1931999999997</v>
      </c>
      <c r="X70" s="42">
        <v>17876.718969000001</v>
      </c>
      <c r="Y70" s="42">
        <v>110308.2016095</v>
      </c>
      <c r="Z70" s="42">
        <v>110812.4569185</v>
      </c>
      <c r="AA70" s="42">
        <v>79575.614768500003</v>
      </c>
      <c r="AB70" s="42">
        <v>27078.934000000001</v>
      </c>
      <c r="AC70" s="42">
        <v>12101.595963999998</v>
      </c>
      <c r="AD70" s="42">
        <v>6177.2571250000001</v>
      </c>
      <c r="AE70" s="42">
        <v>3272.5062990000001</v>
      </c>
      <c r="AF70" s="42">
        <v>2904.7508259999995</v>
      </c>
      <c r="AG70" s="42">
        <v>34217.827679499998</v>
      </c>
      <c r="AH70" s="42">
        <v>4225.4653279999993</v>
      </c>
      <c r="AI70" s="42">
        <v>2364.2655450000016</v>
      </c>
      <c r="AJ70" s="42">
        <v>1170.009225</v>
      </c>
      <c r="AK70" s="42">
        <v>970.48849399999995</v>
      </c>
      <c r="AL70" s="42">
        <v>31236.842149999997</v>
      </c>
      <c r="AM70" s="42">
        <v>22953.988765000002</v>
      </c>
      <c r="AN70" s="42">
        <v>0</v>
      </c>
      <c r="AO70" s="42">
        <v>8282.8533850000003</v>
      </c>
      <c r="AP70" s="42">
        <v>-504.25530900000257</v>
      </c>
      <c r="AQ70" s="42">
        <v>-7990.3513645000012</v>
      </c>
      <c r="AR70" s="42">
        <v>-28626.263533500001</v>
      </c>
      <c r="AS70" s="42">
        <v>-14166.153023499995</v>
      </c>
      <c r="AT70" s="42">
        <v>-20343.410148499996</v>
      </c>
      <c r="AU70" s="42">
        <v>2872.0439094999601</v>
      </c>
      <c r="AV70" s="42">
        <v>-17763.868259500043</v>
      </c>
      <c r="AW70" s="42">
        <v>-4930.8800329999049</v>
      </c>
      <c r="AX70" s="42">
        <v>-1037.9325409999992</v>
      </c>
      <c r="AY70" s="42">
        <v>5523.6601850000006</v>
      </c>
      <c r="AZ70" s="42">
        <v>-6561.5927259999999</v>
      </c>
      <c r="BA70" s="42">
        <v>0</v>
      </c>
      <c r="BB70" s="42">
        <v>-3892.9474919999057</v>
      </c>
      <c r="BC70" s="42">
        <v>15339.206414000095</v>
      </c>
      <c r="BD70" s="42">
        <v>-19232.153906</v>
      </c>
      <c r="BE70" s="43">
        <v>0</v>
      </c>
      <c r="BF70" t="s">
        <v>58</v>
      </c>
      <c r="BG70">
        <f t="shared" si="1"/>
        <v>41</v>
      </c>
    </row>
    <row r="71" spans="3:59" ht="15.6" x14ac:dyDescent="0.3">
      <c r="C71" s="6" t="str">
        <f t="shared" si="0"/>
        <v>2T 2012</v>
      </c>
      <c r="D71" s="40">
        <v>41061</v>
      </c>
      <c r="E71" s="41">
        <v>99894.546458999976</v>
      </c>
      <c r="F71" s="42">
        <v>79775.985093999989</v>
      </c>
      <c r="G71" s="42">
        <v>79775.985093999989</v>
      </c>
      <c r="H71" s="42">
        <v>67727.195627999987</v>
      </c>
      <c r="I71" s="42">
        <v>12123.685287999999</v>
      </c>
      <c r="J71" s="42">
        <v>449.90540299999998</v>
      </c>
      <c r="K71" s="42">
        <v>481.45542600000005</v>
      </c>
      <c r="L71" s="42">
        <v>40715.007738999993</v>
      </c>
      <c r="M71" s="42">
        <v>13354.666998999999</v>
      </c>
      <c r="N71" s="42">
        <v>602.47477300000003</v>
      </c>
      <c r="O71" s="42">
        <v>12048.789465999998</v>
      </c>
      <c r="P71" s="42">
        <v>844.62154999999996</v>
      </c>
      <c r="Q71" s="42">
        <v>2503.2403370000002</v>
      </c>
      <c r="R71" s="42">
        <v>193.77936899999989</v>
      </c>
      <c r="S71" s="42">
        <v>4014.2382290000005</v>
      </c>
      <c r="T71" s="42">
        <v>4492.9099809999989</v>
      </c>
      <c r="U71" s="42">
        <v>0</v>
      </c>
      <c r="V71" s="42">
        <v>20118.561364999998</v>
      </c>
      <c r="W71" s="42">
        <v>19840.034447999999</v>
      </c>
      <c r="X71" s="42">
        <v>278.52691700000003</v>
      </c>
      <c r="Y71" s="42">
        <v>108330.31208600003</v>
      </c>
      <c r="Z71" s="42">
        <v>103091.70633500004</v>
      </c>
      <c r="AA71" s="42">
        <v>54065.298550000007</v>
      </c>
      <c r="AB71" s="42">
        <v>28180.688999999998</v>
      </c>
      <c r="AC71" s="42">
        <v>5598.3025790000038</v>
      </c>
      <c r="AD71" s="42">
        <v>2198.0788269999994</v>
      </c>
      <c r="AE71" s="42">
        <v>2120.4949359999996</v>
      </c>
      <c r="AF71" s="42">
        <v>77.583891000000023</v>
      </c>
      <c r="AG71" s="42">
        <v>18088.228144000001</v>
      </c>
      <c r="AH71" s="42">
        <v>15</v>
      </c>
      <c r="AI71" s="42">
        <v>3073.4011279999986</v>
      </c>
      <c r="AJ71" s="42">
        <v>4340.990374</v>
      </c>
      <c r="AK71" s="42">
        <v>490.76559100000003</v>
      </c>
      <c r="AL71" s="42">
        <v>49026.407785000025</v>
      </c>
      <c r="AM71" s="42">
        <v>17500.254467000024</v>
      </c>
      <c r="AN71" s="42">
        <v>323.26180000000005</v>
      </c>
      <c r="AO71" s="42">
        <v>31202.891518</v>
      </c>
      <c r="AP71" s="42">
        <v>5238.6057509999973</v>
      </c>
      <c r="AQ71" s="42">
        <v>-8435.7656270000643</v>
      </c>
      <c r="AR71" s="42">
        <v>-28554.326992000057</v>
      </c>
      <c r="AS71" s="42">
        <v>4846.6433529999558</v>
      </c>
      <c r="AT71" s="42">
        <v>2648.5645259999333</v>
      </c>
      <c r="AU71" s="42">
        <v>1502.9519349999316</v>
      </c>
      <c r="AV71" s="42">
        <v>-18615.609430000062</v>
      </c>
      <c r="AW71" s="42">
        <v>-27383.534778000096</v>
      </c>
      <c r="AX71" s="42">
        <v>12808.128713000002</v>
      </c>
      <c r="AY71" s="42">
        <v>12862.857070000002</v>
      </c>
      <c r="AZ71" s="42">
        <v>-54.728357000000074</v>
      </c>
      <c r="BA71" s="42">
        <v>0</v>
      </c>
      <c r="BB71" s="42">
        <v>-40191.663491000094</v>
      </c>
      <c r="BC71" s="42">
        <v>-51571.846825000095</v>
      </c>
      <c r="BD71" s="42">
        <v>11380.183333999999</v>
      </c>
      <c r="BE71" s="43">
        <v>0</v>
      </c>
      <c r="BF71" t="s">
        <v>58</v>
      </c>
      <c r="BG71">
        <f t="shared" si="1"/>
        <v>42</v>
      </c>
    </row>
    <row r="72" spans="3:59" ht="15.6" x14ac:dyDescent="0.3">
      <c r="C72" s="6" t="str">
        <f t="shared" si="0"/>
        <v>3T 2012</v>
      </c>
      <c r="D72" s="40">
        <v>41091</v>
      </c>
      <c r="E72" s="41">
        <v>123801.309178</v>
      </c>
      <c r="F72" s="42">
        <v>104374.54681</v>
      </c>
      <c r="G72" s="42">
        <v>104327.183168</v>
      </c>
      <c r="H72" s="42">
        <v>94915.975065999999</v>
      </c>
      <c r="I72" s="42">
        <v>36166.130334000001</v>
      </c>
      <c r="J72" s="42">
        <v>486.99618200000003</v>
      </c>
      <c r="K72" s="42">
        <v>558.50741400000004</v>
      </c>
      <c r="L72" s="42">
        <v>42654.520380999995</v>
      </c>
      <c r="M72" s="42">
        <v>14469.167997</v>
      </c>
      <c r="N72" s="42">
        <v>580.65275800000006</v>
      </c>
      <c r="O72" s="42">
        <v>9411.2081020000005</v>
      </c>
      <c r="P72" s="42">
        <v>220.18948400000002</v>
      </c>
      <c r="Q72" s="42">
        <v>1954.6295409999998</v>
      </c>
      <c r="R72" s="42">
        <v>132.66931399999999</v>
      </c>
      <c r="S72" s="42">
        <v>3977.2308499999999</v>
      </c>
      <c r="T72" s="42">
        <v>3126.4889130000001</v>
      </c>
      <c r="U72" s="42">
        <v>47.363641999999999</v>
      </c>
      <c r="V72" s="42">
        <v>19426.762368</v>
      </c>
      <c r="W72" s="42">
        <v>5174.2538929999992</v>
      </c>
      <c r="X72" s="42">
        <v>14252.508474999999</v>
      </c>
      <c r="Y72" s="42">
        <v>114569.51102604589</v>
      </c>
      <c r="Z72" s="42">
        <v>114579.0539560459</v>
      </c>
      <c r="AA72" s="42">
        <v>65385.599586999982</v>
      </c>
      <c r="AB72" s="42">
        <v>28617.2215</v>
      </c>
      <c r="AC72" s="42">
        <v>10739.279141999998</v>
      </c>
      <c r="AD72" s="42">
        <v>3416.0254909999994</v>
      </c>
      <c r="AE72" s="42">
        <v>3053.7748849999998</v>
      </c>
      <c r="AF72" s="42">
        <v>362.25060599999989</v>
      </c>
      <c r="AG72" s="42">
        <v>22613.073453999987</v>
      </c>
      <c r="AH72" s="42">
        <v>4.2</v>
      </c>
      <c r="AI72" s="42">
        <v>3603.6298130000009</v>
      </c>
      <c r="AJ72" s="42">
        <v>1740.923495</v>
      </c>
      <c r="AK72" s="42">
        <v>0</v>
      </c>
      <c r="AL72" s="42">
        <v>49193.45436904591</v>
      </c>
      <c r="AM72" s="42">
        <v>39407.697505999982</v>
      </c>
      <c r="AN72" s="42">
        <v>0</v>
      </c>
      <c r="AO72" s="42">
        <v>9785.75686304593</v>
      </c>
      <c r="AP72" s="42">
        <v>-9.5429299999997017</v>
      </c>
      <c r="AQ72" s="42">
        <v>9231.7981519541136</v>
      </c>
      <c r="AR72" s="42">
        <v>-10194.964216045886</v>
      </c>
      <c r="AS72" s="42">
        <v>3006.8181380000415</v>
      </c>
      <c r="AT72" s="42">
        <v>-409.20735299995539</v>
      </c>
      <c r="AU72" s="42">
        <v>-21546.461005045912</v>
      </c>
      <c r="AV72" s="42">
        <v>-40973.223373045912</v>
      </c>
      <c r="AW72" s="42">
        <v>13985.616994045926</v>
      </c>
      <c r="AX72" s="42">
        <v>3259.5141930459308</v>
      </c>
      <c r="AY72" s="42">
        <v>4611.5029700459309</v>
      </c>
      <c r="AZ72" s="42">
        <v>-1351.9887769999998</v>
      </c>
      <c r="BA72" s="42">
        <v>0</v>
      </c>
      <c r="BB72" s="42">
        <v>10726.102800999995</v>
      </c>
      <c r="BC72" s="42">
        <v>30354.349018999994</v>
      </c>
      <c r="BD72" s="42">
        <v>-19628.246218</v>
      </c>
      <c r="BE72" s="43">
        <v>0</v>
      </c>
      <c r="BF72" t="s">
        <v>58</v>
      </c>
      <c r="BG72">
        <f t="shared" si="1"/>
        <v>43</v>
      </c>
    </row>
    <row r="73" spans="3:59" ht="15.6" x14ac:dyDescent="0.3">
      <c r="C73" s="6" t="str">
        <f t="shared" si="0"/>
        <v>3T 2012</v>
      </c>
      <c r="D73" s="40">
        <v>41122</v>
      </c>
      <c r="E73" s="41">
        <v>108949.22545682502</v>
      </c>
      <c r="F73" s="42">
        <v>72203.396305000002</v>
      </c>
      <c r="G73" s="42">
        <v>72203.365305000014</v>
      </c>
      <c r="H73" s="42">
        <v>62921.649638999996</v>
      </c>
      <c r="I73" s="42">
        <v>13346.209214999999</v>
      </c>
      <c r="J73" s="42">
        <v>459.91079300000001</v>
      </c>
      <c r="K73" s="42">
        <v>455.57559699999996</v>
      </c>
      <c r="L73" s="42">
        <v>34833.729806999996</v>
      </c>
      <c r="M73" s="42">
        <v>13139.435771000002</v>
      </c>
      <c r="N73" s="42">
        <v>686.78845599999988</v>
      </c>
      <c r="O73" s="42">
        <v>9281.7156660000019</v>
      </c>
      <c r="P73" s="42">
        <v>312.20216499999998</v>
      </c>
      <c r="Q73" s="42">
        <v>4386.37518</v>
      </c>
      <c r="R73" s="42">
        <v>105.50205900000016</v>
      </c>
      <c r="S73" s="42">
        <v>655.3394229999999</v>
      </c>
      <c r="T73" s="42">
        <v>3822.2968390000015</v>
      </c>
      <c r="U73" s="42">
        <v>3.1E-2</v>
      </c>
      <c r="V73" s="42">
        <v>36745.829151825004</v>
      </c>
      <c r="W73" s="42">
        <v>2924.7776169999997</v>
      </c>
      <c r="X73" s="42">
        <v>33821.051534825005</v>
      </c>
      <c r="Y73" s="42">
        <v>106999.87400549998</v>
      </c>
      <c r="Z73" s="42">
        <v>107075.82728649997</v>
      </c>
      <c r="AA73" s="42">
        <v>72385.579133499981</v>
      </c>
      <c r="AB73" s="42">
        <v>33457.629249999998</v>
      </c>
      <c r="AC73" s="42">
        <v>5457.5857250000017</v>
      </c>
      <c r="AD73" s="42">
        <v>1232.6480759999999</v>
      </c>
      <c r="AE73" s="42">
        <v>13.807568999999999</v>
      </c>
      <c r="AF73" s="42">
        <v>1218.8405069999999</v>
      </c>
      <c r="AG73" s="42">
        <v>32237.716082499988</v>
      </c>
      <c r="AH73" s="42">
        <v>0</v>
      </c>
      <c r="AI73" s="42">
        <v>5343.5961319999997</v>
      </c>
      <c r="AJ73" s="42">
        <v>1214.472078</v>
      </c>
      <c r="AK73" s="42">
        <v>3195.557022</v>
      </c>
      <c r="AL73" s="42">
        <v>34690.248152999993</v>
      </c>
      <c r="AM73" s="42">
        <v>25481.550935999989</v>
      </c>
      <c r="AN73" s="42">
        <v>0</v>
      </c>
      <c r="AO73" s="42">
        <v>9208.6972170000008</v>
      </c>
      <c r="AP73" s="42">
        <v>-75.953281000003216</v>
      </c>
      <c r="AQ73" s="42">
        <v>1949.3514513250441</v>
      </c>
      <c r="AR73" s="42">
        <v>-34796.477700499963</v>
      </c>
      <c r="AS73" s="42">
        <v>-24355.132407499968</v>
      </c>
      <c r="AT73" s="42">
        <v>-25587.780483499973</v>
      </c>
      <c r="AU73" s="42">
        <v>17857.848628325075</v>
      </c>
      <c r="AV73" s="42">
        <v>-18887.980523499937</v>
      </c>
      <c r="AW73" s="42">
        <v>-7575.2608760000066</v>
      </c>
      <c r="AX73" s="42">
        <v>4448.0878000000002</v>
      </c>
      <c r="AY73" s="42">
        <v>6283.9195999999993</v>
      </c>
      <c r="AZ73" s="42">
        <v>-1835.8317999999997</v>
      </c>
      <c r="BA73" s="42">
        <v>0</v>
      </c>
      <c r="BB73" s="42">
        <v>-12023.348676000007</v>
      </c>
      <c r="BC73" s="42">
        <v>-11876.764814000007</v>
      </c>
      <c r="BD73" s="42">
        <v>-146.58386199999998</v>
      </c>
      <c r="BE73" s="43">
        <v>0</v>
      </c>
      <c r="BF73" t="s">
        <v>58</v>
      </c>
      <c r="BG73">
        <f t="shared" si="1"/>
        <v>44</v>
      </c>
    </row>
    <row r="74" spans="3:59" ht="15.6" x14ac:dyDescent="0.3">
      <c r="C74" s="6" t="str">
        <f t="shared" si="0"/>
        <v>3T 2012</v>
      </c>
      <c r="D74" s="40">
        <v>41153</v>
      </c>
      <c r="E74" s="41">
        <v>100014.10724200001</v>
      </c>
      <c r="F74" s="42">
        <v>72165.466027000017</v>
      </c>
      <c r="G74" s="42">
        <v>72165.441027000008</v>
      </c>
      <c r="H74" s="42">
        <v>59845.395322000004</v>
      </c>
      <c r="I74" s="42">
        <v>12406.711176999999</v>
      </c>
      <c r="J74" s="42">
        <v>446.97766200000001</v>
      </c>
      <c r="K74" s="42">
        <v>491.89526699999999</v>
      </c>
      <c r="L74" s="42">
        <v>34342.748008000002</v>
      </c>
      <c r="M74" s="42">
        <v>11573.540335</v>
      </c>
      <c r="N74" s="42">
        <v>583.522873</v>
      </c>
      <c r="O74" s="42">
        <v>12320.045704999999</v>
      </c>
      <c r="P74" s="42">
        <v>286.97764200000012</v>
      </c>
      <c r="Q74" s="42">
        <v>2361.3559120000004</v>
      </c>
      <c r="R74" s="42">
        <v>164.06638599999994</v>
      </c>
      <c r="S74" s="42">
        <v>4945.9795019999974</v>
      </c>
      <c r="T74" s="42">
        <v>4561.6662630000001</v>
      </c>
      <c r="U74" s="42">
        <v>2.5000000000000001E-2</v>
      </c>
      <c r="V74" s="42">
        <v>27848.641215000003</v>
      </c>
      <c r="W74" s="42">
        <v>5857.2119570000004</v>
      </c>
      <c r="X74" s="42">
        <v>21991.429258</v>
      </c>
      <c r="Y74" s="42">
        <v>110562.56210908334</v>
      </c>
      <c r="Z74" s="42">
        <v>112757.00619608334</v>
      </c>
      <c r="AA74" s="42">
        <v>72942.895875083326</v>
      </c>
      <c r="AB74" s="42">
        <v>35215.779510666667</v>
      </c>
      <c r="AC74" s="42">
        <v>10178.967291916668</v>
      </c>
      <c r="AD74" s="42">
        <v>12719.323177</v>
      </c>
      <c r="AE74" s="42">
        <v>12083.447222000001</v>
      </c>
      <c r="AF74" s="42">
        <v>635.87595500000009</v>
      </c>
      <c r="AG74" s="42">
        <v>14828.825895499996</v>
      </c>
      <c r="AH74" s="42">
        <v>0</v>
      </c>
      <c r="AI74" s="42">
        <v>5335.0158860000001</v>
      </c>
      <c r="AJ74" s="42">
        <v>0</v>
      </c>
      <c r="AK74" s="42">
        <v>0</v>
      </c>
      <c r="AL74" s="42">
        <v>39814.110321</v>
      </c>
      <c r="AM74" s="42">
        <v>26909.955574</v>
      </c>
      <c r="AN74" s="42">
        <v>212</v>
      </c>
      <c r="AO74" s="42">
        <v>12692.154747</v>
      </c>
      <c r="AP74" s="42">
        <v>-2194.4440870000003</v>
      </c>
      <c r="AQ74" s="42">
        <v>-10548.454867083326</v>
      </c>
      <c r="AR74" s="42">
        <v>-38397.096082083328</v>
      </c>
      <c r="AS74" s="42">
        <v>-12985.61815808332</v>
      </c>
      <c r="AT74" s="42">
        <v>-25704.941335083335</v>
      </c>
      <c r="AU74" s="42">
        <v>-17917.331569083311</v>
      </c>
      <c r="AV74" s="42">
        <v>-45765.972784083315</v>
      </c>
      <c r="AW74" s="42">
        <v>19734.657992000008</v>
      </c>
      <c r="AX74" s="42">
        <v>6736.8486060000005</v>
      </c>
      <c r="AY74" s="42">
        <v>6834.942790000001</v>
      </c>
      <c r="AZ74" s="42">
        <v>-98.09418400000007</v>
      </c>
      <c r="BA74" s="42">
        <v>0</v>
      </c>
      <c r="BB74" s="42">
        <v>12997.809386000008</v>
      </c>
      <c r="BC74" s="42">
        <v>29802.763441000006</v>
      </c>
      <c r="BD74" s="42">
        <v>-16804.954054999998</v>
      </c>
      <c r="BE74" s="43">
        <v>0</v>
      </c>
      <c r="BF74" t="s">
        <v>58</v>
      </c>
      <c r="BG74">
        <f t="shared" si="1"/>
        <v>45</v>
      </c>
    </row>
    <row r="75" spans="3:59" ht="15.6" x14ac:dyDescent="0.3">
      <c r="C75" s="6" t="str">
        <f t="shared" si="0"/>
        <v>4T 2012</v>
      </c>
      <c r="D75" s="40">
        <v>41183</v>
      </c>
      <c r="E75" s="41">
        <v>142759.06303678185</v>
      </c>
      <c r="F75" s="42">
        <v>96110.294936000006</v>
      </c>
      <c r="G75" s="42">
        <v>96110.288935000004</v>
      </c>
      <c r="H75" s="42">
        <v>87215.586417999992</v>
      </c>
      <c r="I75" s="42">
        <v>33619.073549000001</v>
      </c>
      <c r="J75" s="42">
        <v>449.50236200000001</v>
      </c>
      <c r="K75" s="42">
        <v>624.72951099999989</v>
      </c>
      <c r="L75" s="42">
        <v>39541.633715000004</v>
      </c>
      <c r="M75" s="42">
        <v>12390.504755</v>
      </c>
      <c r="N75" s="42">
        <v>590.14252599999998</v>
      </c>
      <c r="O75" s="42">
        <v>8894.7025170000015</v>
      </c>
      <c r="P75" s="42">
        <v>318.56382599999995</v>
      </c>
      <c r="Q75" s="42">
        <v>2976.6329389999992</v>
      </c>
      <c r="R75" s="42">
        <v>135.28314500000002</v>
      </c>
      <c r="S75" s="42">
        <v>7.394715999999999</v>
      </c>
      <c r="T75" s="42">
        <v>5456.8278910000017</v>
      </c>
      <c r="U75" s="42">
        <v>6.0010000000000003E-3</v>
      </c>
      <c r="V75" s="42">
        <v>46648.768100781854</v>
      </c>
      <c r="W75" s="42">
        <v>1489.3633847818501</v>
      </c>
      <c r="X75" s="42">
        <v>45159.404715999997</v>
      </c>
      <c r="Y75" s="42">
        <v>110213.45036022061</v>
      </c>
      <c r="Z75" s="42">
        <v>110393.32745922061</v>
      </c>
      <c r="AA75" s="42">
        <v>59640.140234749975</v>
      </c>
      <c r="AB75" s="42">
        <v>27498.340358833313</v>
      </c>
      <c r="AC75" s="42">
        <v>8195.6266814166611</v>
      </c>
      <c r="AD75" s="42">
        <v>3004.5732980000002</v>
      </c>
      <c r="AE75" s="42">
        <v>374.53407099999998</v>
      </c>
      <c r="AF75" s="42">
        <v>2630.0392270000002</v>
      </c>
      <c r="AG75" s="42">
        <v>20941.5998965</v>
      </c>
      <c r="AH75" s="42">
        <v>65</v>
      </c>
      <c r="AI75" s="42">
        <v>4834.2896550000014</v>
      </c>
      <c r="AJ75" s="42">
        <v>382.543722</v>
      </c>
      <c r="AK75" s="42">
        <v>970.48849399999995</v>
      </c>
      <c r="AL75" s="42">
        <v>50753.187224470646</v>
      </c>
      <c r="AM75" s="42">
        <v>43224.316705000041</v>
      </c>
      <c r="AN75" s="42">
        <v>0</v>
      </c>
      <c r="AO75" s="42">
        <v>7528.8705194706008</v>
      </c>
      <c r="AP75" s="42">
        <v>-179.87709900000181</v>
      </c>
      <c r="AQ75" s="42">
        <v>32545.612676561235</v>
      </c>
      <c r="AR75" s="42">
        <v>-14103.155424220608</v>
      </c>
      <c r="AS75" s="42">
        <v>-3569.7116067499965</v>
      </c>
      <c r="AT75" s="42">
        <v>-6574.284904750004</v>
      </c>
      <c r="AU75" s="42">
        <v>36709.049007561138</v>
      </c>
      <c r="AV75" s="42">
        <v>-9939.7190932207031</v>
      </c>
      <c r="AW75" s="42">
        <v>-56848.882922311255</v>
      </c>
      <c r="AX75" s="42">
        <v>2059.2616346887498</v>
      </c>
      <c r="AY75" s="42">
        <v>6039.5071346887498</v>
      </c>
      <c r="AZ75" s="42">
        <v>-3980.2455</v>
      </c>
      <c r="BA75" s="42">
        <v>0</v>
      </c>
      <c r="BB75" s="42">
        <v>-58908.144557000007</v>
      </c>
      <c r="BC75" s="42">
        <v>-62966.834557000002</v>
      </c>
      <c r="BD75" s="42">
        <v>4058.69</v>
      </c>
      <c r="BE75" s="43">
        <v>-4.0000000596046445E-4</v>
      </c>
      <c r="BF75" t="s">
        <v>58</v>
      </c>
      <c r="BG75">
        <f t="shared" si="1"/>
        <v>46</v>
      </c>
    </row>
    <row r="76" spans="3:59" ht="15.6" x14ac:dyDescent="0.3">
      <c r="C76" s="6" t="str">
        <f t="shared" si="0"/>
        <v>4T 2012</v>
      </c>
      <c r="D76" s="40">
        <v>41214</v>
      </c>
      <c r="E76" s="41">
        <v>104575.11709401816</v>
      </c>
      <c r="F76" s="42">
        <v>73787.280297000005</v>
      </c>
      <c r="G76" s="42">
        <v>73739.924654000002</v>
      </c>
      <c r="H76" s="42">
        <v>65836.508128999994</v>
      </c>
      <c r="I76" s="42">
        <v>13234.728414000001</v>
      </c>
      <c r="J76" s="42">
        <v>437.575402</v>
      </c>
      <c r="K76" s="42">
        <v>399.52765099999999</v>
      </c>
      <c r="L76" s="42">
        <v>38641.014449000002</v>
      </c>
      <c r="M76" s="42">
        <v>12537.574487</v>
      </c>
      <c r="N76" s="42">
        <v>586.08772599999998</v>
      </c>
      <c r="O76" s="42">
        <v>7903.4165250000005</v>
      </c>
      <c r="P76" s="42">
        <v>478.10193200000003</v>
      </c>
      <c r="Q76" s="42">
        <v>2968.5080509999998</v>
      </c>
      <c r="R76" s="42">
        <v>195.967286</v>
      </c>
      <c r="S76" s="42">
        <v>24.639199000000001</v>
      </c>
      <c r="T76" s="42">
        <v>4236.200057</v>
      </c>
      <c r="U76" s="42">
        <v>47.355642999999993</v>
      </c>
      <c r="V76" s="42">
        <v>30787.836797018153</v>
      </c>
      <c r="W76" s="42">
        <v>7224.669071018152</v>
      </c>
      <c r="X76" s="42">
        <v>23563.167726</v>
      </c>
      <c r="Y76" s="42">
        <v>138836.09149053346</v>
      </c>
      <c r="Z76" s="42">
        <v>140385.85936953349</v>
      </c>
      <c r="AA76" s="42">
        <v>93770.528999250018</v>
      </c>
      <c r="AB76" s="42">
        <v>29256.486270250021</v>
      </c>
      <c r="AC76" s="42">
        <v>11939.504789000004</v>
      </c>
      <c r="AD76" s="42">
        <v>2585.4243289999999</v>
      </c>
      <c r="AE76" s="42">
        <v>149.18356699999998</v>
      </c>
      <c r="AF76" s="42">
        <v>2436.2407619999999</v>
      </c>
      <c r="AG76" s="42">
        <v>49989.113611000001</v>
      </c>
      <c r="AH76" s="42">
        <v>29.997</v>
      </c>
      <c r="AI76" s="42">
        <v>6283.6599909999968</v>
      </c>
      <c r="AJ76" s="42">
        <v>52.712231999998217</v>
      </c>
      <c r="AK76" s="42">
        <v>3839.63</v>
      </c>
      <c r="AL76" s="42">
        <v>46615.330370283438</v>
      </c>
      <c r="AM76" s="42">
        <v>38444.306801999985</v>
      </c>
      <c r="AN76" s="42">
        <v>0</v>
      </c>
      <c r="AO76" s="42">
        <v>8171.0235682834518</v>
      </c>
      <c r="AP76" s="42">
        <v>-1549.7678790000016</v>
      </c>
      <c r="AQ76" s="42">
        <v>-34260.97439651531</v>
      </c>
      <c r="AR76" s="42">
        <v>-65048.811193533467</v>
      </c>
      <c r="AS76" s="42">
        <v>-54292.363296250012</v>
      </c>
      <c r="AT76" s="42">
        <v>-56877.787625250014</v>
      </c>
      <c r="AU76" s="42">
        <v>20146.149763484678</v>
      </c>
      <c r="AV76" s="42">
        <v>-10641.687033533477</v>
      </c>
      <c r="AW76" s="42">
        <v>-8103.5774887346815</v>
      </c>
      <c r="AX76" s="42">
        <v>-1793.2443867347004</v>
      </c>
      <c r="AY76" s="42">
        <v>946.35449726529976</v>
      </c>
      <c r="AZ76" s="42">
        <v>-2739.598884</v>
      </c>
      <c r="BA76" s="42">
        <v>0</v>
      </c>
      <c r="BB76" s="42">
        <v>-6310.3331019999805</v>
      </c>
      <c r="BC76" s="42">
        <v>-5879.8515019999804</v>
      </c>
      <c r="BD76" s="42">
        <v>-430.48159999999996</v>
      </c>
      <c r="BE76" s="43">
        <v>2.421438694000244E-11</v>
      </c>
      <c r="BF76" t="s">
        <v>58</v>
      </c>
      <c r="BG76">
        <f t="shared" si="1"/>
        <v>47</v>
      </c>
    </row>
    <row r="77" spans="3:59" ht="15.6" x14ac:dyDescent="0.3">
      <c r="C77" s="6" t="str">
        <f t="shared" si="0"/>
        <v>4T 2012</v>
      </c>
      <c r="D77" s="40">
        <v>41244</v>
      </c>
      <c r="E77" s="41">
        <v>96908.432359999933</v>
      </c>
      <c r="F77" s="42">
        <v>81933.216999999931</v>
      </c>
      <c r="G77" s="42">
        <v>81933.216999999931</v>
      </c>
      <c r="H77" s="42">
        <v>72669.915999999925</v>
      </c>
      <c r="I77" s="42">
        <v>22911.009708980298</v>
      </c>
      <c r="J77" s="42">
        <v>270.17530067015304</v>
      </c>
      <c r="K77" s="42">
        <v>375.49632157871213</v>
      </c>
      <c r="L77" s="42">
        <v>37376.453458638403</v>
      </c>
      <c r="M77" s="42">
        <v>11408.933106171347</v>
      </c>
      <c r="N77" s="42">
        <v>327.84810396100562</v>
      </c>
      <c r="O77" s="42">
        <v>9263.3009999999995</v>
      </c>
      <c r="P77" s="42">
        <v>1155.4573206010175</v>
      </c>
      <c r="Q77" s="42">
        <v>3102.28445196538</v>
      </c>
      <c r="R77" s="42">
        <v>13.20875061966469</v>
      </c>
      <c r="S77" s="42">
        <v>10.211891591772154</v>
      </c>
      <c r="T77" s="42">
        <v>4982.1385852221656</v>
      </c>
      <c r="U77" s="42">
        <v>0</v>
      </c>
      <c r="V77" s="42">
        <v>14975.215360000011</v>
      </c>
      <c r="W77" s="42">
        <v>9599.3749590000098</v>
      </c>
      <c r="X77" s="42">
        <v>5375.8404009999995</v>
      </c>
      <c r="Y77" s="42">
        <v>228842.44225895012</v>
      </c>
      <c r="Z77" s="42">
        <v>234978.84650195012</v>
      </c>
      <c r="AA77" s="42">
        <v>112650.5683939501</v>
      </c>
      <c r="AB77" s="42">
        <v>27636.700270249999</v>
      </c>
      <c r="AC77" s="42">
        <v>27402.169361000098</v>
      </c>
      <c r="AD77" s="42">
        <v>4025.2613270000002</v>
      </c>
      <c r="AE77" s="42">
        <v>3992.6796730000001</v>
      </c>
      <c r="AF77" s="42">
        <v>32.581654</v>
      </c>
      <c r="AG77" s="42">
        <v>53586.437435699998</v>
      </c>
      <c r="AH77" s="42">
        <v>26.394871999999502</v>
      </c>
      <c r="AI77" s="42">
        <v>0</v>
      </c>
      <c r="AJ77" s="42">
        <v>0</v>
      </c>
      <c r="AK77" s="42">
        <v>0</v>
      </c>
      <c r="AL77" s="42">
        <v>122328.27810800001</v>
      </c>
      <c r="AM77" s="42">
        <v>105575.28814599999</v>
      </c>
      <c r="AN77" s="42">
        <v>4449.6950260000003</v>
      </c>
      <c r="AO77" s="42">
        <v>12303.294936000024</v>
      </c>
      <c r="AP77" s="42">
        <v>-6136.4042429999936</v>
      </c>
      <c r="AQ77" s="42">
        <v>-131934.00989895017</v>
      </c>
      <c r="AR77" s="42">
        <v>-146909.22525895017</v>
      </c>
      <c r="AS77" s="42">
        <v>-130580.66899595018</v>
      </c>
      <c r="AT77" s="42">
        <v>-134605.93032295018</v>
      </c>
      <c r="AU77" s="42">
        <v>-58695.172709950042</v>
      </c>
      <c r="AV77" s="42">
        <v>-73670.388069950044</v>
      </c>
      <c r="AW77" s="42">
        <v>59518.618549999999</v>
      </c>
      <c r="AX77" s="42">
        <v>1914.7893360000128</v>
      </c>
      <c r="AY77" s="42">
        <v>2966.3952890000128</v>
      </c>
      <c r="AZ77" s="42">
        <v>-1051.6059530000002</v>
      </c>
      <c r="BA77" s="42">
        <v>0</v>
      </c>
      <c r="BB77" s="42">
        <v>57603.829213999983</v>
      </c>
      <c r="BC77" s="42">
        <v>49084.708280999985</v>
      </c>
      <c r="BD77" s="42">
        <v>8519.1209330000002</v>
      </c>
      <c r="BE77" s="43">
        <v>0</v>
      </c>
      <c r="BF77" t="s">
        <v>58</v>
      </c>
      <c r="BG77">
        <f t="shared" si="1"/>
        <v>48</v>
      </c>
    </row>
    <row r="78" spans="3:59" ht="15.6" x14ac:dyDescent="0.3">
      <c r="C78" s="6" t="str">
        <f t="shared" si="0"/>
        <v>1T 2013</v>
      </c>
      <c r="D78" s="40">
        <v>41275</v>
      </c>
      <c r="E78" s="41">
        <v>105958.86831302223</v>
      </c>
      <c r="F78" s="42">
        <v>98715.960076000003</v>
      </c>
      <c r="G78" s="42">
        <v>98668.628404000003</v>
      </c>
      <c r="H78" s="42">
        <v>92311.274418000001</v>
      </c>
      <c r="I78" s="42">
        <v>36397.005239999999</v>
      </c>
      <c r="J78" s="42">
        <v>660.67346599999996</v>
      </c>
      <c r="K78" s="42">
        <v>383.27186899999998</v>
      </c>
      <c r="L78" s="42">
        <v>42634.346774000005</v>
      </c>
      <c r="M78" s="42">
        <v>11704.881127999999</v>
      </c>
      <c r="N78" s="42">
        <v>531.09594100000004</v>
      </c>
      <c r="O78" s="42">
        <v>6357.3539859999992</v>
      </c>
      <c r="P78" s="42">
        <v>213.25044999999997</v>
      </c>
      <c r="Q78" s="42">
        <v>2136.1013130000001</v>
      </c>
      <c r="R78" s="42">
        <v>75.813747000000006</v>
      </c>
      <c r="S78" s="42">
        <v>2.3210139999999999</v>
      </c>
      <c r="T78" s="42">
        <v>3929.8674619999993</v>
      </c>
      <c r="U78" s="42">
        <v>47.331671999999998</v>
      </c>
      <c r="V78" s="42">
        <v>7242.9082370222304</v>
      </c>
      <c r="W78" s="42">
        <v>7242.9082370222304</v>
      </c>
      <c r="X78" s="42">
        <v>0</v>
      </c>
      <c r="Y78" s="42">
        <v>54274.722597308966</v>
      </c>
      <c r="Z78" s="42">
        <v>54373.958942308964</v>
      </c>
      <c r="AA78" s="42">
        <v>34934.317050156205</v>
      </c>
      <c r="AB78" s="42">
        <v>20114.14899016665</v>
      </c>
      <c r="AC78" s="42">
        <v>4690.5208380000004</v>
      </c>
      <c r="AD78" s="42">
        <v>469.750418989563</v>
      </c>
      <c r="AE78" s="42">
        <v>68.648201999999998</v>
      </c>
      <c r="AF78" s="42">
        <v>401.10221698956303</v>
      </c>
      <c r="AG78" s="42">
        <v>9659.8968029999996</v>
      </c>
      <c r="AH78" s="42">
        <v>405.84571</v>
      </c>
      <c r="AI78" s="42">
        <v>1291.4945</v>
      </c>
      <c r="AJ78" s="42">
        <v>2561.4082269999999</v>
      </c>
      <c r="AK78" s="42">
        <v>1052.6602420000002</v>
      </c>
      <c r="AL78" s="42">
        <v>19439.641892152758</v>
      </c>
      <c r="AM78" s="42">
        <v>5131.383374</v>
      </c>
      <c r="AN78" s="42">
        <v>707.46620700000005</v>
      </c>
      <c r="AO78" s="42">
        <v>13600.79231115276</v>
      </c>
      <c r="AP78" s="42">
        <v>-99.236345000002274</v>
      </c>
      <c r="AQ78" s="42">
        <v>51684.145715713275</v>
      </c>
      <c r="AR78" s="42">
        <v>44441.237478691044</v>
      </c>
      <c r="AS78" s="42">
        <v>58511.78020883337</v>
      </c>
      <c r="AT78" s="42">
        <v>58042.0297898438</v>
      </c>
      <c r="AU78" s="42">
        <v>-13688.168631168708</v>
      </c>
      <c r="AV78" s="42">
        <v>-20931.076868190943</v>
      </c>
      <c r="AW78" s="42">
        <v>15829.704403445092</v>
      </c>
      <c r="AX78" s="42">
        <v>5043.0896204450892</v>
      </c>
      <c r="AY78" s="42">
        <v>6357.8840741305294</v>
      </c>
      <c r="AZ78" s="42">
        <v>-1314.79445368544</v>
      </c>
      <c r="BA78" s="42">
        <v>0</v>
      </c>
      <c r="BB78" s="42">
        <v>10786.614783000001</v>
      </c>
      <c r="BC78" s="42">
        <v>10786.614783000001</v>
      </c>
      <c r="BD78" s="42">
        <v>0</v>
      </c>
      <c r="BE78" s="43">
        <v>0</v>
      </c>
      <c r="BF78" t="s">
        <v>58</v>
      </c>
      <c r="BG78">
        <f t="shared" si="1"/>
        <v>49</v>
      </c>
    </row>
    <row r="79" spans="3:59" ht="15.6" x14ac:dyDescent="0.3">
      <c r="C79" s="6" t="str">
        <f t="shared" si="0"/>
        <v>1T 2013</v>
      </c>
      <c r="D79" s="40">
        <v>41306</v>
      </c>
      <c r="E79" s="41">
        <v>87618.97236823001</v>
      </c>
      <c r="F79" s="42">
        <v>80104.794696000012</v>
      </c>
      <c r="G79" s="42">
        <v>80104.794634999998</v>
      </c>
      <c r="H79" s="42">
        <v>68567.271425999992</v>
      </c>
      <c r="I79" s="42">
        <v>12605.299086000001</v>
      </c>
      <c r="J79" s="42">
        <v>525.16666300000009</v>
      </c>
      <c r="K79" s="42">
        <v>554.36032799999998</v>
      </c>
      <c r="L79" s="42">
        <v>41407.403645999999</v>
      </c>
      <c r="M79" s="42">
        <v>12886.703477000001</v>
      </c>
      <c r="N79" s="42">
        <v>588.33822600000008</v>
      </c>
      <c r="O79" s="42">
        <v>11537.523209000001</v>
      </c>
      <c r="P79" s="42">
        <v>482.73131799999999</v>
      </c>
      <c r="Q79" s="42">
        <v>2000.6093349999999</v>
      </c>
      <c r="R79" s="42">
        <v>306.45549</v>
      </c>
      <c r="S79" s="42">
        <v>4.4884949999999995</v>
      </c>
      <c r="T79" s="42">
        <v>8743.2385709999999</v>
      </c>
      <c r="U79" s="42">
        <v>6.0999999999999999E-5</v>
      </c>
      <c r="V79" s="42">
        <v>7514.1776722300001</v>
      </c>
      <c r="W79" s="42">
        <v>7514.1776722300001</v>
      </c>
      <c r="X79" s="42">
        <v>0</v>
      </c>
      <c r="Y79" s="42">
        <v>98521.079278555946</v>
      </c>
      <c r="Z79" s="42">
        <v>97345.294688555936</v>
      </c>
      <c r="AA79" s="42">
        <v>55762.150805325939</v>
      </c>
      <c r="AB79" s="42">
        <v>20468.474321515507</v>
      </c>
      <c r="AC79" s="42">
        <v>6282.9975279999999</v>
      </c>
      <c r="AD79" s="42">
        <v>1197.4100560104371</v>
      </c>
      <c r="AE79" s="42">
        <v>608.7314299999997</v>
      </c>
      <c r="AF79" s="42">
        <v>588.67862601043726</v>
      </c>
      <c r="AG79" s="42">
        <v>27813.268899799998</v>
      </c>
      <c r="AH79" s="42">
        <v>427.5908518</v>
      </c>
      <c r="AI79" s="42">
        <v>5193.2086920000002</v>
      </c>
      <c r="AJ79" s="42">
        <v>8479.9218590000019</v>
      </c>
      <c r="AK79" s="42">
        <v>7423.9217840000001</v>
      </c>
      <c r="AL79" s="42">
        <v>41583.143883229997</v>
      </c>
      <c r="AM79" s="42">
        <v>31372.072381000005</v>
      </c>
      <c r="AN79" s="42">
        <v>0</v>
      </c>
      <c r="AO79" s="42">
        <v>10211.071502229999</v>
      </c>
      <c r="AP79" s="42">
        <v>1175.7845899999968</v>
      </c>
      <c r="AQ79" s="42">
        <v>-10902.106910325929</v>
      </c>
      <c r="AR79" s="42">
        <v>-18416.284582555934</v>
      </c>
      <c r="AS79" s="42">
        <v>-7007.8030243154917</v>
      </c>
      <c r="AT79" s="42">
        <v>-8205.2130803259315</v>
      </c>
      <c r="AU79" s="42">
        <v>12609.28586467401</v>
      </c>
      <c r="AV79" s="42">
        <v>5095.1081924440041</v>
      </c>
      <c r="AW79" s="42">
        <v>-12171.629292314594</v>
      </c>
      <c r="AX79" s="42">
        <v>1638.575858685439</v>
      </c>
      <c r="AY79" s="42">
        <v>2696.8938299999995</v>
      </c>
      <c r="AZ79" s="42">
        <v>-1058.3179713145605</v>
      </c>
      <c r="BA79" s="42">
        <v>0</v>
      </c>
      <c r="BB79" s="42">
        <v>-13810.205151000035</v>
      </c>
      <c r="BC79" s="42">
        <v>-31640.846309000033</v>
      </c>
      <c r="BD79" s="42">
        <v>17830.641157999999</v>
      </c>
      <c r="BE79" s="43">
        <v>0</v>
      </c>
      <c r="BF79" t="s">
        <v>58</v>
      </c>
      <c r="BG79">
        <f t="shared" si="1"/>
        <v>50</v>
      </c>
    </row>
    <row r="80" spans="3:59" ht="15.6" x14ac:dyDescent="0.3">
      <c r="C80" s="6" t="str">
        <f t="shared" si="0"/>
        <v>1T 2013</v>
      </c>
      <c r="D80" s="40">
        <v>41334</v>
      </c>
      <c r="E80" s="41">
        <v>109403.97603774999</v>
      </c>
      <c r="F80" s="42">
        <v>80854.887846999991</v>
      </c>
      <c r="G80" s="42">
        <v>80854.887846999991</v>
      </c>
      <c r="H80" s="42">
        <v>73792.608074999982</v>
      </c>
      <c r="I80" s="42">
        <v>11686.234277000001</v>
      </c>
      <c r="J80" s="42">
        <v>569.294355</v>
      </c>
      <c r="K80" s="42">
        <v>609.84926999999993</v>
      </c>
      <c r="L80" s="42">
        <v>46655.448202999993</v>
      </c>
      <c r="M80" s="42">
        <v>13650.689919</v>
      </c>
      <c r="N80" s="42">
        <v>621.09205099999997</v>
      </c>
      <c r="O80" s="42">
        <v>7062.2797720000008</v>
      </c>
      <c r="P80" s="42">
        <v>401.64078699999999</v>
      </c>
      <c r="Q80" s="42">
        <v>2534.4810680000001</v>
      </c>
      <c r="R80" s="42">
        <v>614.51729</v>
      </c>
      <c r="S80" s="42">
        <v>4.5064009999999994</v>
      </c>
      <c r="T80" s="42">
        <v>3507.1342260000006</v>
      </c>
      <c r="U80" s="42">
        <v>0</v>
      </c>
      <c r="V80" s="42">
        <v>28549.088190750004</v>
      </c>
      <c r="W80" s="42">
        <v>28549.088190750004</v>
      </c>
      <c r="X80" s="42">
        <v>0</v>
      </c>
      <c r="Y80" s="42">
        <v>163948.08148440928</v>
      </c>
      <c r="Z80" s="42">
        <v>164243.28019740927</v>
      </c>
      <c r="AA80" s="42">
        <v>86004.66037531785</v>
      </c>
      <c r="AB80" s="42">
        <v>33168.442919317851</v>
      </c>
      <c r="AC80" s="42">
        <v>8168.8257019999992</v>
      </c>
      <c r="AD80" s="42">
        <v>1360.1219260000003</v>
      </c>
      <c r="AE80" s="42">
        <v>117.73505</v>
      </c>
      <c r="AF80" s="42">
        <v>1242.3868760000003</v>
      </c>
      <c r="AG80" s="42">
        <v>43307.269828000011</v>
      </c>
      <c r="AH80" s="42">
        <v>441.48940500000026</v>
      </c>
      <c r="AI80" s="42">
        <v>8131.7825600000006</v>
      </c>
      <c r="AJ80" s="42">
        <v>1839.0568120000003</v>
      </c>
      <c r="AK80" s="42">
        <v>1110.066689</v>
      </c>
      <c r="AL80" s="42">
        <v>78238.619822091408</v>
      </c>
      <c r="AM80" s="42">
        <v>14643.440840999998</v>
      </c>
      <c r="AN80" s="42">
        <v>30419.463335</v>
      </c>
      <c r="AO80" s="42">
        <v>33175.715646091412</v>
      </c>
      <c r="AP80" s="42">
        <v>-295.19871300000079</v>
      </c>
      <c r="AQ80" s="42">
        <v>-54544.105446659283</v>
      </c>
      <c r="AR80" s="42">
        <v>-83093.193637409291</v>
      </c>
      <c r="AS80" s="42">
        <v>-48557.356065317872</v>
      </c>
      <c r="AT80" s="42">
        <v>-49917.477991317872</v>
      </c>
      <c r="AU80" s="42">
        <v>-77167.541120322261</v>
      </c>
      <c r="AV80" s="42">
        <v>-105716.62931107226</v>
      </c>
      <c r="AW80" s="42">
        <v>73563.142437341405</v>
      </c>
      <c r="AX80" s="42">
        <v>2714.3430873414095</v>
      </c>
      <c r="AY80" s="42">
        <v>4626.6274553414096</v>
      </c>
      <c r="AZ80" s="42">
        <v>-1912.2843680000003</v>
      </c>
      <c r="BA80" s="42">
        <v>0</v>
      </c>
      <c r="BB80" s="42">
        <v>70848.799350000001</v>
      </c>
      <c r="BC80" s="42">
        <v>81689.767515</v>
      </c>
      <c r="BD80" s="42">
        <v>-10840.968164999998</v>
      </c>
      <c r="BE80" s="43">
        <v>0</v>
      </c>
      <c r="BF80" t="s">
        <v>58</v>
      </c>
      <c r="BG80">
        <f t="shared" si="1"/>
        <v>51</v>
      </c>
    </row>
    <row r="81" spans="3:59" ht="15.6" x14ac:dyDescent="0.3">
      <c r="C81" s="6" t="str">
        <f t="shared" si="0"/>
        <v>2T 2013</v>
      </c>
      <c r="D81" s="40">
        <v>41365</v>
      </c>
      <c r="E81" s="41">
        <v>133818.721976</v>
      </c>
      <c r="F81" s="42">
        <v>121717.76807799999</v>
      </c>
      <c r="G81" s="42">
        <v>121717.684077</v>
      </c>
      <c r="H81" s="42">
        <v>115339.71481599999</v>
      </c>
      <c r="I81" s="42">
        <v>51565.526722999995</v>
      </c>
      <c r="J81" s="42">
        <v>601.20336399999997</v>
      </c>
      <c r="K81" s="42">
        <v>656.72225900000012</v>
      </c>
      <c r="L81" s="42">
        <v>47923.103592999993</v>
      </c>
      <c r="M81" s="42">
        <v>13971.709901</v>
      </c>
      <c r="N81" s="42">
        <v>621.4489759999999</v>
      </c>
      <c r="O81" s="42">
        <v>6377.9692610000002</v>
      </c>
      <c r="P81" s="42">
        <v>336.26987500000001</v>
      </c>
      <c r="Q81" s="42">
        <v>2410.7082999999998</v>
      </c>
      <c r="R81" s="42">
        <v>155.208641</v>
      </c>
      <c r="S81" s="42">
        <v>8.092846999999999</v>
      </c>
      <c r="T81" s="42">
        <v>3467.6895980000004</v>
      </c>
      <c r="U81" s="42">
        <v>8.4001000000000006E-2</v>
      </c>
      <c r="V81" s="42">
        <v>12100.953898</v>
      </c>
      <c r="W81" s="42">
        <v>12049.454164000001</v>
      </c>
      <c r="X81" s="42">
        <v>51.499733999999997</v>
      </c>
      <c r="Y81" s="42">
        <v>129756.67001436556</v>
      </c>
      <c r="Z81" s="42">
        <v>129912.20009836557</v>
      </c>
      <c r="AA81" s="42">
        <v>70014.396579833308</v>
      </c>
      <c r="AB81" s="42">
        <v>30262.225446666642</v>
      </c>
      <c r="AC81" s="42">
        <v>14007.286394666664</v>
      </c>
      <c r="AD81" s="42">
        <v>2180.0651619999994</v>
      </c>
      <c r="AE81" s="42">
        <v>93.558979999999991</v>
      </c>
      <c r="AF81" s="42">
        <v>2086.5061819999996</v>
      </c>
      <c r="AG81" s="42">
        <v>23564.819576500002</v>
      </c>
      <c r="AH81" s="42">
        <v>450.66870250000011</v>
      </c>
      <c r="AI81" s="42">
        <v>4172.7868990000006</v>
      </c>
      <c r="AJ81" s="42">
        <v>3314.6041009999999</v>
      </c>
      <c r="AK81" s="42">
        <v>1455.785903</v>
      </c>
      <c r="AL81" s="42">
        <v>59897.803518532259</v>
      </c>
      <c r="AM81" s="42">
        <v>42607.528949</v>
      </c>
      <c r="AN81" s="42">
        <v>0</v>
      </c>
      <c r="AO81" s="42">
        <v>17290.274569532259</v>
      </c>
      <c r="AP81" s="42">
        <v>-155.53008399999939</v>
      </c>
      <c r="AQ81" s="42">
        <v>4062.0519616344272</v>
      </c>
      <c r="AR81" s="42">
        <v>-8038.9019363655743</v>
      </c>
      <c r="AS81" s="42">
        <v>11431.437795166687</v>
      </c>
      <c r="AT81" s="42">
        <v>9251.3726331666858</v>
      </c>
      <c r="AU81" s="42">
        <v>-7533.5091558206004</v>
      </c>
      <c r="AV81" s="42">
        <v>-19634.463053820604</v>
      </c>
      <c r="AW81" s="42">
        <v>10594.960182532275</v>
      </c>
      <c r="AX81" s="42">
        <v>2322.1107125322596</v>
      </c>
      <c r="AY81" s="42">
        <v>5240.8204055322594</v>
      </c>
      <c r="AZ81" s="42">
        <v>-2918.7096929999998</v>
      </c>
      <c r="BA81" s="42">
        <v>0</v>
      </c>
      <c r="BB81" s="42">
        <v>8272.8494700000156</v>
      </c>
      <c r="BC81" s="42">
        <v>8546.948820000016</v>
      </c>
      <c r="BD81" s="42">
        <v>-274.09934999999996</v>
      </c>
      <c r="BE81" s="43">
        <v>0</v>
      </c>
      <c r="BF81" t="s">
        <v>58</v>
      </c>
      <c r="BG81">
        <f t="shared" si="1"/>
        <v>52</v>
      </c>
    </row>
    <row r="82" spans="3:59" ht="15.6" x14ac:dyDescent="0.3">
      <c r="C82" s="6" t="str">
        <f t="shared" si="0"/>
        <v>2T 2013</v>
      </c>
      <c r="D82" s="40">
        <v>41395</v>
      </c>
      <c r="E82" s="41">
        <v>108868.27662900001</v>
      </c>
      <c r="F82" s="42">
        <v>88931.255453000005</v>
      </c>
      <c r="G82" s="42">
        <v>88931.193453000014</v>
      </c>
      <c r="H82" s="42">
        <v>78969.56485000001</v>
      </c>
      <c r="I82" s="42">
        <v>13912.931630000001</v>
      </c>
      <c r="J82" s="42">
        <v>650.17391599999996</v>
      </c>
      <c r="K82" s="42">
        <v>583.60944199999994</v>
      </c>
      <c r="L82" s="42">
        <v>47583.165526000012</v>
      </c>
      <c r="M82" s="42">
        <v>15449.89208</v>
      </c>
      <c r="N82" s="42">
        <v>789.79225599999995</v>
      </c>
      <c r="O82" s="42">
        <v>9961.6286029999974</v>
      </c>
      <c r="P82" s="42">
        <v>304.60577799999999</v>
      </c>
      <c r="Q82" s="42">
        <v>8406.2440249999981</v>
      </c>
      <c r="R82" s="42">
        <v>674.78229799999997</v>
      </c>
      <c r="S82" s="42">
        <v>87.611369999999994</v>
      </c>
      <c r="T82" s="42">
        <v>488.385132</v>
      </c>
      <c r="U82" s="42">
        <v>6.2E-2</v>
      </c>
      <c r="V82" s="42">
        <v>19937.021175999998</v>
      </c>
      <c r="W82" s="42">
        <v>7342.712372</v>
      </c>
      <c r="X82" s="42">
        <v>12594.308804</v>
      </c>
      <c r="Y82" s="42">
        <v>103870.10042716669</v>
      </c>
      <c r="Z82" s="42">
        <v>103975.60611816669</v>
      </c>
      <c r="AA82" s="42">
        <v>64774.248475166685</v>
      </c>
      <c r="AB82" s="42">
        <v>25829.390448666676</v>
      </c>
      <c r="AC82" s="42">
        <v>8679.0564410000115</v>
      </c>
      <c r="AD82" s="42">
        <v>4392.3167950000006</v>
      </c>
      <c r="AE82" s="42">
        <v>3332.0950480000006</v>
      </c>
      <c r="AF82" s="42">
        <v>1060.2217470000003</v>
      </c>
      <c r="AG82" s="42">
        <v>25873.484790499992</v>
      </c>
      <c r="AH82" s="42">
        <v>427.79739750000022</v>
      </c>
      <c r="AI82" s="42">
        <v>2639.6170549999997</v>
      </c>
      <c r="AJ82" s="42">
        <v>590.2156040000001</v>
      </c>
      <c r="AK82" s="42">
        <v>0</v>
      </c>
      <c r="AL82" s="42">
        <v>39201.357642999988</v>
      </c>
      <c r="AM82" s="42">
        <v>24916.30919399999</v>
      </c>
      <c r="AN82" s="42">
        <v>3192</v>
      </c>
      <c r="AO82" s="42">
        <v>11093.048449</v>
      </c>
      <c r="AP82" s="42">
        <v>-105.50569099999785</v>
      </c>
      <c r="AQ82" s="42">
        <v>4998.1762018333229</v>
      </c>
      <c r="AR82" s="42">
        <v>-14938.844974166677</v>
      </c>
      <c r="AS82" s="42">
        <v>546.52026983332632</v>
      </c>
      <c r="AT82" s="42">
        <v>-3845.7965251666756</v>
      </c>
      <c r="AU82" s="42">
        <v>23708.716937833309</v>
      </c>
      <c r="AV82" s="42">
        <v>3771.6957618333099</v>
      </c>
      <c r="AW82" s="42">
        <v>-33012.487312999998</v>
      </c>
      <c r="AX82" s="42">
        <v>2641.5491149999998</v>
      </c>
      <c r="AY82" s="42">
        <v>3750.3360769999995</v>
      </c>
      <c r="AZ82" s="42">
        <v>-1108.7869619999999</v>
      </c>
      <c r="BA82" s="42">
        <v>0</v>
      </c>
      <c r="BB82" s="42">
        <v>-35654.036427999992</v>
      </c>
      <c r="BC82" s="42">
        <v>-27260.217892999997</v>
      </c>
      <c r="BD82" s="42">
        <v>-8393.8185349999985</v>
      </c>
      <c r="BE82" s="43">
        <v>0</v>
      </c>
      <c r="BF82" t="s">
        <v>58</v>
      </c>
      <c r="BG82">
        <f t="shared" si="1"/>
        <v>53</v>
      </c>
    </row>
    <row r="83" spans="3:59" ht="15.6" x14ac:dyDescent="0.3">
      <c r="C83" s="6" t="str">
        <f t="shared" si="0"/>
        <v>2T 2013</v>
      </c>
      <c r="D83" s="40">
        <v>41426</v>
      </c>
      <c r="E83" s="41">
        <v>111257.56854699999</v>
      </c>
      <c r="F83" s="42">
        <v>86832.826429999986</v>
      </c>
      <c r="G83" s="42">
        <v>86832.795425999997</v>
      </c>
      <c r="H83" s="42">
        <v>72880.101789000008</v>
      </c>
      <c r="I83" s="42">
        <v>14722.105440000001</v>
      </c>
      <c r="J83" s="42">
        <v>674.37217699999997</v>
      </c>
      <c r="K83" s="42">
        <v>608.14791200000002</v>
      </c>
      <c r="L83" s="42">
        <v>42120.893365000004</v>
      </c>
      <c r="M83" s="42">
        <v>13880.369989999999</v>
      </c>
      <c r="N83" s="42">
        <v>874.21290499999998</v>
      </c>
      <c r="O83" s="42">
        <v>13952.693637</v>
      </c>
      <c r="P83" s="42">
        <v>334.19734399999999</v>
      </c>
      <c r="Q83" s="42">
        <v>6337.0196870000009</v>
      </c>
      <c r="R83" s="42">
        <v>189.346901</v>
      </c>
      <c r="S83" s="42">
        <v>6638.9075950000006</v>
      </c>
      <c r="T83" s="42">
        <v>453.22210999999999</v>
      </c>
      <c r="U83" s="42">
        <v>3.1004E-2</v>
      </c>
      <c r="V83" s="42">
        <v>24424.742117000002</v>
      </c>
      <c r="W83" s="42">
        <v>13692.181030000002</v>
      </c>
      <c r="X83" s="42">
        <v>10732.561087000002</v>
      </c>
      <c r="Y83" s="42">
        <v>96384.522538200006</v>
      </c>
      <c r="Z83" s="42">
        <v>96524.418961200005</v>
      </c>
      <c r="AA83" s="42">
        <v>59036.114212199987</v>
      </c>
      <c r="AB83" s="42">
        <v>32167.295878666668</v>
      </c>
      <c r="AC83" s="42">
        <v>9908.693402333327</v>
      </c>
      <c r="AD83" s="42">
        <v>1954.7882159999999</v>
      </c>
      <c r="AE83" s="42">
        <v>1452.1471710000001</v>
      </c>
      <c r="AF83" s="42">
        <v>502.64104499999991</v>
      </c>
      <c r="AG83" s="42">
        <v>15005.336715199996</v>
      </c>
      <c r="AH83" s="42">
        <v>178.56402619999926</v>
      </c>
      <c r="AI83" s="42">
        <v>3360.2109759999998</v>
      </c>
      <c r="AJ83" s="42">
        <v>0</v>
      </c>
      <c r="AK83" s="42">
        <v>0</v>
      </c>
      <c r="AL83" s="42">
        <v>37488.30474900001</v>
      </c>
      <c r="AM83" s="42">
        <v>19164.359448000014</v>
      </c>
      <c r="AN83" s="42">
        <v>0</v>
      </c>
      <c r="AO83" s="42">
        <v>18323.945301</v>
      </c>
      <c r="AP83" s="42">
        <v>-139.89642299999912</v>
      </c>
      <c r="AQ83" s="42">
        <v>14873.046008799985</v>
      </c>
      <c r="AR83" s="42">
        <v>-9551.6961082000144</v>
      </c>
      <c r="AS83" s="42">
        <v>10727.037408799992</v>
      </c>
      <c r="AT83" s="42">
        <v>8772.2491927999854</v>
      </c>
      <c r="AU83" s="42">
        <v>25349.68062979999</v>
      </c>
      <c r="AV83" s="42">
        <v>924.93851279999501</v>
      </c>
      <c r="AW83" s="42">
        <v>-21594.99591700004</v>
      </c>
      <c r="AX83" s="42">
        <v>1454.1768039999995</v>
      </c>
      <c r="AY83" s="42">
        <v>4631.764271</v>
      </c>
      <c r="AZ83" s="42">
        <v>-3177.5874670000003</v>
      </c>
      <c r="BA83" s="42">
        <v>0</v>
      </c>
      <c r="BB83" s="42">
        <v>-23049.172721000043</v>
      </c>
      <c r="BC83" s="42">
        <v>-23049.172721000043</v>
      </c>
      <c r="BD83" s="42">
        <v>0</v>
      </c>
      <c r="BE83" s="43">
        <v>0</v>
      </c>
      <c r="BF83" t="s">
        <v>58</v>
      </c>
      <c r="BG83">
        <f t="shared" si="1"/>
        <v>54</v>
      </c>
    </row>
    <row r="84" spans="3:59" ht="15.6" x14ac:dyDescent="0.3">
      <c r="C84" s="6" t="str">
        <f t="shared" si="0"/>
        <v>3T 2013</v>
      </c>
      <c r="D84" s="40">
        <v>41456</v>
      </c>
      <c r="E84" s="41">
        <v>165650.82516661298</v>
      </c>
      <c r="F84" s="42">
        <v>115400.80412999999</v>
      </c>
      <c r="G84" s="42">
        <v>115400.73400700001</v>
      </c>
      <c r="H84" s="42">
        <v>102454.53959999999</v>
      </c>
      <c r="I84" s="42">
        <v>44080.415786999998</v>
      </c>
      <c r="J84" s="42">
        <v>595.76442600000007</v>
      </c>
      <c r="K84" s="42">
        <v>721.93904899999995</v>
      </c>
      <c r="L84" s="42">
        <v>40979.457405000001</v>
      </c>
      <c r="M84" s="42">
        <v>14757.535634</v>
      </c>
      <c r="N84" s="42">
        <v>1319.4272990000002</v>
      </c>
      <c r="O84" s="42">
        <v>12946.194407000001</v>
      </c>
      <c r="P84" s="42">
        <v>284.12339099999997</v>
      </c>
      <c r="Q84" s="42">
        <v>2742.1203329999998</v>
      </c>
      <c r="R84" s="42">
        <v>265.02631500000001</v>
      </c>
      <c r="S84" s="42">
        <v>5802.3797690000001</v>
      </c>
      <c r="T84" s="42">
        <v>3852.5445990000003</v>
      </c>
      <c r="U84" s="42">
        <v>7.0123000000000005E-2</v>
      </c>
      <c r="V84" s="42">
        <v>50250.021036613005</v>
      </c>
      <c r="W84" s="42">
        <v>5931.0066120000001</v>
      </c>
      <c r="X84" s="42">
        <v>44319.014424613</v>
      </c>
      <c r="Y84" s="42">
        <v>133182.55997766674</v>
      </c>
      <c r="Z84" s="42">
        <v>133739.08137566675</v>
      </c>
      <c r="AA84" s="42">
        <v>77480.455145666725</v>
      </c>
      <c r="AB84" s="42">
        <v>25967.135364666701</v>
      </c>
      <c r="AC84" s="42">
        <v>16859.103660000004</v>
      </c>
      <c r="AD84" s="42">
        <v>2208.5628469999997</v>
      </c>
      <c r="AE84" s="42">
        <v>1881.4784149999998</v>
      </c>
      <c r="AF84" s="42">
        <v>327.08443199999982</v>
      </c>
      <c r="AG84" s="42">
        <v>32445.653274000004</v>
      </c>
      <c r="AH84" s="42">
        <v>143.65931799999996</v>
      </c>
      <c r="AI84" s="42">
        <v>4287.4358090000005</v>
      </c>
      <c r="AJ84" s="42">
        <v>0</v>
      </c>
      <c r="AK84" s="42">
        <v>0</v>
      </c>
      <c r="AL84" s="42">
        <v>56258.626230000009</v>
      </c>
      <c r="AM84" s="42">
        <v>42275.202518000006</v>
      </c>
      <c r="AN84" s="42">
        <v>166.6666669999999</v>
      </c>
      <c r="AO84" s="42">
        <v>13816.757045</v>
      </c>
      <c r="AP84" s="42">
        <v>-556.52139800000191</v>
      </c>
      <c r="AQ84" s="42">
        <v>32468.265188946247</v>
      </c>
      <c r="AR84" s="42">
        <v>-17781.75584766674</v>
      </c>
      <c r="AS84" s="42">
        <v>-1756.4359556667357</v>
      </c>
      <c r="AT84" s="42">
        <v>-3964.9988026667388</v>
      </c>
      <c r="AU84" s="42">
        <v>60657.088925946293</v>
      </c>
      <c r="AV84" s="42">
        <v>10407.067889333308</v>
      </c>
      <c r="AW84" s="42">
        <v>-53343.61499799999</v>
      </c>
      <c r="AX84" s="42">
        <v>6476.2319079999997</v>
      </c>
      <c r="AY84" s="42">
        <v>7885.7504330000002</v>
      </c>
      <c r="AZ84" s="42">
        <v>-1409.518525</v>
      </c>
      <c r="BA84" s="42">
        <v>0</v>
      </c>
      <c r="BB84" s="42">
        <v>-59819.846905999992</v>
      </c>
      <c r="BC84" s="42">
        <v>-71217.036766999983</v>
      </c>
      <c r="BD84" s="42">
        <v>11397.189860999999</v>
      </c>
      <c r="BE84" s="43">
        <v>0</v>
      </c>
      <c r="BF84" t="s">
        <v>58</v>
      </c>
      <c r="BG84">
        <f t="shared" si="1"/>
        <v>55</v>
      </c>
    </row>
    <row r="85" spans="3:59" ht="15.6" x14ac:dyDescent="0.3">
      <c r="C85" s="6" t="str">
        <f t="shared" si="0"/>
        <v>3T 2013</v>
      </c>
      <c r="D85" s="40">
        <v>41487</v>
      </c>
      <c r="E85" s="41">
        <v>113912.24721599999</v>
      </c>
      <c r="F85" s="42">
        <v>76644.480976999999</v>
      </c>
      <c r="G85" s="42">
        <v>76644.428977000003</v>
      </c>
      <c r="H85" s="42">
        <v>69512.027921999994</v>
      </c>
      <c r="I85" s="42">
        <v>11672.964737999999</v>
      </c>
      <c r="J85" s="42">
        <v>724.83558999999991</v>
      </c>
      <c r="K85" s="42">
        <v>566.63398899999993</v>
      </c>
      <c r="L85" s="42">
        <v>41207.741071999997</v>
      </c>
      <c r="M85" s="42">
        <v>14740.273161000001</v>
      </c>
      <c r="N85" s="42">
        <v>599.57937200000003</v>
      </c>
      <c r="O85" s="42">
        <v>7132.4010549999994</v>
      </c>
      <c r="P85" s="42">
        <v>295.43645699999996</v>
      </c>
      <c r="Q85" s="42">
        <v>2171.3333870000001</v>
      </c>
      <c r="R85" s="42">
        <v>183.26073299999999</v>
      </c>
      <c r="S85" s="42">
        <v>1236.113922</v>
      </c>
      <c r="T85" s="42">
        <v>3246.2565559999998</v>
      </c>
      <c r="U85" s="42">
        <v>5.1999999999999998E-2</v>
      </c>
      <c r="V85" s="42">
        <v>37267.766238999997</v>
      </c>
      <c r="W85" s="42">
        <v>34373.946515000003</v>
      </c>
      <c r="X85" s="42">
        <v>2893.819724</v>
      </c>
      <c r="Y85" s="42">
        <v>153825.04039949997</v>
      </c>
      <c r="Z85" s="42">
        <v>172557.35029349994</v>
      </c>
      <c r="AA85" s="42">
        <v>65450.359608499959</v>
      </c>
      <c r="AB85" s="42">
        <v>25742.638910999955</v>
      </c>
      <c r="AC85" s="42">
        <v>6421.4226719999906</v>
      </c>
      <c r="AD85" s="42">
        <v>3032.2115040000003</v>
      </c>
      <c r="AE85" s="42">
        <v>2673.9637379999999</v>
      </c>
      <c r="AF85" s="42">
        <v>358.24776600000018</v>
      </c>
      <c r="AG85" s="42">
        <v>30254.086521500009</v>
      </c>
      <c r="AH85" s="42">
        <v>309.20494849999994</v>
      </c>
      <c r="AI85" s="42">
        <v>8060.2762689999972</v>
      </c>
      <c r="AJ85" s="42">
        <v>0</v>
      </c>
      <c r="AK85" s="42">
        <v>0</v>
      </c>
      <c r="AL85" s="42">
        <v>107106.990685</v>
      </c>
      <c r="AM85" s="42">
        <v>41017.382164999988</v>
      </c>
      <c r="AN85" s="42">
        <v>26105.123</v>
      </c>
      <c r="AO85" s="42">
        <v>39984.485520000002</v>
      </c>
      <c r="AP85" s="42">
        <v>-18732.309893999998</v>
      </c>
      <c r="AQ85" s="42">
        <v>-39912.793183499962</v>
      </c>
      <c r="AR85" s="42">
        <v>-77180.559422499951</v>
      </c>
      <c r="AS85" s="42">
        <v>-34163.862398499936</v>
      </c>
      <c r="AT85" s="42">
        <v>-37196.073902499942</v>
      </c>
      <c r="AU85" s="42">
        <v>-36882.875772499989</v>
      </c>
      <c r="AV85" s="42">
        <v>-74150.642011499993</v>
      </c>
      <c r="AW85" s="42">
        <v>31527.334397000002</v>
      </c>
      <c r="AX85" s="42">
        <v>5463.9824269999999</v>
      </c>
      <c r="AY85" s="42">
        <v>5610.5390049999996</v>
      </c>
      <c r="AZ85" s="42">
        <v>-146.55657799999997</v>
      </c>
      <c r="BA85" s="42">
        <v>0</v>
      </c>
      <c r="BB85" s="42">
        <v>26063.351970000003</v>
      </c>
      <c r="BC85" s="42">
        <v>37490.218678000005</v>
      </c>
      <c r="BD85" s="42">
        <v>-11426.866708000001</v>
      </c>
      <c r="BE85" s="43">
        <v>0</v>
      </c>
      <c r="BF85" t="s">
        <v>58</v>
      </c>
      <c r="BG85">
        <f t="shared" si="1"/>
        <v>56</v>
      </c>
    </row>
    <row r="86" spans="3:59" ht="15.6" x14ac:dyDescent="0.3">
      <c r="C86" s="6" t="str">
        <f t="shared" si="0"/>
        <v>3T 2013</v>
      </c>
      <c r="D86" s="40">
        <v>41518</v>
      </c>
      <c r="E86" s="41">
        <v>144890.198167</v>
      </c>
      <c r="F86" s="42">
        <v>76004.182499000002</v>
      </c>
      <c r="G86" s="42">
        <v>76004.140465000004</v>
      </c>
      <c r="H86" s="42">
        <v>63457.223151999999</v>
      </c>
      <c r="I86" s="42">
        <v>13222.198592000001</v>
      </c>
      <c r="J86" s="42">
        <v>516.56427399999995</v>
      </c>
      <c r="K86" s="42">
        <v>643.53615500000001</v>
      </c>
      <c r="L86" s="42">
        <v>34959.973408999998</v>
      </c>
      <c r="M86" s="42">
        <v>13276.588786</v>
      </c>
      <c r="N86" s="42">
        <v>838.36193600000013</v>
      </c>
      <c r="O86" s="42">
        <v>12546.917313000002</v>
      </c>
      <c r="P86" s="42">
        <v>582.85339800000008</v>
      </c>
      <c r="Q86" s="42">
        <v>5064.7768340000002</v>
      </c>
      <c r="R86" s="42">
        <v>165.42937900000001</v>
      </c>
      <c r="S86" s="42">
        <v>3012.611742</v>
      </c>
      <c r="T86" s="42">
        <v>3721.2459599999997</v>
      </c>
      <c r="U86" s="42">
        <v>4.2034000000000002E-2</v>
      </c>
      <c r="V86" s="42">
        <v>68886.015667999993</v>
      </c>
      <c r="W86" s="42">
        <v>27580.818704000001</v>
      </c>
      <c r="X86" s="42">
        <v>41305.196964000002</v>
      </c>
      <c r="Y86" s="42">
        <v>147343.21625450003</v>
      </c>
      <c r="Z86" s="42">
        <v>147625.90032750004</v>
      </c>
      <c r="AA86" s="42">
        <v>66701.572008500036</v>
      </c>
      <c r="AB86" s="42">
        <v>39089.425773000032</v>
      </c>
      <c r="AC86" s="42">
        <v>12808.746299999997</v>
      </c>
      <c r="AD86" s="42">
        <v>2398.6780429999985</v>
      </c>
      <c r="AE86" s="42">
        <v>1106.3296169999992</v>
      </c>
      <c r="AF86" s="42">
        <v>1292.3484259999998</v>
      </c>
      <c r="AG86" s="42">
        <v>12404.721892500005</v>
      </c>
      <c r="AH86" s="42">
        <v>70.000000500000084</v>
      </c>
      <c r="AI86" s="42">
        <v>3429.8790850000009</v>
      </c>
      <c r="AJ86" s="42">
        <v>0</v>
      </c>
      <c r="AK86" s="42">
        <v>0</v>
      </c>
      <c r="AL86" s="42">
        <v>80924.328319000007</v>
      </c>
      <c r="AM86" s="42">
        <v>46992.610164000005</v>
      </c>
      <c r="AN86" s="42">
        <v>0</v>
      </c>
      <c r="AO86" s="42">
        <v>33931.718155000002</v>
      </c>
      <c r="AP86" s="42">
        <v>-282.68407300000018</v>
      </c>
      <c r="AQ86" s="42">
        <v>-2453.0180875000356</v>
      </c>
      <c r="AR86" s="42">
        <v>-71339.03375550003</v>
      </c>
      <c r="AS86" s="42">
        <v>-35008.63755750002</v>
      </c>
      <c r="AT86" s="42">
        <v>-37407.315600500035</v>
      </c>
      <c r="AU86" s="42">
        <v>-23550.52153049998</v>
      </c>
      <c r="AV86" s="42">
        <v>-92436.53719849998</v>
      </c>
      <c r="AW86" s="42">
        <v>28264.648968999998</v>
      </c>
      <c r="AX86" s="42">
        <v>5127.0336230000012</v>
      </c>
      <c r="AY86" s="42">
        <v>6350.8994510000011</v>
      </c>
      <c r="AZ86" s="42">
        <v>-1223.865828</v>
      </c>
      <c r="BA86" s="42">
        <v>0</v>
      </c>
      <c r="BB86" s="42">
        <v>23137.615345999995</v>
      </c>
      <c r="BC86" s="42">
        <v>12205.458977999993</v>
      </c>
      <c r="BD86" s="42">
        <v>10932.156368</v>
      </c>
      <c r="BE86" s="43">
        <v>0</v>
      </c>
      <c r="BF86" t="s">
        <v>58</v>
      </c>
      <c r="BG86">
        <f t="shared" si="1"/>
        <v>57</v>
      </c>
    </row>
    <row r="87" spans="3:59" ht="15.6" x14ac:dyDescent="0.3">
      <c r="C87" s="6" t="str">
        <f t="shared" si="0"/>
        <v>4T 2013</v>
      </c>
      <c r="D87" s="40">
        <v>41548</v>
      </c>
      <c r="E87" s="41">
        <v>124692.65527900001</v>
      </c>
      <c r="F87" s="42">
        <v>102352.79649000001</v>
      </c>
      <c r="G87" s="42">
        <v>102352.77948300001</v>
      </c>
      <c r="H87" s="42">
        <v>91484.183919000017</v>
      </c>
      <c r="I87" s="42">
        <v>37188.823495000004</v>
      </c>
      <c r="J87" s="42">
        <v>642.636303</v>
      </c>
      <c r="K87" s="42">
        <v>565.16349700000001</v>
      </c>
      <c r="L87" s="42">
        <v>39681.208639999997</v>
      </c>
      <c r="M87" s="42">
        <v>12783.179113</v>
      </c>
      <c r="N87" s="42">
        <v>623.17287099999987</v>
      </c>
      <c r="O87" s="42">
        <v>10868.595564000001</v>
      </c>
      <c r="P87" s="42">
        <v>445.02264200000002</v>
      </c>
      <c r="Q87" s="42">
        <v>2245.1933150000009</v>
      </c>
      <c r="R87" s="42">
        <v>221.83453299999999</v>
      </c>
      <c r="S87" s="42">
        <v>4174.920032</v>
      </c>
      <c r="T87" s="42">
        <v>3781.6250420000001</v>
      </c>
      <c r="U87" s="42">
        <v>1.7007000000000001E-2</v>
      </c>
      <c r="V87" s="42">
        <v>22339.858788999998</v>
      </c>
      <c r="W87" s="42">
        <v>16414.554439</v>
      </c>
      <c r="X87" s="42">
        <v>5925.3043499999994</v>
      </c>
      <c r="Y87" s="42">
        <v>139940.37268683332</v>
      </c>
      <c r="Z87" s="42">
        <v>139980.91260683333</v>
      </c>
      <c r="AA87" s="42">
        <v>62187.255323833328</v>
      </c>
      <c r="AB87" s="42">
        <v>28455.94356033334</v>
      </c>
      <c r="AC87" s="42">
        <v>12352.030221000001</v>
      </c>
      <c r="AD87" s="42">
        <v>7831.0347920000004</v>
      </c>
      <c r="AE87" s="42">
        <v>5146.7861700000003</v>
      </c>
      <c r="AF87" s="42">
        <v>2684.2486220000005</v>
      </c>
      <c r="AG87" s="42">
        <v>13548.246750499979</v>
      </c>
      <c r="AH87" s="42">
        <v>149.61027249999995</v>
      </c>
      <c r="AI87" s="42">
        <v>4504.4733180000039</v>
      </c>
      <c r="AJ87" s="42">
        <v>0</v>
      </c>
      <c r="AK87" s="42">
        <v>0</v>
      </c>
      <c r="AL87" s="42">
        <v>77793.657283000008</v>
      </c>
      <c r="AM87" s="42">
        <v>55970.134631000015</v>
      </c>
      <c r="AN87" s="42">
        <v>500</v>
      </c>
      <c r="AO87" s="42">
        <v>21323.522652</v>
      </c>
      <c r="AP87" s="42">
        <v>-40.539920000001786</v>
      </c>
      <c r="AQ87" s="42">
        <v>-15247.717407833308</v>
      </c>
      <c r="AR87" s="42">
        <v>-37587.57619683331</v>
      </c>
      <c r="AS87" s="42">
        <v>-8433.0187528333208</v>
      </c>
      <c r="AT87" s="42">
        <v>-16264.053544833318</v>
      </c>
      <c r="AU87" s="42">
        <v>9793.1855141666383</v>
      </c>
      <c r="AV87" s="42">
        <v>-12546.673274833367</v>
      </c>
      <c r="AW87" s="42">
        <v>-12211.803377000006</v>
      </c>
      <c r="AX87" s="42">
        <v>-1050.5777840000001</v>
      </c>
      <c r="AY87" s="42">
        <v>4908.9682129999992</v>
      </c>
      <c r="AZ87" s="42">
        <v>-5959.5459969999993</v>
      </c>
      <c r="BA87" s="42">
        <v>0</v>
      </c>
      <c r="BB87" s="42">
        <v>-11161.225593000006</v>
      </c>
      <c r="BC87" s="42">
        <v>604.11221399999408</v>
      </c>
      <c r="BD87" s="42">
        <v>-11765.337807</v>
      </c>
      <c r="BE87" s="43">
        <v>0</v>
      </c>
      <c r="BF87" t="s">
        <v>58</v>
      </c>
      <c r="BG87">
        <f t="shared" si="1"/>
        <v>58</v>
      </c>
    </row>
    <row r="88" spans="3:59" ht="15.6" x14ac:dyDescent="0.3">
      <c r="C88" s="6" t="str">
        <f t="shared" si="0"/>
        <v>4T 2013</v>
      </c>
      <c r="D88" s="40">
        <v>41579</v>
      </c>
      <c r="E88" s="41">
        <v>93188.253249000016</v>
      </c>
      <c r="F88" s="42">
        <v>86966.978254000001</v>
      </c>
      <c r="G88" s="42">
        <v>86903.840063000011</v>
      </c>
      <c r="H88" s="42">
        <v>76327.481341000006</v>
      </c>
      <c r="I88" s="42">
        <v>15840.012169999998</v>
      </c>
      <c r="J88" s="42">
        <v>584.50870599999996</v>
      </c>
      <c r="K88" s="42">
        <v>569.56245100000001</v>
      </c>
      <c r="L88" s="42">
        <v>44001.428429</v>
      </c>
      <c r="M88" s="42">
        <v>14530.582098000001</v>
      </c>
      <c r="N88" s="42">
        <v>801.38748700000008</v>
      </c>
      <c r="O88" s="42">
        <v>10576.358721999999</v>
      </c>
      <c r="P88" s="42">
        <v>492.47990300000004</v>
      </c>
      <c r="Q88" s="42">
        <v>4895.5553670000008</v>
      </c>
      <c r="R88" s="42">
        <v>143.35547100000002</v>
      </c>
      <c r="S88" s="42">
        <v>584.29657300000008</v>
      </c>
      <c r="T88" s="42">
        <v>4460.6714080000002</v>
      </c>
      <c r="U88" s="42">
        <v>63.138190999999999</v>
      </c>
      <c r="V88" s="42">
        <v>6221.2749950000007</v>
      </c>
      <c r="W88" s="42">
        <v>6221.2749950000007</v>
      </c>
      <c r="X88" s="42">
        <v>0</v>
      </c>
      <c r="Y88" s="42">
        <v>184188.25250442498</v>
      </c>
      <c r="Z88" s="42">
        <v>190523.43931442499</v>
      </c>
      <c r="AA88" s="42">
        <v>91230.312342424993</v>
      </c>
      <c r="AB88" s="42">
        <v>39356.371125999984</v>
      </c>
      <c r="AC88" s="42">
        <v>9603.0515404250018</v>
      </c>
      <c r="AD88" s="42">
        <v>2841.157393</v>
      </c>
      <c r="AE88" s="42">
        <v>1232.7023370000002</v>
      </c>
      <c r="AF88" s="42">
        <v>1608.4550559999998</v>
      </c>
      <c r="AG88" s="42">
        <v>39429.732283000005</v>
      </c>
      <c r="AH88" s="42">
        <v>0</v>
      </c>
      <c r="AI88" s="42">
        <v>4188.6276449999959</v>
      </c>
      <c r="AJ88" s="42">
        <v>0</v>
      </c>
      <c r="AK88" s="42">
        <v>0</v>
      </c>
      <c r="AL88" s="42">
        <v>99293.126971999998</v>
      </c>
      <c r="AM88" s="42">
        <v>60259.804694000006</v>
      </c>
      <c r="AN88" s="42">
        <v>30670.325799999999</v>
      </c>
      <c r="AO88" s="42">
        <v>8362.9964780000009</v>
      </c>
      <c r="AP88" s="42">
        <v>-6335.186810000002</v>
      </c>
      <c r="AQ88" s="42">
        <v>-90999.999255424977</v>
      </c>
      <c r="AR88" s="42">
        <v>-97221.274250424976</v>
      </c>
      <c r="AS88" s="42">
        <v>-86017.12037942496</v>
      </c>
      <c r="AT88" s="42">
        <v>-88858.277772424961</v>
      </c>
      <c r="AU88" s="42">
        <v>-48718.654100425047</v>
      </c>
      <c r="AV88" s="42">
        <v>-54939.929095425054</v>
      </c>
      <c r="AW88" s="42">
        <v>54226.317532000023</v>
      </c>
      <c r="AX88" s="42">
        <v>-2640.3289980000004</v>
      </c>
      <c r="AY88" s="42">
        <v>2141.7214829999998</v>
      </c>
      <c r="AZ88" s="42">
        <v>-4782.0504810000002</v>
      </c>
      <c r="BA88" s="42">
        <v>0</v>
      </c>
      <c r="BB88" s="42">
        <v>56866.64653000002</v>
      </c>
      <c r="BC88" s="42">
        <v>56866.64653000002</v>
      </c>
      <c r="BD88" s="42">
        <v>0</v>
      </c>
      <c r="BE88" s="43">
        <v>0</v>
      </c>
      <c r="BF88" t="s">
        <v>58</v>
      </c>
      <c r="BG88">
        <f t="shared" si="1"/>
        <v>59</v>
      </c>
    </row>
    <row r="89" spans="3:59" ht="15.6" x14ac:dyDescent="0.3">
      <c r="C89" s="6" t="str">
        <f t="shared" si="0"/>
        <v>4T 2013</v>
      </c>
      <c r="D89" s="40">
        <v>41609</v>
      </c>
      <c r="E89" s="41">
        <v>142171.49432199995</v>
      </c>
      <c r="F89" s="42">
        <v>102541.58172099998</v>
      </c>
      <c r="G89" s="42">
        <v>102541.56372099998</v>
      </c>
      <c r="H89" s="42">
        <v>87200.197994999995</v>
      </c>
      <c r="I89" s="42">
        <v>14270.639325000002</v>
      </c>
      <c r="J89" s="42">
        <v>540.49340300000006</v>
      </c>
      <c r="K89" s="42">
        <v>618.39317700000004</v>
      </c>
      <c r="L89" s="42">
        <v>54079.741910000004</v>
      </c>
      <c r="M89" s="42">
        <v>16993.904644999999</v>
      </c>
      <c r="N89" s="42">
        <v>697.02553499999999</v>
      </c>
      <c r="O89" s="42">
        <v>15341.365726</v>
      </c>
      <c r="P89" s="42">
        <v>499.60738199999997</v>
      </c>
      <c r="Q89" s="42">
        <v>5162.4995309999995</v>
      </c>
      <c r="R89" s="42">
        <v>165.522111</v>
      </c>
      <c r="S89" s="42">
        <v>20.537272000000002</v>
      </c>
      <c r="T89" s="42">
        <v>9493.1994300000024</v>
      </c>
      <c r="U89" s="42">
        <v>1.7999999999999999E-2</v>
      </c>
      <c r="V89" s="42">
        <v>39629.912600999996</v>
      </c>
      <c r="W89" s="42">
        <v>38317.998600999999</v>
      </c>
      <c r="X89" s="42">
        <v>1311.914</v>
      </c>
      <c r="Y89" s="42">
        <v>247421.34951607502</v>
      </c>
      <c r="Z89" s="42">
        <v>246612.19401207499</v>
      </c>
      <c r="AA89" s="42">
        <v>85396.284767074991</v>
      </c>
      <c r="AB89" s="42">
        <v>34902.349832000014</v>
      </c>
      <c r="AC89" s="42">
        <v>8814.464567574978</v>
      </c>
      <c r="AD89" s="42">
        <v>4889.180851000001</v>
      </c>
      <c r="AE89" s="42">
        <v>4220.7683999999999</v>
      </c>
      <c r="AF89" s="42">
        <v>668.41245100000015</v>
      </c>
      <c r="AG89" s="42">
        <v>36790.289516499986</v>
      </c>
      <c r="AH89" s="42">
        <v>620.43192750000026</v>
      </c>
      <c r="AI89" s="42">
        <v>4407.4137190000047</v>
      </c>
      <c r="AJ89" s="42">
        <v>0</v>
      </c>
      <c r="AK89" s="42">
        <v>0</v>
      </c>
      <c r="AL89" s="42">
        <v>161215.90924500002</v>
      </c>
      <c r="AM89" s="42">
        <v>112628.113338</v>
      </c>
      <c r="AN89" s="42">
        <v>4000.0000000000036</v>
      </c>
      <c r="AO89" s="42">
        <v>44587.795907</v>
      </c>
      <c r="AP89" s="42">
        <v>809.15550400000063</v>
      </c>
      <c r="AQ89" s="42">
        <v>-105249.85519407505</v>
      </c>
      <c r="AR89" s="42">
        <v>-144879.76779507502</v>
      </c>
      <c r="AS89" s="42">
        <v>-95402.791037075018</v>
      </c>
      <c r="AT89" s="42">
        <v>-100291.97188807503</v>
      </c>
      <c r="AU89" s="42">
        <v>-84978.198849075066</v>
      </c>
      <c r="AV89" s="42">
        <v>-124608.11145007504</v>
      </c>
      <c r="AW89" s="42">
        <v>80788.821433999998</v>
      </c>
      <c r="AX89" s="42">
        <v>5255.3950149999991</v>
      </c>
      <c r="AY89" s="42">
        <v>6269.7973059999986</v>
      </c>
      <c r="AZ89" s="42">
        <v>-1014.4022909999998</v>
      </c>
      <c r="BA89" s="42">
        <v>0</v>
      </c>
      <c r="BB89" s="42">
        <v>75533.426418999996</v>
      </c>
      <c r="BC89" s="42">
        <v>43440.349021000002</v>
      </c>
      <c r="BD89" s="42">
        <v>32093.077397999994</v>
      </c>
      <c r="BE89" s="43">
        <v>1.4901161193847657E-11</v>
      </c>
      <c r="BF89" t="s">
        <v>58</v>
      </c>
      <c r="BG89">
        <f t="shared" si="1"/>
        <v>60</v>
      </c>
    </row>
    <row r="90" spans="3:59" ht="15.6" x14ac:dyDescent="0.3">
      <c r="C90" s="6" t="str">
        <f t="shared" si="0"/>
        <v>1T 2014</v>
      </c>
      <c r="D90" s="40">
        <v>41640</v>
      </c>
      <c r="E90" s="41"/>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c r="AZ90" s="42"/>
      <c r="BA90" s="42"/>
      <c r="BB90" s="42"/>
      <c r="BC90" s="42"/>
      <c r="BD90" s="42"/>
      <c r="BE90" s="43"/>
      <c r="BF90" t="s">
        <v>58</v>
      </c>
      <c r="BG90">
        <f t="shared" si="1"/>
        <v>61</v>
      </c>
    </row>
    <row r="91" spans="3:59" ht="15.6" x14ac:dyDescent="0.3">
      <c r="C91" s="6" t="str">
        <f t="shared" si="0"/>
        <v>1T 2014</v>
      </c>
      <c r="D91" s="40">
        <v>41671</v>
      </c>
      <c r="E91" s="41"/>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c r="AZ91" s="42"/>
      <c r="BA91" s="42"/>
      <c r="BB91" s="42"/>
      <c r="BC91" s="42"/>
      <c r="BD91" s="42"/>
      <c r="BE91" s="43"/>
      <c r="BF91" t="s">
        <v>58</v>
      </c>
      <c r="BG91">
        <f t="shared" si="1"/>
        <v>62</v>
      </c>
    </row>
    <row r="92" spans="3:59" ht="15.6" x14ac:dyDescent="0.3">
      <c r="C92" s="6" t="str">
        <f t="shared" si="0"/>
        <v>1T 2014</v>
      </c>
      <c r="D92" s="40">
        <v>41699</v>
      </c>
      <c r="E92" s="41"/>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c r="AZ92" s="42"/>
      <c r="BA92" s="42"/>
      <c r="BB92" s="42"/>
      <c r="BC92" s="42"/>
      <c r="BD92" s="42"/>
      <c r="BE92" s="43"/>
      <c r="BF92" t="s">
        <v>58</v>
      </c>
      <c r="BG92">
        <f t="shared" si="1"/>
        <v>63</v>
      </c>
    </row>
    <row r="93" spans="3:59" ht="15.6" x14ac:dyDescent="0.3">
      <c r="C93" s="6" t="str">
        <f t="shared" si="0"/>
        <v>2T 2014</v>
      </c>
      <c r="D93" s="40">
        <v>41730</v>
      </c>
      <c r="E93" s="41"/>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c r="AZ93" s="42"/>
      <c r="BA93" s="42"/>
      <c r="BB93" s="42"/>
      <c r="BC93" s="42"/>
      <c r="BD93" s="42"/>
      <c r="BE93" s="43"/>
      <c r="BF93" t="s">
        <v>58</v>
      </c>
      <c r="BG93">
        <f t="shared" si="1"/>
        <v>64</v>
      </c>
    </row>
    <row r="94" spans="3:59" ht="15.6" x14ac:dyDescent="0.3">
      <c r="C94" s="6" t="str">
        <f t="shared" ref="C94:C157" si="2">_xlfn.CONCAT(IF(MONTH(D94)&lt;=3,1,IF(AND(MONTH(D94)&gt;=4,MONTH(D94)&lt;=6),2,IF(AND(MONTH(D94)&gt;=7,MONTH(D94)&lt;=9),3,4))),"T ",YEAR(D94))</f>
        <v>2T 2014</v>
      </c>
      <c r="D94" s="40">
        <v>41760</v>
      </c>
      <c r="E94" s="41"/>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3"/>
      <c r="BF94" t="s">
        <v>58</v>
      </c>
      <c r="BG94">
        <f t="shared" si="1"/>
        <v>65</v>
      </c>
    </row>
    <row r="95" spans="3:59" ht="15.6" x14ac:dyDescent="0.3">
      <c r="C95" s="6" t="str">
        <f t="shared" si="2"/>
        <v>2T 2014</v>
      </c>
      <c r="D95" s="40">
        <v>41791</v>
      </c>
      <c r="E95" s="41"/>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3"/>
      <c r="BF95" t="s">
        <v>58</v>
      </c>
      <c r="BG95">
        <f t="shared" si="1"/>
        <v>66</v>
      </c>
    </row>
    <row r="96" spans="3:59" ht="15.6" x14ac:dyDescent="0.3">
      <c r="C96" s="6" t="str">
        <f t="shared" si="2"/>
        <v>3T 2014</v>
      </c>
      <c r="D96" s="40">
        <v>41821</v>
      </c>
      <c r="E96" s="41"/>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3"/>
      <c r="BF96" t="s">
        <v>58</v>
      </c>
      <c r="BG96">
        <f t="shared" ref="BG96:BG159" si="3">IF(UPPER(BF96)="V",BG95+1,"")</f>
        <v>67</v>
      </c>
    </row>
    <row r="97" spans="3:59" ht="15.6" x14ac:dyDescent="0.3">
      <c r="C97" s="6" t="str">
        <f t="shared" si="2"/>
        <v>3T 2014</v>
      </c>
      <c r="D97" s="40">
        <v>41852</v>
      </c>
      <c r="E97" s="41"/>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3"/>
      <c r="BF97" t="s">
        <v>58</v>
      </c>
      <c r="BG97">
        <f t="shared" si="3"/>
        <v>68</v>
      </c>
    </row>
    <row r="98" spans="3:59" ht="15.6" x14ac:dyDescent="0.3">
      <c r="C98" s="6" t="str">
        <f t="shared" si="2"/>
        <v>3T 2014</v>
      </c>
      <c r="D98" s="40">
        <v>41883</v>
      </c>
      <c r="E98" s="41">
        <v>1050.155758415882</v>
      </c>
      <c r="F98" s="42">
        <v>820.65113280100002</v>
      </c>
      <c r="G98" s="42">
        <v>820.63956241999995</v>
      </c>
      <c r="H98" s="42">
        <v>720.95856806999996</v>
      </c>
      <c r="I98" s="42">
        <v>207.81928964599999</v>
      </c>
      <c r="J98" s="42">
        <v>5.6484104030000006</v>
      </c>
      <c r="K98" s="42">
        <v>6.7662608759999996</v>
      </c>
      <c r="L98" s="42">
        <v>385.76396932800003</v>
      </c>
      <c r="M98" s="42">
        <v>108.79981686400001</v>
      </c>
      <c r="N98" s="42">
        <v>6.160820953</v>
      </c>
      <c r="O98" s="42">
        <v>99.680994350000006</v>
      </c>
      <c r="P98" s="42">
        <v>4.2226702850000004</v>
      </c>
      <c r="Q98" s="42">
        <v>20.834944475</v>
      </c>
      <c r="R98" s="42">
        <v>3.4711710949999999</v>
      </c>
      <c r="S98" s="42">
        <v>29.845442239</v>
      </c>
      <c r="T98" s="42">
        <v>41.306766255999996</v>
      </c>
      <c r="U98" s="42">
        <v>1.1570380999999999E-2</v>
      </c>
      <c r="V98" s="42">
        <v>229.50462561488206</v>
      </c>
      <c r="W98" s="42">
        <v>131.69494925826905</v>
      </c>
      <c r="X98" s="42">
        <v>97.809676356613011</v>
      </c>
      <c r="Y98" s="42">
        <v>1130.9587383785019</v>
      </c>
      <c r="Z98" s="42">
        <v>1135.779318147502</v>
      </c>
      <c r="AA98" s="42">
        <v>668.7894556903334</v>
      </c>
      <c r="AB98" s="42">
        <v>327.53775161999999</v>
      </c>
      <c r="AC98" s="42">
        <v>86.347136896333325</v>
      </c>
      <c r="AD98" s="42">
        <v>24.059479168999999</v>
      </c>
      <c r="AE98" s="42">
        <v>15.668082220000001</v>
      </c>
      <c r="AF98" s="42">
        <v>8.3913969490000007</v>
      </c>
      <c r="AG98" s="42">
        <v>230.84508800500001</v>
      </c>
      <c r="AH98" s="42">
        <v>10.692284703</v>
      </c>
      <c r="AI98" s="42">
        <v>64.427439749000001</v>
      </c>
      <c r="AJ98" s="42">
        <v>10.89263253</v>
      </c>
      <c r="AK98" s="42">
        <v>23.630862603999997</v>
      </c>
      <c r="AL98" s="42">
        <v>466.98986245716861</v>
      </c>
      <c r="AM98" s="42">
        <v>286.146611323</v>
      </c>
      <c r="AN98" s="42">
        <v>5.6198069779999988</v>
      </c>
      <c r="AO98" s="42">
        <v>175.2234441561686</v>
      </c>
      <c r="AP98" s="42">
        <v>-4.8205797690000018</v>
      </c>
      <c r="AQ98" s="42">
        <v>-80.802979962619887</v>
      </c>
      <c r="AR98" s="42">
        <v>-310.30760557750193</v>
      </c>
      <c r="AS98" s="42">
        <v>-111.02468225233333</v>
      </c>
      <c r="AT98" s="42">
        <v>-135.08416142133333</v>
      </c>
      <c r="AU98" s="42">
        <v>-51.038801104619935</v>
      </c>
      <c r="AV98" s="42">
        <v>-280.54342671950201</v>
      </c>
      <c r="AW98" s="42">
        <v>56.416620828899546</v>
      </c>
      <c r="AX98" s="42">
        <v>51.061634371899558</v>
      </c>
      <c r="AY98" s="42">
        <v>67.548069082899545</v>
      </c>
      <c r="AZ98" s="42">
        <v>-16.486434710999998</v>
      </c>
      <c r="BA98" s="42">
        <v>0</v>
      </c>
      <c r="BB98" s="42">
        <v>5.3549864570000025</v>
      </c>
      <c r="BC98" s="42">
        <v>-4.5283408429999872</v>
      </c>
      <c r="BD98" s="42">
        <v>9.8833273000000013</v>
      </c>
      <c r="BE98" s="43">
        <v>0</v>
      </c>
      <c r="BF98" t="s">
        <v>58</v>
      </c>
      <c r="BG98">
        <f t="shared" si="3"/>
        <v>69</v>
      </c>
    </row>
    <row r="99" spans="3:59" ht="15.6" x14ac:dyDescent="0.3">
      <c r="C99" s="6" t="str">
        <f t="shared" si="2"/>
        <v>4T 2014</v>
      </c>
      <c r="D99" s="40">
        <v>41913</v>
      </c>
      <c r="E99" s="41">
        <v>1149.1888334267683</v>
      </c>
      <c r="F99" s="42">
        <v>914.43520262200002</v>
      </c>
      <c r="G99" s="42">
        <v>914.42363224099995</v>
      </c>
      <c r="H99" s="42">
        <v>807.36127215199997</v>
      </c>
      <c r="I99" s="42">
        <v>239.902054459</v>
      </c>
      <c r="J99" s="42">
        <v>6.1565827860000013</v>
      </c>
      <c r="K99" s="42">
        <v>7.6007742649999983</v>
      </c>
      <c r="L99" s="42">
        <v>427.38412027100003</v>
      </c>
      <c r="M99" s="42">
        <v>119.57548159900001</v>
      </c>
      <c r="N99" s="42">
        <v>6.7422587719999996</v>
      </c>
      <c r="O99" s="42">
        <v>107.06236008900002</v>
      </c>
      <c r="P99" s="42">
        <v>4.625774004000001</v>
      </c>
      <c r="Q99" s="42">
        <v>22.702135643000002</v>
      </c>
      <c r="R99" s="42">
        <v>3.5649474059999999</v>
      </c>
      <c r="S99" s="42">
        <v>29.865795883000001</v>
      </c>
      <c r="T99" s="42">
        <v>46.303707152999998</v>
      </c>
      <c r="U99" s="42">
        <v>1.1570380999999999E-2</v>
      </c>
      <c r="V99" s="42">
        <v>234.75363080476845</v>
      </c>
      <c r="W99" s="42">
        <v>136.49332158615545</v>
      </c>
      <c r="X99" s="42">
        <v>98.260309218613017</v>
      </c>
      <c r="Y99" s="42">
        <v>1198.2482095083785</v>
      </c>
      <c r="Z99" s="42">
        <v>1204.2313254103785</v>
      </c>
      <c r="AA99" s="42">
        <v>720.18615910883341</v>
      </c>
      <c r="AB99" s="42">
        <v>363.72475587000002</v>
      </c>
      <c r="AC99" s="42">
        <v>89.923947941333324</v>
      </c>
      <c r="AD99" s="42">
        <v>28.322966016999999</v>
      </c>
      <c r="AE99" s="42">
        <v>18.851393751000003</v>
      </c>
      <c r="AF99" s="42">
        <v>9.4715722660000008</v>
      </c>
      <c r="AG99" s="42">
        <v>238.2144892805</v>
      </c>
      <c r="AH99" s="42">
        <v>11.379325100500001</v>
      </c>
      <c r="AI99" s="42">
        <v>69.768508046000008</v>
      </c>
      <c r="AJ99" s="42">
        <v>10.89263253</v>
      </c>
      <c r="AK99" s="42">
        <v>23.630862603999997</v>
      </c>
      <c r="AL99" s="42">
        <v>484.04516630154512</v>
      </c>
      <c r="AM99" s="42">
        <v>295.15812308700004</v>
      </c>
      <c r="AN99" s="42">
        <v>5.6198069779999988</v>
      </c>
      <c r="AO99" s="42">
        <v>183.26723623654507</v>
      </c>
      <c r="AP99" s="42">
        <v>-5.9831159020000007</v>
      </c>
      <c r="AQ99" s="42">
        <v>-49.059376081609976</v>
      </c>
      <c r="AR99" s="42">
        <v>-283.81300688637845</v>
      </c>
      <c r="AS99" s="42">
        <v>-72.222804632833331</v>
      </c>
      <c r="AT99" s="42">
        <v>-100.54577064983336</v>
      </c>
      <c r="AU99" s="42">
        <v>-24.968499392610056</v>
      </c>
      <c r="AV99" s="42">
        <v>-259.72213019737853</v>
      </c>
      <c r="AW99" s="42">
        <v>28.654552962189637</v>
      </c>
      <c r="AX99" s="42">
        <v>50.380717661389646</v>
      </c>
      <c r="AY99" s="42">
        <v>70.793488835389624</v>
      </c>
      <c r="AZ99" s="42">
        <v>-20.412771174</v>
      </c>
      <c r="BA99" s="42">
        <v>0</v>
      </c>
      <c r="BB99" s="42">
        <v>-21.726164699199998</v>
      </c>
      <c r="BC99" s="42">
        <v>-30.979061638999987</v>
      </c>
      <c r="BD99" s="42">
        <v>9.2528969398000012</v>
      </c>
      <c r="BE99" s="43">
        <v>0</v>
      </c>
      <c r="BF99" t="s">
        <v>58</v>
      </c>
      <c r="BG99">
        <f t="shared" si="3"/>
        <v>70</v>
      </c>
    </row>
    <row r="100" spans="3:59" ht="15.6" x14ac:dyDescent="0.3">
      <c r="C100" s="6" t="str">
        <f t="shared" si="2"/>
        <v>4T 2014</v>
      </c>
      <c r="D100" s="40">
        <v>41944</v>
      </c>
      <c r="E100" s="41">
        <v>1237.3943428500577</v>
      </c>
      <c r="F100" s="42">
        <v>990.06254604199989</v>
      </c>
      <c r="G100" s="42">
        <v>990.0509755029999</v>
      </c>
      <c r="H100" s="42">
        <v>874.4026169089999</v>
      </c>
      <c r="I100" s="42">
        <v>250.67667540599999</v>
      </c>
      <c r="J100" s="42">
        <v>6.7319657460000011</v>
      </c>
      <c r="K100" s="42">
        <v>8.4290439579999994</v>
      </c>
      <c r="L100" s="42">
        <v>469.26617265500005</v>
      </c>
      <c r="M100" s="42">
        <v>131.974646675</v>
      </c>
      <c r="N100" s="42">
        <v>7.3241124689999992</v>
      </c>
      <c r="O100" s="42">
        <v>115.64835859400002</v>
      </c>
      <c r="P100" s="42">
        <v>4.9645376610000005</v>
      </c>
      <c r="Q100" s="42">
        <v>24.898067396000002</v>
      </c>
      <c r="R100" s="42">
        <v>3.8540182299999999</v>
      </c>
      <c r="S100" s="42">
        <v>29.924114341000003</v>
      </c>
      <c r="T100" s="42">
        <v>52.007620965999998</v>
      </c>
      <c r="U100" s="42">
        <v>1.1570538999999999E-2</v>
      </c>
      <c r="V100" s="42">
        <v>247.33179680805785</v>
      </c>
      <c r="W100" s="42">
        <v>149.07148758944484</v>
      </c>
      <c r="X100" s="42">
        <v>98.260309218613017</v>
      </c>
      <c r="Y100" s="42">
        <v>1312.6325993524706</v>
      </c>
      <c r="Z100" s="42">
        <v>1318.6940110234707</v>
      </c>
      <c r="AA100" s="42">
        <v>811.77030419286928</v>
      </c>
      <c r="AB100" s="42">
        <v>395.56821625499998</v>
      </c>
      <c r="AC100" s="42">
        <v>90.273047638333338</v>
      </c>
      <c r="AD100" s="42">
        <v>39.14527955653584</v>
      </c>
      <c r="AE100" s="42">
        <v>27.661310797000002</v>
      </c>
      <c r="AF100" s="42">
        <v>11.483968759535841</v>
      </c>
      <c r="AG100" s="42">
        <v>286.78376074299996</v>
      </c>
      <c r="AH100" s="42">
        <v>11.841987858</v>
      </c>
      <c r="AI100" s="42">
        <v>71.749154148000002</v>
      </c>
      <c r="AJ100" s="42">
        <v>10.89263253</v>
      </c>
      <c r="AK100" s="42">
        <v>23.630862603999997</v>
      </c>
      <c r="AL100" s="42">
        <v>506.92370683060153</v>
      </c>
      <c r="AM100" s="42">
        <v>299.74994505299998</v>
      </c>
      <c r="AN100" s="42">
        <v>5.6198069779999988</v>
      </c>
      <c r="AO100" s="42">
        <v>201.55395479960148</v>
      </c>
      <c r="AP100" s="42">
        <v>-6.0614116709999983</v>
      </c>
      <c r="AQ100" s="42">
        <v>-75.238256502412781</v>
      </c>
      <c r="AR100" s="42">
        <v>-322.57005331047071</v>
      </c>
      <c r="AS100" s="42">
        <v>-81.870818954333302</v>
      </c>
      <c r="AT100" s="42">
        <v>-121.01609851086916</v>
      </c>
      <c r="AU100" s="42">
        <v>1.5870573815872184</v>
      </c>
      <c r="AV100" s="42">
        <v>-245.74473942647066</v>
      </c>
      <c r="AW100" s="42">
        <v>2.5938594821763559</v>
      </c>
      <c r="AX100" s="42">
        <v>51.785004457376353</v>
      </c>
      <c r="AY100" s="42">
        <v>76.502041395156624</v>
      </c>
      <c r="AZ100" s="42">
        <v>-24.717036937780289</v>
      </c>
      <c r="BA100" s="42">
        <v>0</v>
      </c>
      <c r="BB100" s="42">
        <v>-49.191144975199983</v>
      </c>
      <c r="BC100" s="42">
        <v>-54.998545082999975</v>
      </c>
      <c r="BD100" s="42">
        <v>5.8074001078000013</v>
      </c>
      <c r="BE100" s="43">
        <v>0</v>
      </c>
      <c r="BF100" t="s">
        <v>58</v>
      </c>
      <c r="BG100">
        <f t="shared" si="3"/>
        <v>71</v>
      </c>
    </row>
    <row r="101" spans="3:59" ht="15.6" x14ac:dyDescent="0.3">
      <c r="C101" s="6" t="str">
        <f t="shared" si="2"/>
        <v>4T 2014</v>
      </c>
      <c r="D101" s="40">
        <v>41974</v>
      </c>
      <c r="E101" s="41">
        <v>1321.1502848990576</v>
      </c>
      <c r="F101" s="42">
        <v>1064.7034622399999</v>
      </c>
      <c r="G101" s="42">
        <v>1064.6918917009998</v>
      </c>
      <c r="H101" s="42">
        <v>940.68161270199994</v>
      </c>
      <c r="I101" s="42">
        <v>262.61398456399996</v>
      </c>
      <c r="J101" s="42">
        <v>7.4071293130000013</v>
      </c>
      <c r="K101" s="42">
        <v>9.4240973189999977</v>
      </c>
      <c r="L101" s="42">
        <v>509.61385328900002</v>
      </c>
      <c r="M101" s="42">
        <v>143.73793661900001</v>
      </c>
      <c r="N101" s="42">
        <v>7.8846115979999993</v>
      </c>
      <c r="O101" s="42">
        <v>124.01027899900001</v>
      </c>
      <c r="P101" s="42">
        <v>5.174744842</v>
      </c>
      <c r="Q101" s="42">
        <v>27.880988916</v>
      </c>
      <c r="R101" s="42">
        <v>4.0965590619999999</v>
      </c>
      <c r="S101" s="42">
        <v>29.960160069000001</v>
      </c>
      <c r="T101" s="42">
        <v>56.897826109999997</v>
      </c>
      <c r="U101" s="42">
        <v>1.1570538999999999E-2</v>
      </c>
      <c r="V101" s="42">
        <v>256.44682265905783</v>
      </c>
      <c r="W101" s="42">
        <v>157.51043154844484</v>
      </c>
      <c r="X101" s="42">
        <v>98.936391110613016</v>
      </c>
      <c r="Y101" s="42">
        <v>1432.2803327666015</v>
      </c>
      <c r="Z101" s="42">
        <v>1438.4144700376014</v>
      </c>
      <c r="AA101" s="42">
        <v>883.46346036000011</v>
      </c>
      <c r="AB101" s="42">
        <v>437.290600396</v>
      </c>
      <c r="AC101" s="42">
        <v>101.37971481700001</v>
      </c>
      <c r="AD101" s="42">
        <v>44.011188207000004</v>
      </c>
      <c r="AE101" s="42">
        <v>29.312024150999999</v>
      </c>
      <c r="AF101" s="42">
        <v>14.699164056000003</v>
      </c>
      <c r="AG101" s="42">
        <v>300.78195693999999</v>
      </c>
      <c r="AH101" s="42">
        <v>12.345662808</v>
      </c>
      <c r="AI101" s="42">
        <v>76.824511697999995</v>
      </c>
      <c r="AJ101" s="42">
        <v>10.89263253</v>
      </c>
      <c r="AK101" s="42">
        <v>23.630862603999997</v>
      </c>
      <c r="AL101" s="42">
        <v>554.95100967760141</v>
      </c>
      <c r="AM101" s="42">
        <v>330.116741854</v>
      </c>
      <c r="AN101" s="42">
        <v>9.1223277599999992</v>
      </c>
      <c r="AO101" s="42">
        <v>215.7119400636015</v>
      </c>
      <c r="AP101" s="42">
        <v>-6.1341372709999966</v>
      </c>
      <c r="AQ101" s="42">
        <v>-111.13004786754367</v>
      </c>
      <c r="AR101" s="42">
        <v>-367.57687052660157</v>
      </c>
      <c r="AS101" s="42">
        <v>-107.85374225600003</v>
      </c>
      <c r="AT101" s="42">
        <v>-151.86493046300006</v>
      </c>
      <c r="AU101" s="42">
        <v>-34.639061253543851</v>
      </c>
      <c r="AV101" s="42">
        <v>-291.08588391260173</v>
      </c>
      <c r="AW101" s="42">
        <v>38.307845258501047</v>
      </c>
      <c r="AX101" s="42">
        <v>51.414484691701055</v>
      </c>
      <c r="AY101" s="42">
        <v>82.221082700156629</v>
      </c>
      <c r="AZ101" s="42">
        <v>-30.806598008455584</v>
      </c>
      <c r="BA101" s="42">
        <v>0</v>
      </c>
      <c r="BB101" s="42">
        <v>-13.106639433200002</v>
      </c>
      <c r="BC101" s="42">
        <v>-24.918889540999995</v>
      </c>
      <c r="BD101" s="42">
        <v>11.812250107800001</v>
      </c>
      <c r="BE101" s="43">
        <v>0</v>
      </c>
      <c r="BF101" t="s">
        <v>58</v>
      </c>
      <c r="BG101">
        <f t="shared" si="3"/>
        <v>72</v>
      </c>
    </row>
    <row r="102" spans="3:59" ht="15.6" x14ac:dyDescent="0.3">
      <c r="C102" s="6" t="str">
        <f t="shared" si="2"/>
        <v>1T 2015</v>
      </c>
      <c r="D102" s="40">
        <v>42005</v>
      </c>
      <c r="E102" s="41">
        <v>100.13175129887055</v>
      </c>
      <c r="F102" s="42">
        <v>96.524561656999992</v>
      </c>
      <c r="G102" s="42">
        <v>96.524561656999992</v>
      </c>
      <c r="H102" s="42">
        <v>91.259036436999992</v>
      </c>
      <c r="I102" s="42">
        <v>37.621762419</v>
      </c>
      <c r="J102" s="42">
        <v>0.75188390399999994</v>
      </c>
      <c r="K102" s="42">
        <v>0.56279428700000012</v>
      </c>
      <c r="L102" s="42">
        <v>41.552595492999998</v>
      </c>
      <c r="M102" s="42">
        <v>10.148857894999999</v>
      </c>
      <c r="N102" s="42">
        <v>0.62114243899999988</v>
      </c>
      <c r="O102" s="42">
        <v>5.2655252200000007</v>
      </c>
      <c r="P102" s="42">
        <v>0.38006513600000003</v>
      </c>
      <c r="Q102" s="42">
        <v>2.2698930490000007</v>
      </c>
      <c r="R102" s="42">
        <v>5.4171042000000003E-2</v>
      </c>
      <c r="S102" s="42">
        <v>7.2765500000000001E-4</v>
      </c>
      <c r="T102" s="42">
        <v>2.5606683380000002</v>
      </c>
      <c r="U102" s="42">
        <v>0</v>
      </c>
      <c r="V102" s="42">
        <v>3.6071896418705602</v>
      </c>
      <c r="W102" s="42">
        <v>0.98336164187055985</v>
      </c>
      <c r="X102" s="42">
        <v>2.623828</v>
      </c>
      <c r="Y102" s="42">
        <v>55.645812818323215</v>
      </c>
      <c r="Z102" s="42">
        <v>57.465789450323214</v>
      </c>
      <c r="AA102" s="42">
        <v>52.360684980000002</v>
      </c>
      <c r="AB102" s="42">
        <v>35.030414182999998</v>
      </c>
      <c r="AC102" s="42">
        <v>6.4850021490000005</v>
      </c>
      <c r="AD102" s="42">
        <v>0.40787944199999998</v>
      </c>
      <c r="AE102" s="42">
        <v>0</v>
      </c>
      <c r="AF102" s="42">
        <v>0.40787944199999998</v>
      </c>
      <c r="AG102" s="42">
        <v>10.437389206000001</v>
      </c>
      <c r="AH102" s="42">
        <v>0</v>
      </c>
      <c r="AI102" s="42">
        <v>2.35E-2</v>
      </c>
      <c r="AJ102" s="42">
        <v>0</v>
      </c>
      <c r="AK102" s="42">
        <v>0</v>
      </c>
      <c r="AL102" s="42">
        <v>5.1051044703232105</v>
      </c>
      <c r="AM102" s="42">
        <v>1.1914018040000001</v>
      </c>
      <c r="AN102" s="42">
        <v>0</v>
      </c>
      <c r="AO102" s="42">
        <v>3.9137026663232102</v>
      </c>
      <c r="AP102" s="42">
        <v>-1.8199766320000026</v>
      </c>
      <c r="AQ102" s="42">
        <v>44.485938480547333</v>
      </c>
      <c r="AR102" s="42">
        <v>40.878748838676771</v>
      </c>
      <c r="AS102" s="42">
        <v>45.200330946999983</v>
      </c>
      <c r="AT102" s="42">
        <v>44.792451504999981</v>
      </c>
      <c r="AU102" s="42">
        <v>-23.448342007452645</v>
      </c>
      <c r="AV102" s="42">
        <v>-27.055531649323203</v>
      </c>
      <c r="AW102" s="42">
        <v>22.33500777745266</v>
      </c>
      <c r="AX102" s="42">
        <v>2.2719443614526504</v>
      </c>
      <c r="AY102" s="42">
        <v>2.9303410244526504</v>
      </c>
      <c r="AZ102" s="42">
        <v>-0.65839666299999999</v>
      </c>
      <c r="BA102" s="42">
        <v>0</v>
      </c>
      <c r="BB102" s="42">
        <v>20.063063416000009</v>
      </c>
      <c r="BC102" s="42">
        <v>16.511980316000006</v>
      </c>
      <c r="BD102" s="42">
        <v>3.5510830999999996</v>
      </c>
      <c r="BE102" s="43">
        <v>0</v>
      </c>
      <c r="BF102" t="s">
        <v>58</v>
      </c>
      <c r="BG102">
        <f t="shared" si="3"/>
        <v>73</v>
      </c>
    </row>
    <row r="103" spans="3:59" ht="15.6" x14ac:dyDescent="0.3">
      <c r="C103" s="6" t="str">
        <f t="shared" si="2"/>
        <v>1T 2015</v>
      </c>
      <c r="D103" s="40">
        <v>42036</v>
      </c>
      <c r="E103" s="41">
        <v>75.625213243675034</v>
      </c>
      <c r="F103" s="42">
        <v>71.290949513000001</v>
      </c>
      <c r="G103" s="42">
        <v>71.290949513000001</v>
      </c>
      <c r="H103" s="42">
        <v>62.280144857999993</v>
      </c>
      <c r="I103" s="42">
        <v>10.822925149</v>
      </c>
      <c r="J103" s="42">
        <v>0.58831326900000014</v>
      </c>
      <c r="K103" s="42">
        <v>0.660605997</v>
      </c>
      <c r="L103" s="42">
        <v>38.944883335999997</v>
      </c>
      <c r="M103" s="42">
        <v>10.712814185000001</v>
      </c>
      <c r="N103" s="42">
        <v>0.55060292200000005</v>
      </c>
      <c r="O103" s="42">
        <v>9.0108046550000012</v>
      </c>
      <c r="P103" s="42">
        <v>0.42755937600000005</v>
      </c>
      <c r="Q103" s="42">
        <v>1.8457648930000001</v>
      </c>
      <c r="R103" s="42">
        <v>1.6033183310000001</v>
      </c>
      <c r="S103" s="42">
        <v>1.4531628000000001E-2</v>
      </c>
      <c r="T103" s="42">
        <v>5.1196304269999997</v>
      </c>
      <c r="U103" s="42">
        <v>0</v>
      </c>
      <c r="V103" s="42">
        <v>4.3342637306750396</v>
      </c>
      <c r="W103" s="42">
        <v>2.8747594056750398</v>
      </c>
      <c r="X103" s="42">
        <v>1.4595043249999999</v>
      </c>
      <c r="Y103" s="42">
        <v>86.219297818008371</v>
      </c>
      <c r="Z103" s="42">
        <v>86.307123869008379</v>
      </c>
      <c r="AA103" s="42">
        <v>66.115733425333332</v>
      </c>
      <c r="AB103" s="42">
        <v>36.685483150333333</v>
      </c>
      <c r="AC103" s="42">
        <v>8.4204128110000003</v>
      </c>
      <c r="AD103" s="42">
        <v>3.463472603</v>
      </c>
      <c r="AE103" s="42">
        <v>2.6823206060000002</v>
      </c>
      <c r="AF103" s="42">
        <v>0.78115199699999993</v>
      </c>
      <c r="AG103" s="42">
        <v>17.546364861000001</v>
      </c>
      <c r="AH103" s="42">
        <v>0</v>
      </c>
      <c r="AI103" s="42">
        <v>8.7861642290000006</v>
      </c>
      <c r="AJ103" s="42">
        <v>0</v>
      </c>
      <c r="AK103" s="42">
        <v>0</v>
      </c>
      <c r="AL103" s="42">
        <v>20.19139044367504</v>
      </c>
      <c r="AM103" s="42">
        <v>14.592793196000001</v>
      </c>
      <c r="AN103" s="42">
        <v>3.3687218999999997E-2</v>
      </c>
      <c r="AO103" s="42">
        <v>5.5649100286750395</v>
      </c>
      <c r="AP103" s="42">
        <v>-8.7826050999997504E-2</v>
      </c>
      <c r="AQ103" s="42">
        <v>-10.59408457433334</v>
      </c>
      <c r="AR103" s="42">
        <v>-14.928348305008381</v>
      </c>
      <c r="AS103" s="42">
        <v>-5.8999656733333472</v>
      </c>
      <c r="AT103" s="42">
        <v>-9.3634382763333477</v>
      </c>
      <c r="AU103" s="42">
        <v>-72.948881868333444</v>
      </c>
      <c r="AV103" s="42">
        <v>-77.283145599008492</v>
      </c>
      <c r="AW103" s="42">
        <v>76.587151904999999</v>
      </c>
      <c r="AX103" s="42">
        <v>0.6042657339999995</v>
      </c>
      <c r="AY103" s="42">
        <v>2.6901506229999996</v>
      </c>
      <c r="AZ103" s="42">
        <v>-2.0858848890000004</v>
      </c>
      <c r="BA103" s="42">
        <v>0</v>
      </c>
      <c r="BB103" s="42">
        <v>75.982886171000004</v>
      </c>
      <c r="BC103" s="42">
        <v>76.195735303000006</v>
      </c>
      <c r="BD103" s="42">
        <v>-0.21284913200000002</v>
      </c>
      <c r="BE103" s="43">
        <v>0</v>
      </c>
      <c r="BF103" t="s">
        <v>58</v>
      </c>
      <c r="BG103">
        <f t="shared" si="3"/>
        <v>74</v>
      </c>
    </row>
    <row r="104" spans="3:59" ht="15.6" x14ac:dyDescent="0.3">
      <c r="C104" s="6" t="str">
        <f t="shared" si="2"/>
        <v>1T 2015</v>
      </c>
      <c r="D104" s="40">
        <v>42064</v>
      </c>
      <c r="E104" s="41">
        <v>87.890019829113328</v>
      </c>
      <c r="F104" s="42">
        <v>79.060665222999987</v>
      </c>
      <c r="G104" s="42">
        <v>79.060648422999989</v>
      </c>
      <c r="H104" s="42">
        <v>70.697034012999993</v>
      </c>
      <c r="I104" s="42">
        <v>13.935615296</v>
      </c>
      <c r="J104" s="42">
        <v>0.67894796499999999</v>
      </c>
      <c r="K104" s="42">
        <v>0.630388897</v>
      </c>
      <c r="L104" s="42">
        <v>43.787327115000011</v>
      </c>
      <c r="M104" s="42">
        <v>11.083446398</v>
      </c>
      <c r="N104" s="42">
        <v>0.58130834199999992</v>
      </c>
      <c r="O104" s="42">
        <v>8.3636144100000003</v>
      </c>
      <c r="P104" s="42">
        <v>0.44250546399999996</v>
      </c>
      <c r="Q104" s="42">
        <v>2.28190749</v>
      </c>
      <c r="R104" s="42">
        <v>0.171230882</v>
      </c>
      <c r="S104" s="42">
        <v>7.7313290000000007E-2</v>
      </c>
      <c r="T104" s="42">
        <v>5.3906572839999987</v>
      </c>
      <c r="U104" s="42">
        <v>1.6800000000000002E-5</v>
      </c>
      <c r="V104" s="42">
        <v>8.8293546061133394</v>
      </c>
      <c r="W104" s="42">
        <v>8.8293546061133394</v>
      </c>
      <c r="X104" s="42">
        <v>0</v>
      </c>
      <c r="Y104" s="42">
        <v>130.65529268977826</v>
      </c>
      <c r="Z104" s="42">
        <v>131.58294977077827</v>
      </c>
      <c r="AA104" s="42">
        <v>84.205623703666674</v>
      </c>
      <c r="AB104" s="42">
        <v>43.60326250366667</v>
      </c>
      <c r="AC104" s="42">
        <v>12.061052660999998</v>
      </c>
      <c r="AD104" s="42">
        <v>2.1772617759999995</v>
      </c>
      <c r="AE104" s="42">
        <v>1.227727343</v>
      </c>
      <c r="AF104" s="42">
        <v>0.94953443299999996</v>
      </c>
      <c r="AG104" s="42">
        <v>26.364046763000005</v>
      </c>
      <c r="AH104" s="42">
        <v>0</v>
      </c>
      <c r="AI104" s="42">
        <v>9.1479778749999987</v>
      </c>
      <c r="AJ104" s="42">
        <v>0</v>
      </c>
      <c r="AK104" s="42">
        <v>0</v>
      </c>
      <c r="AL104" s="42">
        <v>47.377326067111589</v>
      </c>
      <c r="AM104" s="42">
        <v>29.734862530000001</v>
      </c>
      <c r="AN104" s="42">
        <v>0.41021278100000003</v>
      </c>
      <c r="AO104" s="42">
        <v>17.23225075611159</v>
      </c>
      <c r="AP104" s="42">
        <v>-0.92765708100000044</v>
      </c>
      <c r="AQ104" s="42">
        <v>-42.765272860664936</v>
      </c>
      <c r="AR104" s="42">
        <v>-51.594627466778277</v>
      </c>
      <c r="AS104" s="42">
        <v>-32.185114934666693</v>
      </c>
      <c r="AT104" s="42">
        <v>-34.362376710666688</v>
      </c>
      <c r="AU104" s="42">
        <v>-2.260462128664896</v>
      </c>
      <c r="AV104" s="42">
        <v>-11.089816734778241</v>
      </c>
      <c r="AW104" s="42">
        <v>-1.6070156600017538</v>
      </c>
      <c r="AX104" s="42">
        <v>6.3613163829982495</v>
      </c>
      <c r="AY104" s="42">
        <v>8.4028961499982486</v>
      </c>
      <c r="AZ104" s="42">
        <v>-2.041579767</v>
      </c>
      <c r="BA104" s="42">
        <v>0</v>
      </c>
      <c r="BB104" s="42">
        <v>-7.9683320430000038</v>
      </c>
      <c r="BC104" s="42">
        <v>-23.933544116000004</v>
      </c>
      <c r="BD104" s="42">
        <v>15.965212073</v>
      </c>
      <c r="BE104" s="43">
        <v>0</v>
      </c>
      <c r="BF104" t="s">
        <v>58</v>
      </c>
      <c r="BG104">
        <f t="shared" si="3"/>
        <v>75</v>
      </c>
    </row>
    <row r="105" spans="3:59" ht="15.6" x14ac:dyDescent="0.3">
      <c r="C105" s="6" t="str">
        <f t="shared" si="2"/>
        <v>2T 2015</v>
      </c>
      <c r="D105" s="40">
        <v>42095</v>
      </c>
      <c r="E105" s="41">
        <v>386.6104124548167</v>
      </c>
      <c r="F105" s="42">
        <v>350.59216073799996</v>
      </c>
      <c r="G105" s="42">
        <v>350.59208813800001</v>
      </c>
      <c r="H105" s="42">
        <v>314.13493636599992</v>
      </c>
      <c r="I105" s="42">
        <v>90.829773805000002</v>
      </c>
      <c r="J105" s="42">
        <v>2.7340968369999996</v>
      </c>
      <c r="K105" s="42">
        <v>2.4601144150000001</v>
      </c>
      <c r="L105" s="42">
        <v>171.67676809900001</v>
      </c>
      <c r="M105" s="42">
        <v>44.023404968999998</v>
      </c>
      <c r="N105" s="42">
        <v>2.410778241</v>
      </c>
      <c r="O105" s="42">
        <v>36.457151772000003</v>
      </c>
      <c r="P105" s="42">
        <v>1.651678022</v>
      </c>
      <c r="Q105" s="42">
        <v>8.9634844690000008</v>
      </c>
      <c r="R105" s="42">
        <v>1.8969922579999998</v>
      </c>
      <c r="S105" s="42">
        <v>3.5441677179999997</v>
      </c>
      <c r="T105" s="42">
        <v>20.400829304999998</v>
      </c>
      <c r="U105" s="42">
        <v>7.2599999999999989E-5</v>
      </c>
      <c r="V105" s="42">
        <v>36.018251716816742</v>
      </c>
      <c r="W105" s="42">
        <v>21.456014188816749</v>
      </c>
      <c r="X105" s="42">
        <v>14.562237528000001</v>
      </c>
      <c r="Y105" s="42">
        <v>391.04032332660097</v>
      </c>
      <c r="Z105" s="42">
        <v>399.96215869760096</v>
      </c>
      <c r="AA105" s="42">
        <v>289.85075400333335</v>
      </c>
      <c r="AB105" s="42">
        <v>154.3512624913333</v>
      </c>
      <c r="AC105" s="42">
        <v>42.311369608</v>
      </c>
      <c r="AD105" s="42">
        <v>8.0991049789999998</v>
      </c>
      <c r="AE105" s="42">
        <v>4.8637365600000004</v>
      </c>
      <c r="AF105" s="42">
        <v>3.2353684190000003</v>
      </c>
      <c r="AG105" s="42">
        <v>85.08901692500001</v>
      </c>
      <c r="AH105" s="42">
        <v>0</v>
      </c>
      <c r="AI105" s="42">
        <v>19.319328741</v>
      </c>
      <c r="AJ105" s="42">
        <v>0</v>
      </c>
      <c r="AK105" s="42">
        <v>0</v>
      </c>
      <c r="AL105" s="42">
        <v>110.11140469426766</v>
      </c>
      <c r="AM105" s="42">
        <v>72.011285434000001</v>
      </c>
      <c r="AN105" s="42">
        <v>0.44516559700000002</v>
      </c>
      <c r="AO105" s="42">
        <v>37.654953663267648</v>
      </c>
      <c r="AP105" s="42">
        <v>-8.9218353710000038</v>
      </c>
      <c r="AQ105" s="42">
        <v>-4.4299108717842328</v>
      </c>
      <c r="AR105" s="42">
        <v>-40.448162588600987</v>
      </c>
      <c r="AS105" s="42">
        <v>5.3058960536666664</v>
      </c>
      <c r="AT105" s="42">
        <v>-2.7932089253333361</v>
      </c>
      <c r="AU105" s="42">
        <v>-102.32335621878426</v>
      </c>
      <c r="AV105" s="42">
        <v>-138.34160793560099</v>
      </c>
      <c r="AW105" s="42">
        <v>107.86200791845091</v>
      </c>
      <c r="AX105" s="42">
        <v>17.377959449450895</v>
      </c>
      <c r="AY105" s="42">
        <v>24.704929401450901</v>
      </c>
      <c r="AZ105" s="42">
        <v>-7.3269699519999998</v>
      </c>
      <c r="BA105" s="42">
        <v>0</v>
      </c>
      <c r="BB105" s="42">
        <v>90.484048469000001</v>
      </c>
      <c r="BC105" s="42">
        <v>69.597772781000003</v>
      </c>
      <c r="BD105" s="42">
        <v>20.886275688000008</v>
      </c>
      <c r="BE105" s="43">
        <v>-1.8626451492309569E-15</v>
      </c>
      <c r="BF105" t="s">
        <v>58</v>
      </c>
      <c r="BG105">
        <f t="shared" si="3"/>
        <v>76</v>
      </c>
    </row>
    <row r="106" spans="3:59" ht="15.6" x14ac:dyDescent="0.3">
      <c r="C106" s="6" t="str">
        <f t="shared" si="2"/>
        <v>2T 2015</v>
      </c>
      <c r="D106" s="40">
        <v>42125</v>
      </c>
      <c r="E106" s="41">
        <v>494.62285509064463</v>
      </c>
      <c r="F106" s="42">
        <v>430.154055959</v>
      </c>
      <c r="G106" s="42">
        <v>430.15398335900005</v>
      </c>
      <c r="H106" s="42">
        <v>385.2221045849999</v>
      </c>
      <c r="I106" s="42">
        <v>105.20198863700001</v>
      </c>
      <c r="J106" s="42">
        <v>3.5373746509999999</v>
      </c>
      <c r="K106" s="42">
        <v>2.9505703269999999</v>
      </c>
      <c r="L106" s="42">
        <v>215.00018770200003</v>
      </c>
      <c r="M106" s="42">
        <v>55.360134218999995</v>
      </c>
      <c r="N106" s="42">
        <v>3.171849049</v>
      </c>
      <c r="O106" s="42">
        <v>44.931878774000005</v>
      </c>
      <c r="P106" s="42">
        <v>1.9917806140000001</v>
      </c>
      <c r="Q106" s="42">
        <v>11.944666987000002</v>
      </c>
      <c r="R106" s="42">
        <v>2.5650830239999998</v>
      </c>
      <c r="S106" s="42">
        <v>4.8833019059999998</v>
      </c>
      <c r="T106" s="42">
        <v>23.547046243</v>
      </c>
      <c r="U106" s="42">
        <v>7.2599999999999989E-5</v>
      </c>
      <c r="V106" s="42">
        <v>64.468799131644715</v>
      </c>
      <c r="W106" s="42">
        <v>45.473295720644714</v>
      </c>
      <c r="X106" s="42">
        <v>18.995503411000001</v>
      </c>
      <c r="Y106" s="42">
        <v>547.93588037151073</v>
      </c>
      <c r="Z106" s="42">
        <v>556.94228351151071</v>
      </c>
      <c r="AA106" s="42">
        <v>376.28103717200003</v>
      </c>
      <c r="AB106" s="42">
        <v>197.23605010499998</v>
      </c>
      <c r="AC106" s="42">
        <v>53.142388273000002</v>
      </c>
      <c r="AD106" s="42">
        <v>18.011789635000003</v>
      </c>
      <c r="AE106" s="42">
        <v>11.988854574000001</v>
      </c>
      <c r="AF106" s="42">
        <v>6.022935061000001</v>
      </c>
      <c r="AG106" s="42">
        <v>107.89080915900001</v>
      </c>
      <c r="AH106" s="42">
        <v>2.6330279575</v>
      </c>
      <c r="AI106" s="42">
        <v>24.706621525999999</v>
      </c>
      <c r="AJ106" s="42">
        <v>3.4055293779999998</v>
      </c>
      <c r="AK106" s="42">
        <v>0.89295081399999998</v>
      </c>
      <c r="AL106" s="42">
        <v>180.66124633951074</v>
      </c>
      <c r="AM106" s="42">
        <v>113.921676902</v>
      </c>
      <c r="AN106" s="42">
        <v>0.44516559700000002</v>
      </c>
      <c r="AO106" s="42">
        <v>66.294403840510725</v>
      </c>
      <c r="AP106" s="42">
        <v>-9.0064031399999998</v>
      </c>
      <c r="AQ106" s="42">
        <v>-53.313025280866036</v>
      </c>
      <c r="AR106" s="42">
        <v>-117.78182441251076</v>
      </c>
      <c r="AS106" s="42">
        <v>-33.475630937000034</v>
      </c>
      <c r="AT106" s="42">
        <v>-51.487420572000026</v>
      </c>
      <c r="AU106" s="42">
        <v>-108.33518888386607</v>
      </c>
      <c r="AV106" s="42">
        <v>-172.80398801551075</v>
      </c>
      <c r="AW106" s="42">
        <v>112.67360451886603</v>
      </c>
      <c r="AX106" s="42">
        <v>18.250123483866002</v>
      </c>
      <c r="AY106" s="42">
        <v>29.327098046866009</v>
      </c>
      <c r="AZ106" s="42">
        <v>-11.076974563</v>
      </c>
      <c r="BA106" s="42">
        <v>0</v>
      </c>
      <c r="BB106" s="42">
        <v>94.423481035000009</v>
      </c>
      <c r="BC106" s="42">
        <v>57.267643233000008</v>
      </c>
      <c r="BD106" s="42">
        <v>37.155837802000008</v>
      </c>
      <c r="BE106" s="43">
        <v>-1.8626451492309569E-15</v>
      </c>
      <c r="BF106" t="s">
        <v>58</v>
      </c>
      <c r="BG106">
        <f t="shared" si="3"/>
        <v>77</v>
      </c>
    </row>
    <row r="107" spans="3:59" ht="15.6" x14ac:dyDescent="0.3">
      <c r="C107" s="6" t="str">
        <f t="shared" si="2"/>
        <v>2T 2015</v>
      </c>
      <c r="D107" s="40">
        <v>42156</v>
      </c>
      <c r="E107" s="41">
        <v>600.41875370017078</v>
      </c>
      <c r="F107" s="42">
        <v>520.93439968610096</v>
      </c>
      <c r="G107" s="42">
        <v>520.93432708610101</v>
      </c>
      <c r="H107" s="42">
        <v>460.76968552410091</v>
      </c>
      <c r="I107" s="42">
        <v>118.530314563</v>
      </c>
      <c r="J107" s="42">
        <v>4.2273960729999995</v>
      </c>
      <c r="K107" s="42">
        <v>3.5505074050000003</v>
      </c>
      <c r="L107" s="42">
        <v>262.424898188101</v>
      </c>
      <c r="M107" s="42">
        <v>68.237805820999995</v>
      </c>
      <c r="N107" s="42">
        <v>3.7987634740000003</v>
      </c>
      <c r="O107" s="42">
        <v>60.164641562000007</v>
      </c>
      <c r="P107" s="42">
        <v>2.4496773000000003</v>
      </c>
      <c r="Q107" s="42">
        <v>14.334157296000003</v>
      </c>
      <c r="R107" s="42">
        <v>3.4637900319999995</v>
      </c>
      <c r="S107" s="42">
        <v>10.426667839</v>
      </c>
      <c r="T107" s="42">
        <v>29.490349094999999</v>
      </c>
      <c r="U107" s="42">
        <v>7.2599999999999989E-5</v>
      </c>
      <c r="V107" s="42">
        <v>79.484354014069822</v>
      </c>
      <c r="W107" s="42">
        <v>54.82969355106983</v>
      </c>
      <c r="X107" s="42">
        <v>24.654660463000003</v>
      </c>
      <c r="Y107" s="42">
        <v>680.35606779493969</v>
      </c>
      <c r="Z107" s="42">
        <v>689.47661066693956</v>
      </c>
      <c r="AA107" s="42">
        <v>463.54457329900004</v>
      </c>
      <c r="AB107" s="42">
        <v>233.68530584799998</v>
      </c>
      <c r="AC107" s="42">
        <v>62.886249810000002</v>
      </c>
      <c r="AD107" s="42">
        <v>19.256886208999997</v>
      </c>
      <c r="AE107" s="42">
        <v>12.352532151999998</v>
      </c>
      <c r="AF107" s="42">
        <v>6.9043540569999999</v>
      </c>
      <c r="AG107" s="42">
        <v>147.716131432</v>
      </c>
      <c r="AH107" s="42">
        <v>3.2379143725000001</v>
      </c>
      <c r="AI107" s="42">
        <v>27.726334127000001</v>
      </c>
      <c r="AJ107" s="42">
        <v>16.626666708000002</v>
      </c>
      <c r="AK107" s="42">
        <v>11.664736276999999</v>
      </c>
      <c r="AL107" s="42">
        <v>225.93203736793959</v>
      </c>
      <c r="AM107" s="42">
        <v>144.394759319</v>
      </c>
      <c r="AN107" s="42">
        <v>0.44516559700000002</v>
      </c>
      <c r="AO107" s="42">
        <v>81.092112451939556</v>
      </c>
      <c r="AP107" s="42">
        <v>-9.1205428719999979</v>
      </c>
      <c r="AQ107" s="42">
        <v>-79.937314094768766</v>
      </c>
      <c r="AR107" s="42">
        <v>-159.42166810883862</v>
      </c>
      <c r="AS107" s="42">
        <v>-59.072669447899059</v>
      </c>
      <c r="AT107" s="42">
        <v>-78.329555656899046</v>
      </c>
      <c r="AU107" s="42">
        <v>-94.986926601768786</v>
      </c>
      <c r="AV107" s="42">
        <v>-174.47128061583859</v>
      </c>
      <c r="AW107" s="42">
        <v>98.065512276869754</v>
      </c>
      <c r="AX107" s="42">
        <v>21.981542473869712</v>
      </c>
      <c r="AY107" s="42">
        <v>34.76840882786972</v>
      </c>
      <c r="AZ107" s="42">
        <v>-12.786866354000001</v>
      </c>
      <c r="BA107" s="42">
        <v>0</v>
      </c>
      <c r="BB107" s="42">
        <v>76.083969803000031</v>
      </c>
      <c r="BC107" s="42">
        <v>26.23282577200003</v>
      </c>
      <c r="BD107" s="42">
        <v>49.851144031000011</v>
      </c>
      <c r="BE107" s="43">
        <v>-1.8626451492309569E-15</v>
      </c>
      <c r="BF107" t="s">
        <v>58</v>
      </c>
      <c r="BG107">
        <f t="shared" si="3"/>
        <v>78</v>
      </c>
    </row>
    <row r="108" spans="3:59" ht="15.6" x14ac:dyDescent="0.3">
      <c r="C108" s="6" t="str">
        <f t="shared" si="2"/>
        <v>3T 2015</v>
      </c>
      <c r="D108" s="40">
        <v>42186</v>
      </c>
      <c r="E108" s="41">
        <v>796.3911602673104</v>
      </c>
      <c r="F108" s="42">
        <v>637.59620138984747</v>
      </c>
      <c r="G108" s="42">
        <v>637.59612878984763</v>
      </c>
      <c r="H108" s="42">
        <v>566.74410762084744</v>
      </c>
      <c r="I108" s="42">
        <v>156.30405647799998</v>
      </c>
      <c r="J108" s="42">
        <v>4.8786602020000007</v>
      </c>
      <c r="K108" s="42">
        <v>4.3077556630476197</v>
      </c>
      <c r="L108" s="42">
        <v>313.78025437780002</v>
      </c>
      <c r="M108" s="42">
        <v>83.048818972999996</v>
      </c>
      <c r="N108" s="42">
        <v>4.4245619270000001</v>
      </c>
      <c r="O108" s="42">
        <v>70.852021168999997</v>
      </c>
      <c r="P108" s="42">
        <v>3.2206786900000006</v>
      </c>
      <c r="Q108" s="42">
        <v>16.912534869000002</v>
      </c>
      <c r="R108" s="42">
        <v>3.6828433669999998</v>
      </c>
      <c r="S108" s="42">
        <v>13.472587947999999</v>
      </c>
      <c r="T108" s="42">
        <v>33.563376295000005</v>
      </c>
      <c r="U108" s="42">
        <v>7.2599999999999989E-5</v>
      </c>
      <c r="V108" s="42">
        <v>158.79495887746293</v>
      </c>
      <c r="W108" s="42">
        <v>65.341233883462948</v>
      </c>
      <c r="X108" s="42">
        <v>93.453724993999998</v>
      </c>
      <c r="Y108" s="42">
        <v>832.65702777433273</v>
      </c>
      <c r="Z108" s="42">
        <v>841.99438839533275</v>
      </c>
      <c r="AA108" s="42">
        <v>556.384972232</v>
      </c>
      <c r="AB108" s="42">
        <v>273.04268556649998</v>
      </c>
      <c r="AC108" s="42">
        <v>68.945536793000002</v>
      </c>
      <c r="AD108" s="42">
        <v>20.765064819999996</v>
      </c>
      <c r="AE108" s="42">
        <v>13.344054717000001</v>
      </c>
      <c r="AF108" s="42">
        <v>7.4210101030000004</v>
      </c>
      <c r="AG108" s="42">
        <v>193.63168505250002</v>
      </c>
      <c r="AH108" s="42">
        <v>3.8129923694999999</v>
      </c>
      <c r="AI108" s="42">
        <v>41.714260873999997</v>
      </c>
      <c r="AJ108" s="42">
        <v>16.626666708000002</v>
      </c>
      <c r="AK108" s="42">
        <v>11.664736276999999</v>
      </c>
      <c r="AL108" s="42">
        <v>285.6094161633327</v>
      </c>
      <c r="AM108" s="42">
        <v>187.47961415099999</v>
      </c>
      <c r="AN108" s="42">
        <v>3.3546323569999998</v>
      </c>
      <c r="AO108" s="42">
        <v>94.775169655332661</v>
      </c>
      <c r="AP108" s="42">
        <v>-9.3373606209999949</v>
      </c>
      <c r="AQ108" s="42">
        <v>-36.265867507022172</v>
      </c>
      <c r="AR108" s="42">
        <v>-195.0608263844851</v>
      </c>
      <c r="AS108" s="42">
        <v>-79.520591909152458</v>
      </c>
      <c r="AT108" s="42">
        <v>-100.28565672915244</v>
      </c>
      <c r="AU108" s="42">
        <v>-79.153749306022192</v>
      </c>
      <c r="AV108" s="42">
        <v>-237.94870818348508</v>
      </c>
      <c r="AW108" s="42">
        <v>82.079834488869736</v>
      </c>
      <c r="AX108" s="42">
        <v>53.562791500869714</v>
      </c>
      <c r="AY108" s="42">
        <v>67.437321648869727</v>
      </c>
      <c r="AZ108" s="42">
        <v>-13.874530148</v>
      </c>
      <c r="BA108" s="42">
        <v>0</v>
      </c>
      <c r="BB108" s="42">
        <v>28.517042988000028</v>
      </c>
      <c r="BC108" s="42">
        <v>-20.59746667100001</v>
      </c>
      <c r="BD108" s="42">
        <v>49.114509659000007</v>
      </c>
      <c r="BE108" s="43">
        <v>-9.3132257461547859E-15</v>
      </c>
      <c r="BF108" t="s">
        <v>58</v>
      </c>
      <c r="BG108">
        <f t="shared" si="3"/>
        <v>79</v>
      </c>
    </row>
    <row r="109" spans="3:59" ht="15.6" x14ac:dyDescent="0.3">
      <c r="C109" s="6" t="str">
        <f t="shared" si="2"/>
        <v>3T 2015</v>
      </c>
      <c r="D109" s="40">
        <v>42217</v>
      </c>
      <c r="E109" s="41">
        <v>902.57982004117946</v>
      </c>
      <c r="F109" s="42">
        <v>716.89470731684753</v>
      </c>
      <c r="G109" s="42">
        <v>716.89463471684769</v>
      </c>
      <c r="H109" s="42">
        <v>636.58357926384747</v>
      </c>
      <c r="I109" s="42">
        <v>167.24838549399999</v>
      </c>
      <c r="J109" s="42">
        <v>5.4823625370000002</v>
      </c>
      <c r="K109" s="42">
        <v>4.8562824550476202</v>
      </c>
      <c r="L109" s="42">
        <v>357.99074851680007</v>
      </c>
      <c r="M109" s="42">
        <v>95.933180804999992</v>
      </c>
      <c r="N109" s="42">
        <v>5.072619456</v>
      </c>
      <c r="O109" s="42">
        <v>80.311055453000009</v>
      </c>
      <c r="P109" s="42">
        <v>3.3650070220000003</v>
      </c>
      <c r="Q109" s="42">
        <v>19.348012458000003</v>
      </c>
      <c r="R109" s="42">
        <v>4.5229233589999991</v>
      </c>
      <c r="S109" s="42">
        <v>15.224657083999999</v>
      </c>
      <c r="T109" s="42">
        <v>37.850455529999998</v>
      </c>
      <c r="U109" s="42">
        <v>7.2599999999999989E-5</v>
      </c>
      <c r="V109" s="42">
        <v>185.68511272433204</v>
      </c>
      <c r="W109" s="42">
        <v>70.295799304332064</v>
      </c>
      <c r="X109" s="42">
        <v>115.38931342000001</v>
      </c>
      <c r="Y109" s="42">
        <v>923.52317074642519</v>
      </c>
      <c r="Z109" s="42">
        <v>933.70388185642514</v>
      </c>
      <c r="AA109" s="42">
        <v>627.65417150233327</v>
      </c>
      <c r="AB109" s="42">
        <v>310.18554265383335</v>
      </c>
      <c r="AC109" s="42">
        <v>76.822328305999989</v>
      </c>
      <c r="AD109" s="42">
        <v>23.981478467999999</v>
      </c>
      <c r="AE109" s="42">
        <v>15.771925951000002</v>
      </c>
      <c r="AF109" s="42">
        <v>8.2095525170000005</v>
      </c>
      <c r="AG109" s="42">
        <v>216.66482207450002</v>
      </c>
      <c r="AH109" s="42">
        <v>4.3960622795000006</v>
      </c>
      <c r="AI109" s="42">
        <v>47.663451475000002</v>
      </c>
      <c r="AJ109" s="42">
        <v>17.412218284000001</v>
      </c>
      <c r="AK109" s="42">
        <v>11.664736276999999</v>
      </c>
      <c r="AL109" s="42">
        <v>306.04971035409176</v>
      </c>
      <c r="AM109" s="42">
        <v>198.502613384</v>
      </c>
      <c r="AN109" s="42">
        <v>4.2318390729999997</v>
      </c>
      <c r="AO109" s="42">
        <v>103.31525789709173</v>
      </c>
      <c r="AP109" s="42">
        <v>-10.180711110000003</v>
      </c>
      <c r="AQ109" s="42">
        <v>-20.943350705245496</v>
      </c>
      <c r="AR109" s="42">
        <v>-206.62846342957752</v>
      </c>
      <c r="AS109" s="42">
        <v>-79.331727064485818</v>
      </c>
      <c r="AT109" s="42">
        <v>-103.3132055324858</v>
      </c>
      <c r="AU109" s="42">
        <v>-80.764764438245521</v>
      </c>
      <c r="AV109" s="42">
        <v>-266.44987716257754</v>
      </c>
      <c r="AW109" s="42">
        <v>82.03234876330535</v>
      </c>
      <c r="AX109" s="42">
        <v>54.709382696305376</v>
      </c>
      <c r="AY109" s="42">
        <v>71.02284446975969</v>
      </c>
      <c r="AZ109" s="42">
        <v>-16.313461773454293</v>
      </c>
      <c r="BA109" s="42">
        <v>0</v>
      </c>
      <c r="BB109" s="42">
        <v>27.322966066999967</v>
      </c>
      <c r="BC109" s="42">
        <v>-50.421503205000072</v>
      </c>
      <c r="BD109" s="42">
        <v>77.744469272000018</v>
      </c>
      <c r="BE109" s="43">
        <v>-9.3132257461547859E-15</v>
      </c>
      <c r="BF109" t="s">
        <v>58</v>
      </c>
      <c r="BG109">
        <f t="shared" si="3"/>
        <v>80</v>
      </c>
    </row>
    <row r="110" spans="3:59" ht="15.6" x14ac:dyDescent="0.3">
      <c r="C110" s="6" t="str">
        <f t="shared" si="2"/>
        <v>3T 2015</v>
      </c>
      <c r="D110" s="40">
        <v>42248</v>
      </c>
      <c r="E110" s="41">
        <v>964.22334985215787</v>
      </c>
      <c r="F110" s="42">
        <v>772.71785442099997</v>
      </c>
      <c r="G110" s="42">
        <v>772.71778142100015</v>
      </c>
      <c r="H110" s="42">
        <v>682.32187289299986</v>
      </c>
      <c r="I110" s="42">
        <v>175.22780016600001</v>
      </c>
      <c r="J110" s="42">
        <v>6.0472388290000003</v>
      </c>
      <c r="K110" s="42">
        <v>5.2803356939999997</v>
      </c>
      <c r="L110" s="42">
        <v>385.85040389200009</v>
      </c>
      <c r="M110" s="42">
        <v>104.26284058399997</v>
      </c>
      <c r="N110" s="42">
        <v>5.6532537280000001</v>
      </c>
      <c r="O110" s="42">
        <v>90.395908527999993</v>
      </c>
      <c r="P110" s="42">
        <v>3.870703674</v>
      </c>
      <c r="Q110" s="42">
        <v>20.722216680000002</v>
      </c>
      <c r="R110" s="42">
        <v>5.4020714389999993</v>
      </c>
      <c r="S110" s="42">
        <v>19.563668667000002</v>
      </c>
      <c r="T110" s="42">
        <v>40.837248067999994</v>
      </c>
      <c r="U110" s="42">
        <v>7.2999999999999999E-5</v>
      </c>
      <c r="V110" s="42">
        <v>191.50549543115787</v>
      </c>
      <c r="W110" s="42">
        <v>76.116182011157889</v>
      </c>
      <c r="X110" s="42">
        <v>115.38931342000001</v>
      </c>
      <c r="Y110" s="42">
        <v>1018.2533572497508</v>
      </c>
      <c r="Z110" s="42">
        <v>1028.444433957751</v>
      </c>
      <c r="AA110" s="42">
        <v>678.31966598883321</v>
      </c>
      <c r="AB110" s="42">
        <v>346.56886314033329</v>
      </c>
      <c r="AC110" s="42">
        <v>85.459580470000006</v>
      </c>
      <c r="AD110" s="42">
        <v>25.579746011000001</v>
      </c>
      <c r="AE110" s="42">
        <v>16.837005951000002</v>
      </c>
      <c r="AF110" s="42">
        <v>8.7427400600000009</v>
      </c>
      <c r="AG110" s="42">
        <v>220.71147636750001</v>
      </c>
      <c r="AH110" s="42">
        <v>4.6897018894999993</v>
      </c>
      <c r="AI110" s="42">
        <v>54.565347971000001</v>
      </c>
      <c r="AJ110" s="42">
        <v>17.412218284000001</v>
      </c>
      <c r="AK110" s="42">
        <v>11.664736276999999</v>
      </c>
      <c r="AL110" s="42">
        <v>350.12476796891758</v>
      </c>
      <c r="AM110" s="42">
        <v>235.85535456600002</v>
      </c>
      <c r="AN110" s="42">
        <v>4.2318390729999997</v>
      </c>
      <c r="AO110" s="42">
        <v>110.03757432991755</v>
      </c>
      <c r="AP110" s="42">
        <v>-10.191076708000002</v>
      </c>
      <c r="AQ110" s="42">
        <v>-54.030007397593039</v>
      </c>
      <c r="AR110" s="42">
        <v>-245.53550282875091</v>
      </c>
      <c r="AS110" s="42">
        <v>-109.91818248783338</v>
      </c>
      <c r="AT110" s="42">
        <v>-135.49792849883335</v>
      </c>
      <c r="AU110" s="42">
        <v>-110.43548634059303</v>
      </c>
      <c r="AV110" s="42">
        <v>-301.9409817717509</v>
      </c>
      <c r="AW110" s="42">
        <v>113.93510559875971</v>
      </c>
      <c r="AX110" s="42">
        <v>55.103204820759672</v>
      </c>
      <c r="AY110" s="42">
        <v>71.924778195759686</v>
      </c>
      <c r="AZ110" s="42">
        <v>-16.821573375</v>
      </c>
      <c r="BA110" s="42">
        <v>0</v>
      </c>
      <c r="BB110" s="42">
        <v>58.831900778000026</v>
      </c>
      <c r="BC110" s="42">
        <v>-20.055916928999974</v>
      </c>
      <c r="BD110" s="42">
        <v>78.887817707000011</v>
      </c>
      <c r="BE110" s="43">
        <v>0</v>
      </c>
      <c r="BF110" t="s">
        <v>58</v>
      </c>
      <c r="BG110">
        <f t="shared" si="3"/>
        <v>81</v>
      </c>
    </row>
    <row r="111" spans="3:59" ht="15.6" x14ac:dyDescent="0.3">
      <c r="C111" s="6" t="str">
        <f t="shared" si="2"/>
        <v>4T 2015</v>
      </c>
      <c r="D111" s="40">
        <v>42278</v>
      </c>
      <c r="E111" s="41">
        <v>1079.4775921794055</v>
      </c>
      <c r="F111" s="42">
        <v>883.04707650324758</v>
      </c>
      <c r="G111" s="42">
        <v>883.04699410224771</v>
      </c>
      <c r="H111" s="42">
        <v>781.25277321424744</v>
      </c>
      <c r="I111" s="42">
        <v>207.89912610900004</v>
      </c>
      <c r="J111" s="42">
        <v>6.6596001759999996</v>
      </c>
      <c r="K111" s="42">
        <v>5.8240137800476202</v>
      </c>
      <c r="L111" s="42">
        <v>435.74013280820009</v>
      </c>
      <c r="M111" s="42">
        <v>118.94152959099996</v>
      </c>
      <c r="N111" s="42">
        <v>6.1883707499999998</v>
      </c>
      <c r="O111" s="42">
        <v>101.794220888</v>
      </c>
      <c r="P111" s="42">
        <v>4.1195873499999998</v>
      </c>
      <c r="Q111" s="42">
        <v>24.116587561000003</v>
      </c>
      <c r="R111" s="42">
        <v>6.0348621939999996</v>
      </c>
      <c r="S111" s="42">
        <v>19.569256514000003</v>
      </c>
      <c r="T111" s="42">
        <v>47.95392726899999</v>
      </c>
      <c r="U111" s="42">
        <v>8.2401000000000013E-5</v>
      </c>
      <c r="V111" s="42">
        <v>196.43051567615785</v>
      </c>
      <c r="W111" s="42">
        <v>79.949856388157883</v>
      </c>
      <c r="X111" s="42">
        <v>116.480659288</v>
      </c>
      <c r="Y111" s="42">
        <v>1134.8959870565754</v>
      </c>
      <c r="Z111" s="42">
        <v>1145.4791524875757</v>
      </c>
      <c r="AA111" s="42">
        <v>765.74058308849987</v>
      </c>
      <c r="AB111" s="42">
        <v>385.86968811100002</v>
      </c>
      <c r="AC111" s="42">
        <v>94.097822211999997</v>
      </c>
      <c r="AD111" s="42">
        <v>30.940701042000001</v>
      </c>
      <c r="AE111" s="42">
        <v>18.846506072</v>
      </c>
      <c r="AF111" s="42">
        <v>12.09419497</v>
      </c>
      <c r="AG111" s="42">
        <v>254.83237172350002</v>
      </c>
      <c r="AH111" s="42">
        <v>5.2867634545</v>
      </c>
      <c r="AI111" s="42">
        <v>59.294012291000001</v>
      </c>
      <c r="AJ111" s="42">
        <v>17.897039993</v>
      </c>
      <c r="AK111" s="42">
        <v>11.791156721999998</v>
      </c>
      <c r="AL111" s="42">
        <v>379.73856939907569</v>
      </c>
      <c r="AM111" s="42">
        <v>258.42719503400002</v>
      </c>
      <c r="AN111" s="42">
        <v>4.2318390729999997</v>
      </c>
      <c r="AO111" s="42">
        <v>117.07953529207562</v>
      </c>
      <c r="AP111" s="42">
        <v>-10.583165431000005</v>
      </c>
      <c r="AQ111" s="42">
        <v>-55.418394877170208</v>
      </c>
      <c r="AR111" s="42">
        <v>-251.8489105533281</v>
      </c>
      <c r="AS111" s="42">
        <v>-103.82867421925248</v>
      </c>
      <c r="AT111" s="42">
        <v>-134.76937526125246</v>
      </c>
      <c r="AU111" s="42">
        <v>-82.717821841170249</v>
      </c>
      <c r="AV111" s="42">
        <v>-279.14833751732812</v>
      </c>
      <c r="AW111" s="42">
        <v>82.410136086917788</v>
      </c>
      <c r="AX111" s="42">
        <v>50.911973526917741</v>
      </c>
      <c r="AY111" s="42">
        <v>75.133064780917749</v>
      </c>
      <c r="AZ111" s="42">
        <v>-24.221091254000001</v>
      </c>
      <c r="BA111" s="42">
        <v>0</v>
      </c>
      <c r="BB111" s="42">
        <v>31.498162560000033</v>
      </c>
      <c r="BC111" s="42">
        <v>-51.567859415999962</v>
      </c>
      <c r="BD111" s="42">
        <v>83.066021976000016</v>
      </c>
      <c r="BE111" s="43">
        <v>0</v>
      </c>
      <c r="BF111" t="s">
        <v>58</v>
      </c>
      <c r="BG111">
        <f t="shared" si="3"/>
        <v>82</v>
      </c>
    </row>
    <row r="112" spans="3:59" ht="15.6" x14ac:dyDescent="0.3">
      <c r="C112" s="6" t="str">
        <f t="shared" si="2"/>
        <v>4T 2015</v>
      </c>
      <c r="D112" s="40">
        <v>42309</v>
      </c>
      <c r="E112" s="41">
        <v>1169.0547462508393</v>
      </c>
      <c r="F112" s="42">
        <v>967.58689698924752</v>
      </c>
      <c r="G112" s="42">
        <v>967.5868141872478</v>
      </c>
      <c r="H112" s="42">
        <v>858.9711405692475</v>
      </c>
      <c r="I112" s="42">
        <v>218.66120589800002</v>
      </c>
      <c r="J112" s="42">
        <v>7.2325157039999999</v>
      </c>
      <c r="K112" s="42">
        <v>6.4933962580476194</v>
      </c>
      <c r="L112" s="42">
        <v>487.96561078020005</v>
      </c>
      <c r="M112" s="42">
        <v>131.78443719899997</v>
      </c>
      <c r="N112" s="42">
        <v>6.8339747300000004</v>
      </c>
      <c r="O112" s="42">
        <v>108.615673618</v>
      </c>
      <c r="P112" s="42">
        <v>4.4478956280000004</v>
      </c>
      <c r="Q112" s="42">
        <v>26.405566614000005</v>
      </c>
      <c r="R112" s="42">
        <v>6.2832854109999996</v>
      </c>
      <c r="S112" s="42">
        <v>19.755935247</v>
      </c>
      <c r="T112" s="42">
        <v>51.722990717999991</v>
      </c>
      <c r="U112" s="42">
        <v>8.2802000000000011E-5</v>
      </c>
      <c r="V112" s="42">
        <v>201.46784926159165</v>
      </c>
      <c r="W112" s="42">
        <v>84.987189973591654</v>
      </c>
      <c r="X112" s="42">
        <v>116.480659288</v>
      </c>
      <c r="Y112" s="42">
        <v>1251.2579257222519</v>
      </c>
      <c r="Z112" s="42">
        <v>1261.7865714462521</v>
      </c>
      <c r="AA112" s="42">
        <v>844.25338713549991</v>
      </c>
      <c r="AB112" s="42">
        <v>426.94204845050001</v>
      </c>
      <c r="AC112" s="42">
        <v>103.096117177</v>
      </c>
      <c r="AD112" s="42">
        <v>37.072640511000003</v>
      </c>
      <c r="AE112" s="42">
        <v>22.798506072000002</v>
      </c>
      <c r="AF112" s="42">
        <v>14.274134438999999</v>
      </c>
      <c r="AG112" s="42">
        <v>277.14258099700004</v>
      </c>
      <c r="AH112" s="42">
        <v>5.8655194170000007</v>
      </c>
      <c r="AI112" s="42">
        <v>65.132609891000001</v>
      </c>
      <c r="AJ112" s="42">
        <v>18.131814541000001</v>
      </c>
      <c r="AK112" s="42">
        <v>11.865140803999999</v>
      </c>
      <c r="AL112" s="42">
        <v>417.53318431075212</v>
      </c>
      <c r="AM112" s="42">
        <v>285.51567567000001</v>
      </c>
      <c r="AN112" s="42">
        <v>4.6788390729999998</v>
      </c>
      <c r="AO112" s="42">
        <v>127.33866956775204</v>
      </c>
      <c r="AP112" s="42">
        <v>-10.528645723999999</v>
      </c>
      <c r="AQ112" s="42">
        <v>-82.203179471412881</v>
      </c>
      <c r="AR112" s="42">
        <v>-283.67102873300456</v>
      </c>
      <c r="AS112" s="42">
        <v>-119.25971865425251</v>
      </c>
      <c r="AT112" s="42">
        <v>-156.33235916525251</v>
      </c>
      <c r="AU112" s="42">
        <v>-142.81852337841283</v>
      </c>
      <c r="AV112" s="42">
        <v>-344.28637264000452</v>
      </c>
      <c r="AW112" s="42">
        <v>147.87416709716041</v>
      </c>
      <c r="AX112" s="42">
        <v>60.357824871160375</v>
      </c>
      <c r="AY112" s="42">
        <v>88.666102060160384</v>
      </c>
      <c r="AZ112" s="42">
        <v>-28.308277189000002</v>
      </c>
      <c r="BA112" s="42">
        <v>0</v>
      </c>
      <c r="BB112" s="42">
        <v>87.516342226000006</v>
      </c>
      <c r="BC112" s="42">
        <v>4.724419600000016</v>
      </c>
      <c r="BD112" s="42">
        <v>82.791922626000016</v>
      </c>
      <c r="BE112" s="43">
        <v>0</v>
      </c>
      <c r="BF112" t="s">
        <v>58</v>
      </c>
      <c r="BG112">
        <f t="shared" si="3"/>
        <v>83</v>
      </c>
    </row>
    <row r="113" spans="3:59" ht="15.6" x14ac:dyDescent="0.3">
      <c r="C113" s="6" t="str">
        <f t="shared" si="2"/>
        <v>4T 2015</v>
      </c>
      <c r="D113" s="40">
        <v>42339</v>
      </c>
      <c r="E113" s="41">
        <v>1286.2236266417967</v>
      </c>
      <c r="F113" s="42">
        <v>1056.1821369238476</v>
      </c>
      <c r="G113" s="42">
        <v>1056.1820541218478</v>
      </c>
      <c r="H113" s="42">
        <v>937.66403056884758</v>
      </c>
      <c r="I113" s="42">
        <v>234.43809384400004</v>
      </c>
      <c r="J113" s="42">
        <v>7.8865433359999999</v>
      </c>
      <c r="K113" s="42">
        <v>7.4804441090476192</v>
      </c>
      <c r="L113" s="42">
        <v>535.3436588958001</v>
      </c>
      <c r="M113" s="42">
        <v>145.02004015999998</v>
      </c>
      <c r="N113" s="42">
        <v>7.4952502240000003</v>
      </c>
      <c r="O113" s="42">
        <v>118.51802355300001</v>
      </c>
      <c r="P113" s="42">
        <v>5.1195693030000005</v>
      </c>
      <c r="Q113" s="42">
        <v>29.126015485000003</v>
      </c>
      <c r="R113" s="42">
        <v>6.8932887909999989</v>
      </c>
      <c r="S113" s="42">
        <v>19.757423476</v>
      </c>
      <c r="T113" s="42">
        <v>57.621726497999994</v>
      </c>
      <c r="U113" s="42">
        <v>8.2802000000000011E-5</v>
      </c>
      <c r="V113" s="42">
        <v>230.04148971794933</v>
      </c>
      <c r="W113" s="42">
        <v>105.21138131594935</v>
      </c>
      <c r="X113" s="42">
        <v>124.83010840200001</v>
      </c>
      <c r="Y113" s="42">
        <v>1371.5724958095959</v>
      </c>
      <c r="Z113" s="42">
        <v>1384.133719698596</v>
      </c>
      <c r="AA113" s="42">
        <v>926.90707921399996</v>
      </c>
      <c r="AB113" s="42">
        <v>472.04962936100003</v>
      </c>
      <c r="AC113" s="42">
        <v>110.316920211</v>
      </c>
      <c r="AD113" s="42">
        <v>44.110018254999993</v>
      </c>
      <c r="AE113" s="42">
        <v>28.597964015999999</v>
      </c>
      <c r="AF113" s="42">
        <v>15.512054238999999</v>
      </c>
      <c r="AG113" s="42">
        <v>300.43051138700002</v>
      </c>
      <c r="AH113" s="42">
        <v>13.593303520999999</v>
      </c>
      <c r="AI113" s="42">
        <v>74.738813581000002</v>
      </c>
      <c r="AJ113" s="42">
        <v>18.131814541000001</v>
      </c>
      <c r="AK113" s="42">
        <v>11.865140803999999</v>
      </c>
      <c r="AL113" s="42">
        <v>457.22664048459615</v>
      </c>
      <c r="AM113" s="42">
        <v>300.9787053</v>
      </c>
      <c r="AN113" s="42">
        <v>4.6788390729999998</v>
      </c>
      <c r="AO113" s="42">
        <v>151.56909611159605</v>
      </c>
      <c r="AP113" s="42">
        <v>-12.561223889000006</v>
      </c>
      <c r="AQ113" s="42">
        <v>-129.8348076483465</v>
      </c>
      <c r="AR113" s="42">
        <v>-356.26910772442517</v>
      </c>
      <c r="AS113" s="42">
        <v>-164.91157546615244</v>
      </c>
      <c r="AT113" s="42">
        <v>-208.61371427915239</v>
      </c>
      <c r="AU113" s="42">
        <v>-188.35833551779913</v>
      </c>
      <c r="AV113" s="42">
        <v>-418.39982523574855</v>
      </c>
      <c r="AW113" s="42">
        <v>191.17461075864674</v>
      </c>
      <c r="AX113" s="42">
        <v>90.369215673646693</v>
      </c>
      <c r="AY113" s="42">
        <v>122.08084101064671</v>
      </c>
      <c r="AZ113" s="42">
        <v>-31.711625336999997</v>
      </c>
      <c r="BA113" s="42">
        <v>0</v>
      </c>
      <c r="BB113" s="42">
        <v>100.80539508500001</v>
      </c>
      <c r="BC113" s="42">
        <v>9.73970347200002</v>
      </c>
      <c r="BD113" s="42">
        <v>91.065691613000027</v>
      </c>
      <c r="BE113" s="43">
        <v>0</v>
      </c>
      <c r="BF113" t="s">
        <v>58</v>
      </c>
      <c r="BG113">
        <f t="shared" si="3"/>
        <v>84</v>
      </c>
    </row>
    <row r="114" spans="3:59" ht="15.6" x14ac:dyDescent="0.3">
      <c r="C114" s="6" t="str">
        <f t="shared" si="2"/>
        <v>1T 2016</v>
      </c>
      <c r="D114" s="40">
        <v>42370</v>
      </c>
      <c r="E114" s="41">
        <v>107.92941699300003</v>
      </c>
      <c r="F114" s="42">
        <v>101.35438631000002</v>
      </c>
      <c r="G114" s="42">
        <v>101.32421331000003</v>
      </c>
      <c r="H114" s="42">
        <v>94.604048322000025</v>
      </c>
      <c r="I114" s="42">
        <v>32.495251492000001</v>
      </c>
      <c r="J114" s="42">
        <v>0.81300521199999987</v>
      </c>
      <c r="K114" s="42">
        <v>0.53868915499999992</v>
      </c>
      <c r="L114" s="42">
        <v>49.11989907000001</v>
      </c>
      <c r="M114" s="42">
        <v>10.946546105999998</v>
      </c>
      <c r="N114" s="42">
        <v>0.69065728700000006</v>
      </c>
      <c r="O114" s="42">
        <v>6.7201649879999996</v>
      </c>
      <c r="P114" s="42">
        <v>0.45948222699999997</v>
      </c>
      <c r="Q114" s="42">
        <v>2.2743653360000007</v>
      </c>
      <c r="R114" s="42">
        <v>0.20938668499999999</v>
      </c>
      <c r="S114" s="42">
        <v>5.1025495999999997E-2</v>
      </c>
      <c r="T114" s="42">
        <v>3.7259052440000002</v>
      </c>
      <c r="U114" s="42">
        <v>3.0172999999999998E-2</v>
      </c>
      <c r="V114" s="42">
        <v>6.5750306829999987</v>
      </c>
      <c r="W114" s="42">
        <v>6.5750306829999987</v>
      </c>
      <c r="X114" s="42">
        <v>0</v>
      </c>
      <c r="Y114" s="42">
        <v>54.690576960500003</v>
      </c>
      <c r="Z114" s="42">
        <v>54.737620728499998</v>
      </c>
      <c r="AA114" s="42">
        <v>46.263829365500001</v>
      </c>
      <c r="AB114" s="42">
        <v>39.719982913000003</v>
      </c>
      <c r="AC114" s="42">
        <v>0</v>
      </c>
      <c r="AD114" s="42">
        <v>0.67472619699999992</v>
      </c>
      <c r="AE114" s="42">
        <v>0</v>
      </c>
      <c r="AF114" s="42">
        <v>0.67472619699999992</v>
      </c>
      <c r="AG114" s="42">
        <v>5.8691202555000004</v>
      </c>
      <c r="AH114" s="42">
        <v>0.53115627749999994</v>
      </c>
      <c r="AI114" s="42">
        <v>0</v>
      </c>
      <c r="AJ114" s="42">
        <v>0</v>
      </c>
      <c r="AK114" s="42">
        <v>0</v>
      </c>
      <c r="AL114" s="42">
        <v>8.4737913630000001</v>
      </c>
      <c r="AM114" s="42">
        <v>0</v>
      </c>
      <c r="AN114" s="42">
        <v>0</v>
      </c>
      <c r="AO114" s="42">
        <v>8.4737913630000001</v>
      </c>
      <c r="AP114" s="42">
        <v>-4.7043767999999708E-2</v>
      </c>
      <c r="AQ114" s="42">
        <v>53.238840032500029</v>
      </c>
      <c r="AR114" s="42">
        <v>46.663809349500028</v>
      </c>
      <c r="AS114" s="42">
        <v>55.81232690950003</v>
      </c>
      <c r="AT114" s="42">
        <v>55.137600712500024</v>
      </c>
      <c r="AU114" s="42">
        <v>17.276383630500064</v>
      </c>
      <c r="AV114" s="42">
        <v>10.701352947500066</v>
      </c>
      <c r="AW114" s="42">
        <v>-8.2414489970000115</v>
      </c>
      <c r="AX114" s="42">
        <v>0.59527660300000018</v>
      </c>
      <c r="AY114" s="42">
        <v>1.8987606800000001</v>
      </c>
      <c r="AZ114" s="42">
        <v>-1.303484077</v>
      </c>
      <c r="BA114" s="42">
        <v>0</v>
      </c>
      <c r="BB114" s="42">
        <v>-8.8367256000000118</v>
      </c>
      <c r="BC114" s="42">
        <v>-32.520960275000014</v>
      </c>
      <c r="BD114" s="42">
        <v>23.684234674999999</v>
      </c>
      <c r="BE114" s="43">
        <v>-9.0349346335000504</v>
      </c>
      <c r="BF114" t="s">
        <v>58</v>
      </c>
      <c r="BG114">
        <f t="shared" si="3"/>
        <v>85</v>
      </c>
    </row>
    <row r="115" spans="3:59" ht="15.6" x14ac:dyDescent="0.3">
      <c r="C115" s="6" t="str">
        <f t="shared" si="2"/>
        <v>1T 2016</v>
      </c>
      <c r="D115" s="40">
        <v>42401</v>
      </c>
      <c r="E115" s="41">
        <v>196.78686359634199</v>
      </c>
      <c r="F115" s="42">
        <v>183.37360980100004</v>
      </c>
      <c r="G115" s="42">
        <v>183.34343680100002</v>
      </c>
      <c r="H115" s="42">
        <v>169.00066944700004</v>
      </c>
      <c r="I115" s="42">
        <v>44.885296166000003</v>
      </c>
      <c r="J115" s="42">
        <v>1.5366261949999998</v>
      </c>
      <c r="K115" s="42">
        <v>1.1051564959999998</v>
      </c>
      <c r="L115" s="42">
        <v>95.804594809000022</v>
      </c>
      <c r="M115" s="42">
        <v>24.272404904999998</v>
      </c>
      <c r="N115" s="42">
        <v>1.3965908760000003</v>
      </c>
      <c r="O115" s="42">
        <v>14.342767353999998</v>
      </c>
      <c r="P115" s="42">
        <v>0.87080049599999998</v>
      </c>
      <c r="Q115" s="42">
        <v>4.6185843980000003</v>
      </c>
      <c r="R115" s="42">
        <v>0.440866223</v>
      </c>
      <c r="S115" s="42">
        <v>5.1025495999999997E-2</v>
      </c>
      <c r="T115" s="42">
        <v>8.361490740999999</v>
      </c>
      <c r="U115" s="42">
        <v>3.0172999999999998E-2</v>
      </c>
      <c r="V115" s="42">
        <v>13.41325379534192</v>
      </c>
      <c r="W115" s="42">
        <v>13.41325379534192</v>
      </c>
      <c r="X115" s="42">
        <v>0</v>
      </c>
      <c r="Y115" s="42">
        <v>136.58343317812404</v>
      </c>
      <c r="Z115" s="42">
        <v>136.63372906212405</v>
      </c>
      <c r="AA115" s="42">
        <v>108.90326661900001</v>
      </c>
      <c r="AB115" s="42">
        <v>84.529182520999996</v>
      </c>
      <c r="AC115" s="42">
        <v>5.2052206179999994</v>
      </c>
      <c r="AD115" s="42">
        <v>0.8318025309999999</v>
      </c>
      <c r="AE115" s="42">
        <v>1.6245032999999999E-2</v>
      </c>
      <c r="AF115" s="42">
        <v>0.81555749799999999</v>
      </c>
      <c r="AG115" s="42">
        <v>18.337060949000001</v>
      </c>
      <c r="AH115" s="42">
        <v>1.12566374</v>
      </c>
      <c r="AI115" s="42">
        <v>5.0027723340000003</v>
      </c>
      <c r="AJ115" s="42">
        <v>0</v>
      </c>
      <c r="AK115" s="42">
        <v>0</v>
      </c>
      <c r="AL115" s="42">
        <v>27.73046244312404</v>
      </c>
      <c r="AM115" s="42">
        <v>1.9310876569999997</v>
      </c>
      <c r="AN115" s="42">
        <v>0</v>
      </c>
      <c r="AO115" s="42">
        <v>25.799374786124037</v>
      </c>
      <c r="AP115" s="42">
        <v>-5.0295884000003815E-2</v>
      </c>
      <c r="AQ115" s="42">
        <v>60.203430418217913</v>
      </c>
      <c r="AR115" s="42">
        <v>46.79017662287599</v>
      </c>
      <c r="AS115" s="42">
        <v>73.421353940000031</v>
      </c>
      <c r="AT115" s="42">
        <v>72.589551409000023</v>
      </c>
      <c r="AU115" s="42">
        <v>-30.119495901782052</v>
      </c>
      <c r="AV115" s="42">
        <v>-43.532749697123975</v>
      </c>
      <c r="AW115" s="42">
        <v>31.08340774978209</v>
      </c>
      <c r="AX115" s="42">
        <v>10.143669563782119</v>
      </c>
      <c r="AY115" s="42">
        <v>12.386120990782119</v>
      </c>
      <c r="AZ115" s="42">
        <v>-2.2424514269999998</v>
      </c>
      <c r="BA115" s="42">
        <v>0</v>
      </c>
      <c r="BB115" s="42">
        <v>20.939738185999971</v>
      </c>
      <c r="BC115" s="42">
        <v>6.7752232949999716</v>
      </c>
      <c r="BD115" s="42">
        <v>14.164514891</v>
      </c>
      <c r="BE115" s="43">
        <v>-0.96391184800003837</v>
      </c>
      <c r="BF115" t="s">
        <v>58</v>
      </c>
      <c r="BG115">
        <f t="shared" si="3"/>
        <v>86</v>
      </c>
    </row>
    <row r="116" spans="3:59" ht="15.6" x14ac:dyDescent="0.3">
      <c r="C116" s="6" t="str">
        <f t="shared" si="2"/>
        <v>1T 2016</v>
      </c>
      <c r="D116" s="40">
        <v>42430</v>
      </c>
      <c r="E116" s="41">
        <v>287.33536042664588</v>
      </c>
      <c r="F116" s="42">
        <v>271.54602670956194</v>
      </c>
      <c r="G116" s="42">
        <v>271.51585370956195</v>
      </c>
      <c r="H116" s="42">
        <v>249.20380185356194</v>
      </c>
      <c r="I116" s="42">
        <v>58.560749663000003</v>
      </c>
      <c r="J116" s="42">
        <v>2.2456010619999995</v>
      </c>
      <c r="K116" s="42">
        <v>2.138435191761904</v>
      </c>
      <c r="L116" s="42">
        <v>147.48343554280001</v>
      </c>
      <c r="M116" s="42">
        <v>36.667880294</v>
      </c>
      <c r="N116" s="42">
        <v>2.1077001000000002</v>
      </c>
      <c r="O116" s="42">
        <v>22.312051855999997</v>
      </c>
      <c r="P116" s="42">
        <v>1.3462833289999998</v>
      </c>
      <c r="Q116" s="42">
        <v>6.8784816610000004</v>
      </c>
      <c r="R116" s="42">
        <v>0.64074221900000006</v>
      </c>
      <c r="S116" s="42">
        <v>5.7525392999999994E-2</v>
      </c>
      <c r="T116" s="42">
        <v>13.389019254000001</v>
      </c>
      <c r="U116" s="42">
        <v>3.0172999999999998E-2</v>
      </c>
      <c r="V116" s="42">
        <v>15.789333717083931</v>
      </c>
      <c r="W116" s="42">
        <v>15.789333717083931</v>
      </c>
      <c r="X116" s="42">
        <v>0</v>
      </c>
      <c r="Y116" s="42">
        <v>222.05386099936604</v>
      </c>
      <c r="Z116" s="42">
        <v>222.67592014636605</v>
      </c>
      <c r="AA116" s="42">
        <v>178.57449047549997</v>
      </c>
      <c r="AB116" s="42">
        <v>125.622822617</v>
      </c>
      <c r="AC116" s="42">
        <v>7.463770351</v>
      </c>
      <c r="AD116" s="42">
        <v>4.0529130359999996</v>
      </c>
      <c r="AE116" s="42">
        <v>1.9553845400000001</v>
      </c>
      <c r="AF116" s="42">
        <v>2.0975284959999998</v>
      </c>
      <c r="AG116" s="42">
        <v>41.434984471499995</v>
      </c>
      <c r="AH116" s="42">
        <v>1.7588385325</v>
      </c>
      <c r="AI116" s="42">
        <v>9.0984958910000007</v>
      </c>
      <c r="AJ116" s="42">
        <v>0</v>
      </c>
      <c r="AK116" s="42">
        <v>0</v>
      </c>
      <c r="AL116" s="42">
        <v>44.101429670866047</v>
      </c>
      <c r="AM116" s="42">
        <v>8.7621961339999999</v>
      </c>
      <c r="AN116" s="42">
        <v>1.8626669669999998</v>
      </c>
      <c r="AO116" s="42">
        <v>33.476566569866044</v>
      </c>
      <c r="AP116" s="42">
        <v>-0.62205914700000442</v>
      </c>
      <c r="AQ116" s="42">
        <v>65.281499427279797</v>
      </c>
      <c r="AR116" s="42">
        <v>49.49216571019587</v>
      </c>
      <c r="AS116" s="42">
        <v>87.021645316061907</v>
      </c>
      <c r="AT116" s="42">
        <v>82.968732280061914</v>
      </c>
      <c r="AU116" s="42">
        <v>-37.372181749220189</v>
      </c>
      <c r="AV116" s="42">
        <v>-53.161515466304117</v>
      </c>
      <c r="AW116" s="42">
        <v>38.110851735782113</v>
      </c>
      <c r="AX116" s="42">
        <v>13.432701579782121</v>
      </c>
      <c r="AY116" s="42">
        <v>17.68723285278212</v>
      </c>
      <c r="AZ116" s="42">
        <v>-4.2545312729999996</v>
      </c>
      <c r="BA116" s="42">
        <v>0</v>
      </c>
      <c r="BB116" s="42">
        <v>24.678150155999994</v>
      </c>
      <c r="BC116" s="42">
        <v>13.224347826999992</v>
      </c>
      <c r="BD116" s="42">
        <v>11.453802329</v>
      </c>
      <c r="BE116" s="43">
        <v>-0.73866998656192329</v>
      </c>
      <c r="BF116" t="s">
        <v>58</v>
      </c>
      <c r="BG116">
        <f t="shared" si="3"/>
        <v>87</v>
      </c>
    </row>
    <row r="117" spans="3:59" ht="15.6" x14ac:dyDescent="0.3">
      <c r="C117" s="6" t="str">
        <f t="shared" si="2"/>
        <v>2T 2016</v>
      </c>
      <c r="D117" s="40">
        <v>42461</v>
      </c>
      <c r="E117" s="41"/>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3"/>
      <c r="BF117" t="s">
        <v>58</v>
      </c>
      <c r="BG117">
        <f t="shared" si="3"/>
        <v>88</v>
      </c>
    </row>
    <row r="118" spans="3:59" ht="15.6" x14ac:dyDescent="0.3">
      <c r="C118" s="6" t="str">
        <f t="shared" si="2"/>
        <v>2T 2016</v>
      </c>
      <c r="D118" s="40">
        <v>42491</v>
      </c>
      <c r="E118" s="41"/>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c r="AX118" s="42"/>
      <c r="AY118" s="42"/>
      <c r="AZ118" s="42"/>
      <c r="BA118" s="42"/>
      <c r="BB118" s="42"/>
      <c r="BC118" s="42"/>
      <c r="BD118" s="42"/>
      <c r="BE118" s="43"/>
      <c r="BF118" t="s">
        <v>58</v>
      </c>
      <c r="BG118">
        <f t="shared" si="3"/>
        <v>89</v>
      </c>
    </row>
    <row r="119" spans="3:59" ht="15.6" x14ac:dyDescent="0.3">
      <c r="C119" s="6" t="str">
        <f t="shared" si="2"/>
        <v>2T 2016</v>
      </c>
      <c r="D119" s="40">
        <v>42522</v>
      </c>
      <c r="E119" s="41">
        <v>652.96037375645574</v>
      </c>
      <c r="F119" s="42">
        <v>609.51516099376204</v>
      </c>
      <c r="G119" s="42">
        <v>609.48498799376205</v>
      </c>
      <c r="H119" s="42">
        <v>541.29754788876198</v>
      </c>
      <c r="I119" s="42">
        <v>144.66035413499998</v>
      </c>
      <c r="J119" s="42">
        <v>4.476341799000001</v>
      </c>
      <c r="K119" s="42">
        <v>4.7339612047619051</v>
      </c>
      <c r="L119" s="42">
        <v>301.82073640099998</v>
      </c>
      <c r="M119" s="42">
        <v>81.103623539000012</v>
      </c>
      <c r="N119" s="42">
        <v>4.5025308100000005</v>
      </c>
      <c r="O119" s="42">
        <v>68.187440104999993</v>
      </c>
      <c r="P119" s="42">
        <v>2.6803910039999996</v>
      </c>
      <c r="Q119" s="42">
        <v>15.355790890999998</v>
      </c>
      <c r="R119" s="42">
        <v>1.4621447650000001</v>
      </c>
      <c r="S119" s="42">
        <v>19.025589172</v>
      </c>
      <c r="T119" s="42">
        <v>29.663524273</v>
      </c>
      <c r="U119" s="42">
        <v>3.0172999999999998E-2</v>
      </c>
      <c r="V119" s="42">
        <v>43.445212762693806</v>
      </c>
      <c r="W119" s="42">
        <v>43.445212762693806</v>
      </c>
      <c r="X119" s="42">
        <v>0</v>
      </c>
      <c r="Y119" s="42">
        <v>716.57792541184097</v>
      </c>
      <c r="Z119" s="42">
        <v>717.53195295584078</v>
      </c>
      <c r="AA119" s="42">
        <v>516.75403174836504</v>
      </c>
      <c r="AB119" s="42">
        <v>256.88404556299997</v>
      </c>
      <c r="AC119" s="42">
        <v>61.916794244000002</v>
      </c>
      <c r="AD119" s="42">
        <v>26.840648456864955</v>
      </c>
      <c r="AE119" s="42">
        <v>19.676487499</v>
      </c>
      <c r="AF119" s="42">
        <v>7.1641609578649534</v>
      </c>
      <c r="AG119" s="42">
        <v>171.11254348449998</v>
      </c>
      <c r="AH119" s="42">
        <v>4.7779930000000004</v>
      </c>
      <c r="AI119" s="42">
        <v>58.002018081999999</v>
      </c>
      <c r="AJ119" s="42">
        <v>3.1691390000000001E-3</v>
      </c>
      <c r="AK119" s="42">
        <v>0</v>
      </c>
      <c r="AL119" s="42">
        <v>200.77792120747597</v>
      </c>
      <c r="AM119" s="42">
        <v>109.661099448</v>
      </c>
      <c r="AN119" s="42">
        <v>5.4387939279999999</v>
      </c>
      <c r="AO119" s="42">
        <v>85.678027831475916</v>
      </c>
      <c r="AP119" s="42">
        <v>-0.95402754400001011</v>
      </c>
      <c r="AQ119" s="42">
        <v>-63.617551655385164</v>
      </c>
      <c r="AR119" s="42">
        <v>-107.06276441807897</v>
      </c>
      <c r="AS119" s="42">
        <v>5.4559118702618923</v>
      </c>
      <c r="AT119" s="42">
        <v>-21.384736586603047</v>
      </c>
      <c r="AU119" s="42">
        <v>-74.81258851938513</v>
      </c>
      <c r="AV119" s="42">
        <v>-118.25780128207893</v>
      </c>
      <c r="AW119" s="42">
        <v>73.684235162488434</v>
      </c>
      <c r="AX119" s="42">
        <v>28.410691348488427</v>
      </c>
      <c r="AY119" s="42">
        <v>42.232815068782124</v>
      </c>
      <c r="AZ119" s="42">
        <v>-13.822123720293696</v>
      </c>
      <c r="BA119" s="42">
        <v>0</v>
      </c>
      <c r="BB119" s="42">
        <v>45.273543813999986</v>
      </c>
      <c r="BC119" s="42">
        <v>5.7776631639999918</v>
      </c>
      <c r="BD119" s="42">
        <v>39.495880649999997</v>
      </c>
      <c r="BE119" s="43">
        <v>0</v>
      </c>
      <c r="BF119" t="s">
        <v>58</v>
      </c>
      <c r="BG119">
        <f t="shared" si="3"/>
        <v>90</v>
      </c>
    </row>
    <row r="120" spans="3:59" ht="15.6" x14ac:dyDescent="0.3">
      <c r="C120" s="6" t="str">
        <f t="shared" si="2"/>
        <v>3T 2016</v>
      </c>
      <c r="D120" s="40">
        <v>42552</v>
      </c>
      <c r="E120" s="41">
        <v>762.16641534219468</v>
      </c>
      <c r="F120" s="42">
        <v>712.30775200356197</v>
      </c>
      <c r="G120" s="42">
        <v>712.27757900356198</v>
      </c>
      <c r="H120" s="42">
        <v>636.26993539256205</v>
      </c>
      <c r="I120" s="42">
        <v>182.89358672500001</v>
      </c>
      <c r="J120" s="42">
        <v>5.1681875440000011</v>
      </c>
      <c r="K120" s="42">
        <v>5.663110882761905</v>
      </c>
      <c r="L120" s="42">
        <v>345.20118777979997</v>
      </c>
      <c r="M120" s="42">
        <v>92.456053462000014</v>
      </c>
      <c r="N120" s="42">
        <v>4.8878089990000007</v>
      </c>
      <c r="O120" s="42">
        <v>76.007643610999992</v>
      </c>
      <c r="P120" s="42">
        <v>3.0703157649999997</v>
      </c>
      <c r="Q120" s="42">
        <v>19.017967008999999</v>
      </c>
      <c r="R120" s="42">
        <v>1.596157249</v>
      </c>
      <c r="S120" s="42">
        <v>19.029904974000001</v>
      </c>
      <c r="T120" s="42">
        <v>33.293298614000001</v>
      </c>
      <c r="U120" s="42">
        <v>3.0172999999999998E-2</v>
      </c>
      <c r="V120" s="42">
        <v>49.858663338632688</v>
      </c>
      <c r="W120" s="42">
        <v>49.858663338632688</v>
      </c>
      <c r="X120" s="42">
        <v>0</v>
      </c>
      <c r="Y120" s="42">
        <v>857.72794568167183</v>
      </c>
      <c r="Z120" s="42">
        <v>858.82645462967184</v>
      </c>
      <c r="AA120" s="42">
        <v>617.26214561697532</v>
      </c>
      <c r="AB120" s="42">
        <v>303.57262726233341</v>
      </c>
      <c r="AC120" s="42">
        <v>72.600641852999999</v>
      </c>
      <c r="AD120" s="42">
        <v>28.938442979641884</v>
      </c>
      <c r="AE120" s="42">
        <v>20.816583821000002</v>
      </c>
      <c r="AF120" s="42">
        <v>8.1218591586418825</v>
      </c>
      <c r="AG120" s="42">
        <v>212.15043352200001</v>
      </c>
      <c r="AH120" s="42">
        <v>8.9229046089999997</v>
      </c>
      <c r="AI120" s="42">
        <v>72.597580268000002</v>
      </c>
      <c r="AJ120" s="42">
        <v>3.1691390000000001E-3</v>
      </c>
      <c r="AK120" s="42">
        <v>0</v>
      </c>
      <c r="AL120" s="42">
        <v>241.56430901269655</v>
      </c>
      <c r="AM120" s="42">
        <v>134.41815639199999</v>
      </c>
      <c r="AN120" s="42">
        <v>5.4387939279999999</v>
      </c>
      <c r="AO120" s="42">
        <v>101.70735869269653</v>
      </c>
      <c r="AP120" s="42">
        <v>-1.0985089480000059</v>
      </c>
      <c r="AQ120" s="42">
        <v>-95.561530339477244</v>
      </c>
      <c r="AR120" s="42">
        <v>-145.42019367810994</v>
      </c>
      <c r="AS120" s="42">
        <v>-14.774392005771517</v>
      </c>
      <c r="AT120" s="42">
        <v>-43.712834985413387</v>
      </c>
      <c r="AU120" s="42">
        <v>-50.068753219477252</v>
      </c>
      <c r="AV120" s="42">
        <v>-99.92741655810994</v>
      </c>
      <c r="AW120" s="42">
        <v>54.977943095625641</v>
      </c>
      <c r="AX120" s="42">
        <v>33.389419401625609</v>
      </c>
      <c r="AY120" s="42">
        <v>51.848695354063857</v>
      </c>
      <c r="AZ120" s="42">
        <v>-18.459275952438247</v>
      </c>
      <c r="BA120" s="42">
        <v>0</v>
      </c>
      <c r="BB120" s="42">
        <v>21.588523694000013</v>
      </c>
      <c r="BC120" s="42">
        <v>-5.2323156729999836</v>
      </c>
      <c r="BD120" s="42">
        <v>26.820839366999998</v>
      </c>
      <c r="BE120" s="43">
        <v>0</v>
      </c>
      <c r="BF120" t="s">
        <v>58</v>
      </c>
      <c r="BG120">
        <f t="shared" si="3"/>
        <v>91</v>
      </c>
    </row>
    <row r="121" spans="3:59" ht="15.6" x14ac:dyDescent="0.3">
      <c r="C121" s="6" t="str">
        <f t="shared" si="2"/>
        <v>3T 2016</v>
      </c>
      <c r="D121" s="40">
        <v>42583</v>
      </c>
      <c r="E121" s="41">
        <v>906.65345420126437</v>
      </c>
      <c r="F121" s="42">
        <v>809.89428625756193</v>
      </c>
      <c r="G121" s="42">
        <v>809.86411325756194</v>
      </c>
      <c r="H121" s="42">
        <v>716.477040349562</v>
      </c>
      <c r="I121" s="42">
        <v>198.585631535</v>
      </c>
      <c r="J121" s="42">
        <v>5.9391680730000012</v>
      </c>
      <c r="K121" s="42">
        <v>6.4077736967619048</v>
      </c>
      <c r="L121" s="42">
        <v>393.2272713047999</v>
      </c>
      <c r="M121" s="42">
        <v>106.68837483800002</v>
      </c>
      <c r="N121" s="42">
        <v>5.6288209020000011</v>
      </c>
      <c r="O121" s="42">
        <v>93.387072907999993</v>
      </c>
      <c r="P121" s="42">
        <v>3.4376897579999994</v>
      </c>
      <c r="Q121" s="42">
        <v>21.52318902</v>
      </c>
      <c r="R121" s="42">
        <v>1.8355017030000003</v>
      </c>
      <c r="S121" s="42">
        <v>23.531370038999999</v>
      </c>
      <c r="T121" s="42">
        <v>43.059322387999998</v>
      </c>
      <c r="U121" s="42">
        <v>3.0172999999999998E-2</v>
      </c>
      <c r="V121" s="42">
        <v>96.759167943702337</v>
      </c>
      <c r="W121" s="42">
        <v>59.263110109702346</v>
      </c>
      <c r="X121" s="42">
        <v>37.496057833999998</v>
      </c>
      <c r="Y121" s="42">
        <v>1032.5781685546021</v>
      </c>
      <c r="Z121" s="42">
        <v>1039.978281796602</v>
      </c>
      <c r="AA121" s="42">
        <v>753.99880003783585</v>
      </c>
      <c r="AB121" s="42">
        <v>347.62102913266665</v>
      </c>
      <c r="AC121" s="42">
        <v>86.291051158000002</v>
      </c>
      <c r="AD121" s="42">
        <v>35.575122853169233</v>
      </c>
      <c r="AE121" s="42">
        <v>26.380303026</v>
      </c>
      <c r="AF121" s="42">
        <v>9.1948198271692352</v>
      </c>
      <c r="AG121" s="42">
        <v>284.51159689399998</v>
      </c>
      <c r="AH121" s="42">
        <v>9.5379776439999997</v>
      </c>
      <c r="AI121" s="42">
        <v>87.517977931999994</v>
      </c>
      <c r="AJ121" s="42">
        <v>3.1691390000000001E-3</v>
      </c>
      <c r="AK121" s="42">
        <v>24.559766247000002</v>
      </c>
      <c r="AL121" s="42">
        <v>285.97948175876621</v>
      </c>
      <c r="AM121" s="42">
        <v>163.88143231999999</v>
      </c>
      <c r="AN121" s="42">
        <v>5.9282078480000004</v>
      </c>
      <c r="AO121" s="42">
        <v>116.1698415907662</v>
      </c>
      <c r="AP121" s="42">
        <v>-7.4001132420000095</v>
      </c>
      <c r="AQ121" s="42">
        <v>-125.92471435333782</v>
      </c>
      <c r="AR121" s="42">
        <v>-222.68388229704018</v>
      </c>
      <c r="AS121" s="42">
        <v>-70.938917853104769</v>
      </c>
      <c r="AT121" s="42">
        <v>-106.51404070627399</v>
      </c>
      <c r="AU121" s="42">
        <v>-83.187372687337842</v>
      </c>
      <c r="AV121" s="42">
        <v>-179.94654063104022</v>
      </c>
      <c r="AW121" s="42">
        <v>92.352942883871762</v>
      </c>
      <c r="AX121" s="42">
        <v>36.491826291871774</v>
      </c>
      <c r="AY121" s="42">
        <v>56.906731481063851</v>
      </c>
      <c r="AZ121" s="42">
        <v>-20.414905189192087</v>
      </c>
      <c r="BA121" s="42">
        <v>0</v>
      </c>
      <c r="BB121" s="42">
        <v>55.861116591999981</v>
      </c>
      <c r="BC121" s="42">
        <v>-4.2234412480000181</v>
      </c>
      <c r="BD121" s="42">
        <v>60.084557840000002</v>
      </c>
      <c r="BE121" s="43">
        <v>0</v>
      </c>
      <c r="BF121" t="s">
        <v>58</v>
      </c>
      <c r="BG121">
        <f t="shared" si="3"/>
        <v>92</v>
      </c>
    </row>
    <row r="122" spans="3:59" ht="15.6" x14ac:dyDescent="0.3">
      <c r="C122" s="6" t="str">
        <f t="shared" si="2"/>
        <v>3T 2016</v>
      </c>
      <c r="D122" s="40">
        <v>42614</v>
      </c>
      <c r="E122" s="41">
        <v>1013.3506332929778</v>
      </c>
      <c r="F122" s="42">
        <v>899.61731015736189</v>
      </c>
      <c r="G122" s="42">
        <v>899.58713715736189</v>
      </c>
      <c r="H122" s="42">
        <v>791.67318703036199</v>
      </c>
      <c r="I122" s="42">
        <v>212.84649112399998</v>
      </c>
      <c r="J122" s="42">
        <v>6.5905723310000015</v>
      </c>
      <c r="K122" s="42">
        <v>7.2827865907619058</v>
      </c>
      <c r="L122" s="42">
        <v>440.19114309259993</v>
      </c>
      <c r="M122" s="42">
        <v>118.36761107600002</v>
      </c>
      <c r="N122" s="42">
        <v>6.3945828160000007</v>
      </c>
      <c r="O122" s="42">
        <v>107.91395012699999</v>
      </c>
      <c r="P122" s="42">
        <v>3.8949147849999992</v>
      </c>
      <c r="Q122" s="42">
        <v>24.333087331000002</v>
      </c>
      <c r="R122" s="42">
        <v>1.9937099930000002</v>
      </c>
      <c r="S122" s="42">
        <v>28.855475170999995</v>
      </c>
      <c r="T122" s="42">
        <v>48.836762846999996</v>
      </c>
      <c r="U122" s="42">
        <v>3.0172999999999998E-2</v>
      </c>
      <c r="V122" s="42">
        <v>113.73332313561581</v>
      </c>
      <c r="W122" s="42">
        <v>76.237265301615821</v>
      </c>
      <c r="X122" s="42">
        <v>37.496057833999998</v>
      </c>
      <c r="Y122" s="42">
        <v>1183.3022531055983</v>
      </c>
      <c r="Z122" s="42">
        <v>1190.9284221515979</v>
      </c>
      <c r="AA122" s="42">
        <v>846.5853351039184</v>
      </c>
      <c r="AB122" s="42">
        <v>408.782818357</v>
      </c>
      <c r="AC122" s="42">
        <v>98.983509523999999</v>
      </c>
      <c r="AD122" s="42">
        <v>37.307781616918504</v>
      </c>
      <c r="AE122" s="42">
        <v>27.678325615999999</v>
      </c>
      <c r="AF122" s="42">
        <v>9.6294560009185055</v>
      </c>
      <c r="AG122" s="42">
        <v>301.51122560599998</v>
      </c>
      <c r="AH122" s="42">
        <v>10.092064799000001</v>
      </c>
      <c r="AI122" s="42">
        <v>94.163818173999999</v>
      </c>
      <c r="AJ122" s="42">
        <v>1.7130019399999998</v>
      </c>
      <c r="AK122" s="42">
        <v>26.588370694000002</v>
      </c>
      <c r="AL122" s="42">
        <v>344.34308704767972</v>
      </c>
      <c r="AM122" s="42">
        <v>195.126281366</v>
      </c>
      <c r="AN122" s="42">
        <v>6.050535848</v>
      </c>
      <c r="AO122" s="42">
        <v>143.16626983367968</v>
      </c>
      <c r="AP122" s="42">
        <v>-7.6261690460000038</v>
      </c>
      <c r="AQ122" s="42">
        <v>-169.95161981262046</v>
      </c>
      <c r="AR122" s="42">
        <v>-283.68494294823631</v>
      </c>
      <c r="AS122" s="42">
        <v>-103.21089149763813</v>
      </c>
      <c r="AT122" s="42">
        <v>-140.51867311455661</v>
      </c>
      <c r="AU122" s="42">
        <v>-128.77666494162045</v>
      </c>
      <c r="AV122" s="42">
        <v>-242.5099880772363</v>
      </c>
      <c r="AW122" s="42">
        <v>133.03726788352188</v>
      </c>
      <c r="AX122" s="42">
        <v>45.676980899521894</v>
      </c>
      <c r="AY122" s="42">
        <v>66.929004532063843</v>
      </c>
      <c r="AZ122" s="42">
        <v>-21.252023632541963</v>
      </c>
      <c r="BA122" s="42">
        <v>0</v>
      </c>
      <c r="BB122" s="42">
        <v>87.36028698399997</v>
      </c>
      <c r="BC122" s="42">
        <v>8.2982639539999798</v>
      </c>
      <c r="BD122" s="42">
        <v>79.062023030000006</v>
      </c>
      <c r="BE122" s="43">
        <v>0</v>
      </c>
      <c r="BF122" t="s">
        <v>58</v>
      </c>
      <c r="BG122">
        <f t="shared" si="3"/>
        <v>93</v>
      </c>
    </row>
    <row r="123" spans="3:59" ht="15.6" x14ac:dyDescent="0.3">
      <c r="C123" s="6" t="str">
        <f t="shared" si="2"/>
        <v>4T 2016</v>
      </c>
      <c r="D123" s="40">
        <v>42644</v>
      </c>
      <c r="E123" s="41">
        <v>1136.3467061553738</v>
      </c>
      <c r="F123" s="42">
        <v>1020.946755431562</v>
      </c>
      <c r="G123" s="42">
        <v>1020.9164608315621</v>
      </c>
      <c r="H123" s="42">
        <v>900.51879007756202</v>
      </c>
      <c r="I123" s="42">
        <v>253.31543270099996</v>
      </c>
      <c r="J123" s="42">
        <v>7.2666258340000009</v>
      </c>
      <c r="K123" s="42">
        <v>8.0780467357619052</v>
      </c>
      <c r="L123" s="42">
        <v>493.00138943079992</v>
      </c>
      <c r="M123" s="42">
        <v>131.70276664900001</v>
      </c>
      <c r="N123" s="42">
        <v>7.1545287270000006</v>
      </c>
      <c r="O123" s="42">
        <v>120.39767075399999</v>
      </c>
      <c r="P123" s="42">
        <v>4.4966873449999989</v>
      </c>
      <c r="Q123" s="42">
        <v>27.778206377</v>
      </c>
      <c r="R123" s="42">
        <v>2.1734972920000004</v>
      </c>
      <c r="S123" s="42">
        <v>29.512423494999997</v>
      </c>
      <c r="T123" s="42">
        <v>56.436856244999994</v>
      </c>
      <c r="U123" s="42">
        <v>3.0294599999999998E-2</v>
      </c>
      <c r="V123" s="42">
        <v>115.39995072381183</v>
      </c>
      <c r="W123" s="42">
        <v>77.108112089811812</v>
      </c>
      <c r="X123" s="42">
        <v>38.291838634000001</v>
      </c>
      <c r="Y123" s="42">
        <v>1307.301186166515</v>
      </c>
      <c r="Z123" s="42">
        <v>1315.2326013015147</v>
      </c>
      <c r="AA123" s="42">
        <v>943.118590299723</v>
      </c>
      <c r="AB123" s="42">
        <v>463.74388584799999</v>
      </c>
      <c r="AC123" s="42">
        <v>111.299228795</v>
      </c>
      <c r="AD123" s="42">
        <v>41.492307210723162</v>
      </c>
      <c r="AE123" s="42">
        <v>29.191868965000001</v>
      </c>
      <c r="AF123" s="42">
        <v>12.300438245723166</v>
      </c>
      <c r="AG123" s="42">
        <v>326.583168446</v>
      </c>
      <c r="AH123" s="42">
        <v>10.708621403999999</v>
      </c>
      <c r="AI123" s="42">
        <v>103.55190033</v>
      </c>
      <c r="AJ123" s="42">
        <v>1.7130019399999998</v>
      </c>
      <c r="AK123" s="42">
        <v>27.070334256000002</v>
      </c>
      <c r="AL123" s="42">
        <v>372.11401100179171</v>
      </c>
      <c r="AM123" s="42">
        <v>218.97963091299999</v>
      </c>
      <c r="AN123" s="42">
        <v>6.550535848</v>
      </c>
      <c r="AO123" s="42">
        <v>146.58384424079171</v>
      </c>
      <c r="AP123" s="42">
        <v>-7.9314151350000017</v>
      </c>
      <c r="AQ123" s="42">
        <v>-170.95448001114113</v>
      </c>
      <c r="AR123" s="42">
        <v>-286.35443073495293</v>
      </c>
      <c r="AS123" s="42">
        <v>-98.278279283438096</v>
      </c>
      <c r="AT123" s="42">
        <v>-139.77058649416125</v>
      </c>
      <c r="AU123" s="42">
        <v>-105.36299176014104</v>
      </c>
      <c r="AV123" s="42">
        <v>-220.76294248395286</v>
      </c>
      <c r="AW123" s="42">
        <v>109.00536732132687</v>
      </c>
      <c r="AX123" s="42">
        <v>42.4436002613269</v>
      </c>
      <c r="AY123" s="42">
        <v>69.47573215097988</v>
      </c>
      <c r="AZ123" s="42">
        <v>-27.032131889652987</v>
      </c>
      <c r="BA123" s="42">
        <v>0</v>
      </c>
      <c r="BB123" s="42">
        <v>66.561767059999951</v>
      </c>
      <c r="BC123" s="42">
        <v>-28.990189075000046</v>
      </c>
      <c r="BD123" s="42">
        <v>95.551956135000012</v>
      </c>
      <c r="BE123" s="43">
        <v>0</v>
      </c>
      <c r="BF123" t="s">
        <v>58</v>
      </c>
      <c r="BG123">
        <f t="shared" si="3"/>
        <v>94</v>
      </c>
    </row>
    <row r="124" spans="3:59" ht="15.6" x14ac:dyDescent="0.3">
      <c r="C124" s="6" t="str">
        <f t="shared" si="2"/>
        <v>4T 2016</v>
      </c>
      <c r="D124" s="40">
        <v>42675</v>
      </c>
      <c r="E124" s="41">
        <v>1223.1025185222982</v>
      </c>
      <c r="F124" s="42">
        <v>1103.345983434562</v>
      </c>
      <c r="G124" s="42">
        <v>1103.3156843345621</v>
      </c>
      <c r="H124" s="42">
        <v>973.08850954856189</v>
      </c>
      <c r="I124" s="42">
        <v>265.17320806699996</v>
      </c>
      <c r="J124" s="42">
        <v>7.8960023300000008</v>
      </c>
      <c r="K124" s="42">
        <v>8.9117010877619052</v>
      </c>
      <c r="L124" s="42">
        <v>538.84894096879998</v>
      </c>
      <c r="M124" s="42">
        <v>144.27650686300001</v>
      </c>
      <c r="N124" s="42">
        <v>7.9821502320000004</v>
      </c>
      <c r="O124" s="42">
        <v>130.22717478599998</v>
      </c>
      <c r="P124" s="42">
        <v>5.0337308579999993</v>
      </c>
      <c r="Q124" s="42">
        <v>30.166300509999999</v>
      </c>
      <c r="R124" s="42">
        <v>2.2794984700000001</v>
      </c>
      <c r="S124" s="42">
        <v>29.517208968999995</v>
      </c>
      <c r="T124" s="42">
        <v>63.230435978999992</v>
      </c>
      <c r="U124" s="42">
        <v>3.0299099999999999E-2</v>
      </c>
      <c r="V124" s="42">
        <v>119.75653508773622</v>
      </c>
      <c r="W124" s="42">
        <v>79.685071009736205</v>
      </c>
      <c r="X124" s="42">
        <v>40.071464077999998</v>
      </c>
      <c r="Y124" s="42">
        <v>1481.6719538809482</v>
      </c>
      <c r="Z124" s="42">
        <v>1489.972766794948</v>
      </c>
      <c r="AA124" s="42">
        <v>1030.8474208490002</v>
      </c>
      <c r="AB124" s="42">
        <v>510.45346865700003</v>
      </c>
      <c r="AC124" s="42">
        <v>117.72684367399999</v>
      </c>
      <c r="AD124" s="42">
        <v>49.868383555000392</v>
      </c>
      <c r="AE124" s="42">
        <v>35.324222311000007</v>
      </c>
      <c r="AF124" s="42">
        <v>14.544161244000398</v>
      </c>
      <c r="AG124" s="42">
        <v>352.79872496299998</v>
      </c>
      <c r="AH124" s="42">
        <v>11.263769899</v>
      </c>
      <c r="AI124" s="42">
        <v>108.233696319</v>
      </c>
      <c r="AJ124" s="42">
        <v>8.4223858180000004</v>
      </c>
      <c r="AK124" s="42">
        <v>27.070334256000002</v>
      </c>
      <c r="AL124" s="42">
        <v>459.12534594594803</v>
      </c>
      <c r="AM124" s="42">
        <v>300.36161655500001</v>
      </c>
      <c r="AN124" s="42">
        <v>6.550535848</v>
      </c>
      <c r="AO124" s="42">
        <v>152.21319354294795</v>
      </c>
      <c r="AP124" s="42">
        <v>-8.3008129140000033</v>
      </c>
      <c r="AQ124" s="42">
        <v>-258.5694353586502</v>
      </c>
      <c r="AR124" s="42">
        <v>-378.32597044638646</v>
      </c>
      <c r="AS124" s="42">
        <v>-176.24439334843814</v>
      </c>
      <c r="AT124" s="42">
        <v>-226.11277690343852</v>
      </c>
      <c r="AU124" s="42">
        <v>-181.60363293065024</v>
      </c>
      <c r="AV124" s="42">
        <v>-301.3601680183865</v>
      </c>
      <c r="AW124" s="42">
        <v>188.67005027968258</v>
      </c>
      <c r="AX124" s="42">
        <v>40.04808797068258</v>
      </c>
      <c r="AY124" s="42">
        <v>72.528122533211715</v>
      </c>
      <c r="AZ124" s="42">
        <v>-32.480034562529141</v>
      </c>
      <c r="BA124" s="42">
        <v>0</v>
      </c>
      <c r="BB124" s="42">
        <v>148.62196230900003</v>
      </c>
      <c r="BC124" s="42">
        <v>56.791255483999997</v>
      </c>
      <c r="BD124" s="42">
        <v>91.830706825000007</v>
      </c>
      <c r="BE124" s="43">
        <v>0</v>
      </c>
      <c r="BF124" t="s">
        <v>58</v>
      </c>
      <c r="BG124">
        <f t="shared" si="3"/>
        <v>95</v>
      </c>
    </row>
    <row r="125" spans="3:59" ht="15.6" x14ac:dyDescent="0.3">
      <c r="C125" s="6" t="str">
        <f t="shared" si="2"/>
        <v>4T 2016</v>
      </c>
      <c r="D125" s="40">
        <v>42705</v>
      </c>
      <c r="E125" s="41">
        <v>1409.881659055726</v>
      </c>
      <c r="F125" s="42">
        <v>1229.691274869562</v>
      </c>
      <c r="G125" s="42">
        <v>1229.6609757695619</v>
      </c>
      <c r="H125" s="42">
        <v>1074.593566698562</v>
      </c>
      <c r="I125" s="42">
        <v>285.74247886099994</v>
      </c>
      <c r="J125" s="42">
        <v>8.7437921580000015</v>
      </c>
      <c r="K125" s="42">
        <v>10.692974986761905</v>
      </c>
      <c r="L125" s="42">
        <v>600.94279121379998</v>
      </c>
      <c r="M125" s="42">
        <v>159.130301678</v>
      </c>
      <c r="N125" s="42">
        <v>9.3412278010000005</v>
      </c>
      <c r="O125" s="42">
        <v>155.06740907099999</v>
      </c>
      <c r="P125" s="42">
        <v>5.6439949719999989</v>
      </c>
      <c r="Q125" s="42">
        <v>34.725720416999998</v>
      </c>
      <c r="R125" s="42">
        <v>17.449939349000001</v>
      </c>
      <c r="S125" s="42">
        <v>29.521969102999996</v>
      </c>
      <c r="T125" s="42">
        <v>67.725785229999985</v>
      </c>
      <c r="U125" s="42">
        <v>3.0299099999999999E-2</v>
      </c>
      <c r="V125" s="42">
        <v>180.19038418616421</v>
      </c>
      <c r="W125" s="42">
        <v>98.992300082164206</v>
      </c>
      <c r="X125" s="42">
        <v>81.198084104000003</v>
      </c>
      <c r="Y125" s="42">
        <v>1629.8379944582464</v>
      </c>
      <c r="Z125" s="42">
        <v>1638.5012851802464</v>
      </c>
      <c r="AA125" s="42">
        <v>1112.3010970874384</v>
      </c>
      <c r="AB125" s="42">
        <v>554.47440868799993</v>
      </c>
      <c r="AC125" s="42">
        <v>128.515666157</v>
      </c>
      <c r="AD125" s="42">
        <v>59.793390518238631</v>
      </c>
      <c r="AE125" s="42">
        <v>43.226332941000003</v>
      </c>
      <c r="AF125" s="42">
        <v>16.567057577238639</v>
      </c>
      <c r="AG125" s="42">
        <v>369.51763172419999</v>
      </c>
      <c r="AH125" s="42">
        <v>11.967411566200001</v>
      </c>
      <c r="AI125" s="42">
        <v>111.673743985</v>
      </c>
      <c r="AJ125" s="42">
        <v>9.7593073910000001</v>
      </c>
      <c r="AK125" s="42">
        <v>27.421256767000003</v>
      </c>
      <c r="AL125" s="42">
        <v>526.20018809280805</v>
      </c>
      <c r="AM125" s="42">
        <v>338.38998894000002</v>
      </c>
      <c r="AN125" s="42">
        <v>6.9884356480000003</v>
      </c>
      <c r="AO125" s="42">
        <v>180.82176350480799</v>
      </c>
      <c r="AP125" s="42">
        <v>-8.6632907220000028</v>
      </c>
      <c r="AQ125" s="42">
        <v>-219.95633540252044</v>
      </c>
      <c r="AR125" s="42">
        <v>-400.14671958868468</v>
      </c>
      <c r="AS125" s="42">
        <v>-159.53156556563812</v>
      </c>
      <c r="AT125" s="42">
        <v>-219.32495608387674</v>
      </c>
      <c r="AU125" s="42">
        <v>-134.35076391352032</v>
      </c>
      <c r="AV125" s="42">
        <v>-314.54114809968462</v>
      </c>
      <c r="AW125" s="42">
        <v>136.69919326464316</v>
      </c>
      <c r="AX125" s="42">
        <v>102.88724661064323</v>
      </c>
      <c r="AY125" s="42">
        <v>144.80133542264372</v>
      </c>
      <c r="AZ125" s="42">
        <v>-41.914088812000522</v>
      </c>
      <c r="BA125" s="42">
        <v>0</v>
      </c>
      <c r="BB125" s="42">
        <v>33.811946653999954</v>
      </c>
      <c r="BC125" s="42">
        <v>-67.276676758000065</v>
      </c>
      <c r="BD125" s="42">
        <v>101.088623412</v>
      </c>
      <c r="BE125" s="43">
        <v>0</v>
      </c>
      <c r="BF125" t="s">
        <v>58</v>
      </c>
      <c r="BG125">
        <f t="shared" si="3"/>
        <v>96</v>
      </c>
    </row>
    <row r="126" spans="3:59" ht="15.6" x14ac:dyDescent="0.3">
      <c r="C126" s="6" t="str">
        <f t="shared" si="2"/>
        <v>1T 2017</v>
      </c>
      <c r="D126" s="40">
        <v>42736</v>
      </c>
      <c r="E126" s="41">
        <v>116.07405041887324</v>
      </c>
      <c r="F126" s="42">
        <v>114.32675286479999</v>
      </c>
      <c r="G126" s="42">
        <v>114.32675286479999</v>
      </c>
      <c r="H126" s="42">
        <v>106.66000543179999</v>
      </c>
      <c r="I126" s="42">
        <v>40.292984592000003</v>
      </c>
      <c r="J126" s="42">
        <v>0.89942120599999997</v>
      </c>
      <c r="K126" s="42">
        <v>0.92877668400000002</v>
      </c>
      <c r="L126" s="42">
        <v>50.909663299800002</v>
      </c>
      <c r="M126" s="42">
        <v>12.311215148999995</v>
      </c>
      <c r="N126" s="42">
        <v>1.3179445009999999</v>
      </c>
      <c r="O126" s="42">
        <v>7.6667474330000003</v>
      </c>
      <c r="P126" s="42">
        <v>0.19326297999999997</v>
      </c>
      <c r="Q126" s="42">
        <v>2.3860717410000003</v>
      </c>
      <c r="R126" s="42">
        <v>9.2654098000000004E-2</v>
      </c>
      <c r="S126" s="42">
        <v>4.1032590000000006E-3</v>
      </c>
      <c r="T126" s="42">
        <v>4.9906553550000003</v>
      </c>
      <c r="U126" s="42">
        <v>0</v>
      </c>
      <c r="V126" s="42">
        <v>1.74729755407326</v>
      </c>
      <c r="W126" s="42">
        <v>1.74729755407326</v>
      </c>
      <c r="X126" s="42">
        <v>0</v>
      </c>
      <c r="Y126" s="42">
        <v>59.040934661073258</v>
      </c>
      <c r="Z126" s="42">
        <v>59.042219966073262</v>
      </c>
      <c r="AA126" s="42">
        <v>51.616286682999998</v>
      </c>
      <c r="AB126" s="42">
        <v>46.714318204999998</v>
      </c>
      <c r="AC126" s="42">
        <v>0.71596597999999989</v>
      </c>
      <c r="AD126" s="42">
        <v>0.42024277300000007</v>
      </c>
      <c r="AE126" s="42">
        <v>0</v>
      </c>
      <c r="AF126" s="42">
        <v>0.42024277300000007</v>
      </c>
      <c r="AG126" s="42">
        <v>3.7657597249999997</v>
      </c>
      <c r="AH126" s="42">
        <v>0</v>
      </c>
      <c r="AI126" s="42">
        <v>0</v>
      </c>
      <c r="AJ126" s="42">
        <v>0</v>
      </c>
      <c r="AK126" s="42">
        <v>0</v>
      </c>
      <c r="AL126" s="42">
        <v>7.4259332830732605</v>
      </c>
      <c r="AM126" s="42">
        <v>1.0999999999999999E-2</v>
      </c>
      <c r="AN126" s="42">
        <v>0</v>
      </c>
      <c r="AO126" s="42">
        <v>7.4149332830732604</v>
      </c>
      <c r="AP126" s="42">
        <v>-1.2853049999997019E-3</v>
      </c>
      <c r="AQ126" s="42">
        <v>57.03311575779999</v>
      </c>
      <c r="AR126" s="42">
        <v>55.285818203726734</v>
      </c>
      <c r="AS126" s="42">
        <v>63.1209942598</v>
      </c>
      <c r="AT126" s="42">
        <v>62.700751486799994</v>
      </c>
      <c r="AU126" s="42">
        <v>-40.728530827200075</v>
      </c>
      <c r="AV126" s="42">
        <v>-42.475828381273338</v>
      </c>
      <c r="AW126" s="42">
        <v>45.497646918000001</v>
      </c>
      <c r="AX126" s="42">
        <v>4.9731796860000008</v>
      </c>
      <c r="AY126" s="42">
        <v>5.6676357290000006</v>
      </c>
      <c r="AZ126" s="42">
        <v>-0.69445604299999997</v>
      </c>
      <c r="BA126" s="42">
        <v>0</v>
      </c>
      <c r="BB126" s="42">
        <v>40.524467231999992</v>
      </c>
      <c r="BC126" s="42">
        <v>40.524467231999992</v>
      </c>
      <c r="BD126" s="42">
        <v>0</v>
      </c>
      <c r="BE126" s="43">
        <v>0</v>
      </c>
      <c r="BF126" t="s">
        <v>58</v>
      </c>
      <c r="BG126">
        <f t="shared" si="3"/>
        <v>97</v>
      </c>
    </row>
    <row r="127" spans="3:59" ht="15.6" x14ac:dyDescent="0.3">
      <c r="C127" s="6" t="str">
        <f t="shared" si="2"/>
        <v>1T 2017</v>
      </c>
      <c r="D127" s="40">
        <v>42767</v>
      </c>
      <c r="E127" s="41">
        <v>208.99343718725075</v>
      </c>
      <c r="F127" s="42">
        <v>203.621522825</v>
      </c>
      <c r="G127" s="42">
        <v>203.621522825</v>
      </c>
      <c r="H127" s="42">
        <v>186.50950068999998</v>
      </c>
      <c r="I127" s="42">
        <v>53.285389758000008</v>
      </c>
      <c r="J127" s="42">
        <v>1.6345043579999998</v>
      </c>
      <c r="K127" s="42">
        <v>1.557087457</v>
      </c>
      <c r="L127" s="42">
        <v>102.88318517000002</v>
      </c>
      <c r="M127" s="42">
        <v>24.557546266999999</v>
      </c>
      <c r="N127" s="42">
        <v>2.5917876799999999</v>
      </c>
      <c r="O127" s="42">
        <v>17.112022135</v>
      </c>
      <c r="P127" s="42">
        <v>0.55134761199999993</v>
      </c>
      <c r="Q127" s="42">
        <v>5.9534279889999997</v>
      </c>
      <c r="R127" s="42">
        <v>0.18087639100000003</v>
      </c>
      <c r="S127" s="42">
        <v>4.1032590000000006E-3</v>
      </c>
      <c r="T127" s="42">
        <v>10.422266883999999</v>
      </c>
      <c r="U127" s="42">
        <v>0</v>
      </c>
      <c r="V127" s="42">
        <v>5.3719143622507604</v>
      </c>
      <c r="W127" s="42">
        <v>5.3719143622507604</v>
      </c>
      <c r="X127" s="42">
        <v>0</v>
      </c>
      <c r="Y127" s="42">
        <v>126.9230656815006</v>
      </c>
      <c r="Z127" s="42">
        <v>126.92760310250061</v>
      </c>
      <c r="AA127" s="42">
        <v>108.97803066224985</v>
      </c>
      <c r="AB127" s="42">
        <v>91.714318204999998</v>
      </c>
      <c r="AC127" s="42">
        <v>1.418263184</v>
      </c>
      <c r="AD127" s="42">
        <v>1.1467650052498528</v>
      </c>
      <c r="AE127" s="42">
        <v>0</v>
      </c>
      <c r="AF127" s="42">
        <v>1.1467650052498528</v>
      </c>
      <c r="AG127" s="42">
        <v>14.698684267999999</v>
      </c>
      <c r="AH127" s="42">
        <v>0</v>
      </c>
      <c r="AI127" s="42">
        <v>0.3</v>
      </c>
      <c r="AJ127" s="42">
        <v>5.4316115289999987</v>
      </c>
      <c r="AK127" s="42">
        <v>0</v>
      </c>
      <c r="AL127" s="42">
        <v>17.949572440250758</v>
      </c>
      <c r="AM127" s="42">
        <v>1.6239741000000001</v>
      </c>
      <c r="AN127" s="42">
        <v>0</v>
      </c>
      <c r="AO127" s="42">
        <v>16.32559834025076</v>
      </c>
      <c r="AP127" s="42">
        <v>-4.5374210000038145E-3</v>
      </c>
      <c r="AQ127" s="42">
        <v>82.07037150575016</v>
      </c>
      <c r="AR127" s="42">
        <v>76.698457143499397</v>
      </c>
      <c r="AS127" s="42">
        <v>94.170820489000022</v>
      </c>
      <c r="AT127" s="42">
        <v>93.024055483750175</v>
      </c>
      <c r="AU127" s="42">
        <v>-96.58710388224992</v>
      </c>
      <c r="AV127" s="42">
        <v>-101.95901824450067</v>
      </c>
      <c r="AW127" s="42">
        <v>108.72019780756858</v>
      </c>
      <c r="AX127" s="42">
        <v>7.7111157605685596</v>
      </c>
      <c r="AY127" s="42">
        <v>10.953683978000001</v>
      </c>
      <c r="AZ127" s="42">
        <v>-3.2425682174314421</v>
      </c>
      <c r="BA127" s="42">
        <v>0</v>
      </c>
      <c r="BB127" s="42">
        <v>101.00908204700002</v>
      </c>
      <c r="BC127" s="42">
        <v>92.76381561700002</v>
      </c>
      <c r="BD127" s="42">
        <v>8.2452664299999991</v>
      </c>
      <c r="BE127" s="43">
        <v>0</v>
      </c>
      <c r="BF127" t="s">
        <v>58</v>
      </c>
      <c r="BG127">
        <f t="shared" si="3"/>
        <v>98</v>
      </c>
    </row>
    <row r="128" spans="3:59" ht="15.6" x14ac:dyDescent="0.3">
      <c r="C128" s="6" t="str">
        <f t="shared" si="2"/>
        <v>1T 2017</v>
      </c>
      <c r="D128" s="40">
        <v>42795</v>
      </c>
      <c r="E128" s="41">
        <v>307.84772107721773</v>
      </c>
      <c r="F128" s="42">
        <v>283.85891878399997</v>
      </c>
      <c r="G128" s="42">
        <v>283.85891878399997</v>
      </c>
      <c r="H128" s="42">
        <v>257.84872560600002</v>
      </c>
      <c r="I128" s="42">
        <v>61.163224106000008</v>
      </c>
      <c r="J128" s="42">
        <v>2.2874320539999999</v>
      </c>
      <c r="K128" s="42">
        <v>2.0291121409999997</v>
      </c>
      <c r="L128" s="42">
        <v>148.75812690699999</v>
      </c>
      <c r="M128" s="42">
        <v>40.411712151999993</v>
      </c>
      <c r="N128" s="42">
        <v>3.1991182459999998</v>
      </c>
      <c r="O128" s="42">
        <v>26.010193177999994</v>
      </c>
      <c r="P128" s="42">
        <v>1.029175594</v>
      </c>
      <c r="Q128" s="42">
        <v>8.7923086149999996</v>
      </c>
      <c r="R128" s="42">
        <v>0.25561322399999997</v>
      </c>
      <c r="S128" s="42">
        <v>1.177244E-2</v>
      </c>
      <c r="T128" s="42">
        <v>15.921323305</v>
      </c>
      <c r="U128" s="42">
        <v>0</v>
      </c>
      <c r="V128" s="42">
        <v>23.988802293217702</v>
      </c>
      <c r="W128" s="42">
        <v>23.988802293217702</v>
      </c>
      <c r="X128" s="42">
        <v>0</v>
      </c>
      <c r="Y128" s="42">
        <v>365.76015956384447</v>
      </c>
      <c r="Z128" s="42">
        <v>365.76469698484448</v>
      </c>
      <c r="AA128" s="42">
        <v>264.46868283962675</v>
      </c>
      <c r="AB128" s="42">
        <v>143.981180421</v>
      </c>
      <c r="AC128" s="42">
        <v>14.531224957000001</v>
      </c>
      <c r="AD128" s="42">
        <v>3.3447636346267382</v>
      </c>
      <c r="AE128" s="42">
        <v>0.27594578000000003</v>
      </c>
      <c r="AF128" s="42">
        <v>3.0688178546267384</v>
      </c>
      <c r="AG128" s="42">
        <v>102.61151382699998</v>
      </c>
      <c r="AH128" s="42">
        <v>0</v>
      </c>
      <c r="AI128" s="42">
        <v>27.374852964999999</v>
      </c>
      <c r="AJ128" s="42">
        <v>10.930667949999998</v>
      </c>
      <c r="AK128" s="42">
        <v>7.6691809999999997E-3</v>
      </c>
      <c r="AL128" s="42">
        <v>101.2960141452177</v>
      </c>
      <c r="AM128" s="42">
        <v>59.021148531000009</v>
      </c>
      <c r="AN128" s="42">
        <v>0</v>
      </c>
      <c r="AO128" s="42">
        <v>42.274865614217696</v>
      </c>
      <c r="AP128" s="42">
        <v>-4.5374210000038145E-3</v>
      </c>
      <c r="AQ128" s="42">
        <v>-57.912438486626741</v>
      </c>
      <c r="AR128" s="42">
        <v>-81.901240779844429</v>
      </c>
      <c r="AS128" s="42">
        <v>-36.281611530999989</v>
      </c>
      <c r="AT128" s="42">
        <v>-39.626375165626733</v>
      </c>
      <c r="AU128" s="42">
        <v>-159.61541842762682</v>
      </c>
      <c r="AV128" s="42">
        <v>-183.60422072084452</v>
      </c>
      <c r="AW128" s="42">
        <v>169.16673401549767</v>
      </c>
      <c r="AX128" s="42">
        <v>10.423780383497682</v>
      </c>
      <c r="AY128" s="42">
        <v>18.286063320999997</v>
      </c>
      <c r="AZ128" s="42">
        <v>-7.862282937502318</v>
      </c>
      <c r="BA128" s="42">
        <v>0</v>
      </c>
      <c r="BB128" s="42">
        <v>158.742953632</v>
      </c>
      <c r="BC128" s="42">
        <v>150.54210410600001</v>
      </c>
      <c r="BD128" s="42">
        <v>8.2008495259999972</v>
      </c>
      <c r="BE128" s="43">
        <v>0</v>
      </c>
      <c r="BF128" t="s">
        <v>58</v>
      </c>
      <c r="BG128">
        <f t="shared" si="3"/>
        <v>99</v>
      </c>
    </row>
    <row r="129" spans="3:59" ht="15.6" x14ac:dyDescent="0.3">
      <c r="C129" s="6" t="str">
        <f t="shared" si="2"/>
        <v>2T 2017</v>
      </c>
      <c r="D129" s="40">
        <v>42826</v>
      </c>
      <c r="E129" s="41">
        <v>453.89128235329457</v>
      </c>
      <c r="F129" s="42">
        <v>423.34288793840005</v>
      </c>
      <c r="G129" s="42">
        <v>423.34288793840005</v>
      </c>
      <c r="H129" s="42">
        <v>386.57684613740003</v>
      </c>
      <c r="I129" s="42">
        <v>105.658353909</v>
      </c>
      <c r="J129" s="42">
        <v>3.2612575669999995</v>
      </c>
      <c r="K129" s="42">
        <v>2.4696373419999995</v>
      </c>
      <c r="L129" s="42">
        <v>217.05401941240001</v>
      </c>
      <c r="M129" s="42">
        <v>54.095093006999996</v>
      </c>
      <c r="N129" s="42">
        <v>4.0384849000000003</v>
      </c>
      <c r="O129" s="42">
        <v>36.766041801</v>
      </c>
      <c r="P129" s="42">
        <v>1.843292419</v>
      </c>
      <c r="Q129" s="42">
        <v>12.657957016000001</v>
      </c>
      <c r="R129" s="42">
        <v>0.334870901</v>
      </c>
      <c r="S129" s="42">
        <v>6.1329689E-2</v>
      </c>
      <c r="T129" s="42">
        <v>21.868591776000002</v>
      </c>
      <c r="U129" s="42">
        <v>0</v>
      </c>
      <c r="V129" s="42">
        <v>30.548394414894524</v>
      </c>
      <c r="W129" s="42">
        <v>30.548394414894524</v>
      </c>
      <c r="X129" s="42">
        <v>0</v>
      </c>
      <c r="Y129" s="42">
        <v>526.1730590968948</v>
      </c>
      <c r="Z129" s="42">
        <v>526.34742695489479</v>
      </c>
      <c r="AA129" s="42">
        <v>340.09165354210865</v>
      </c>
      <c r="AB129" s="42">
        <v>194.55854252466668</v>
      </c>
      <c r="AC129" s="42">
        <v>34.245055454000003</v>
      </c>
      <c r="AD129" s="42">
        <v>11.321350881442005</v>
      </c>
      <c r="AE129" s="42">
        <v>3.9388619240000002</v>
      </c>
      <c r="AF129" s="42">
        <v>7.3824889574420016</v>
      </c>
      <c r="AG129" s="42">
        <v>99.966704682</v>
      </c>
      <c r="AH129" s="42">
        <v>0</v>
      </c>
      <c r="AI129" s="42">
        <v>30.656334480999998</v>
      </c>
      <c r="AJ129" s="42">
        <v>0</v>
      </c>
      <c r="AK129" s="42">
        <v>0</v>
      </c>
      <c r="AL129" s="42">
        <v>186.25577341278614</v>
      </c>
      <c r="AM129" s="42">
        <v>129.63090227800001</v>
      </c>
      <c r="AN129" s="42">
        <v>0</v>
      </c>
      <c r="AO129" s="42">
        <v>56.624871134786162</v>
      </c>
      <c r="AP129" s="42">
        <v>-0.17436785800000279</v>
      </c>
      <c r="AQ129" s="42">
        <v>-72.281776743600275</v>
      </c>
      <c r="AR129" s="42">
        <v>-102.83017115849482</v>
      </c>
      <c r="AS129" s="42">
        <v>-34.883949142266644</v>
      </c>
      <c r="AT129" s="42">
        <v>-46.205300023708659</v>
      </c>
      <c r="AU129" s="42">
        <v>-105.04045061260035</v>
      </c>
      <c r="AV129" s="42">
        <v>-135.58884502749493</v>
      </c>
      <c r="AW129" s="42">
        <v>107.91402993773794</v>
      </c>
      <c r="AX129" s="42">
        <v>12.33325660973787</v>
      </c>
      <c r="AY129" s="42">
        <v>26.076476719891637</v>
      </c>
      <c r="AZ129" s="42">
        <v>-13.743220110153771</v>
      </c>
      <c r="BA129" s="42">
        <v>0</v>
      </c>
      <c r="BB129" s="42">
        <v>95.580773328000049</v>
      </c>
      <c r="BC129" s="42">
        <v>89.921918126000079</v>
      </c>
      <c r="BD129" s="42">
        <v>5.6588552019999954</v>
      </c>
      <c r="BE129" s="43">
        <v>-2.8735793251375683</v>
      </c>
      <c r="BF129" t="s">
        <v>58</v>
      </c>
      <c r="BG129">
        <f t="shared" si="3"/>
        <v>100</v>
      </c>
    </row>
    <row r="130" spans="3:59" ht="15.6" x14ac:dyDescent="0.3">
      <c r="C130" s="6" t="str">
        <f t="shared" si="2"/>
        <v>2T 2017</v>
      </c>
      <c r="D130" s="40">
        <v>42856</v>
      </c>
      <c r="E130" s="41">
        <v>574.13362422109719</v>
      </c>
      <c r="F130" s="42">
        <v>541.37091598479992</v>
      </c>
      <c r="G130" s="42">
        <v>541.37091598479992</v>
      </c>
      <c r="H130" s="42">
        <v>486.98247424480007</v>
      </c>
      <c r="I130" s="42">
        <v>129.70365942999999</v>
      </c>
      <c r="J130" s="42">
        <v>4.0890591350000003</v>
      </c>
      <c r="K130" s="42">
        <v>2.9805217389999998</v>
      </c>
      <c r="L130" s="42">
        <v>275.75329627280001</v>
      </c>
      <c r="M130" s="42">
        <v>69.151017431999989</v>
      </c>
      <c r="N130" s="42">
        <v>5.3049202360000001</v>
      </c>
      <c r="O130" s="42">
        <v>54.388441739999998</v>
      </c>
      <c r="P130" s="42">
        <v>2.198319884</v>
      </c>
      <c r="Q130" s="42">
        <v>14.943032845000001</v>
      </c>
      <c r="R130" s="42">
        <v>0.40316530099999998</v>
      </c>
      <c r="S130" s="42">
        <v>10.919120852000001</v>
      </c>
      <c r="T130" s="42">
        <v>25.924802858</v>
      </c>
      <c r="U130" s="42">
        <v>0</v>
      </c>
      <c r="V130" s="42">
        <v>32.762708236297179</v>
      </c>
      <c r="W130" s="42">
        <v>32.762708236297179</v>
      </c>
      <c r="X130" s="42">
        <v>0</v>
      </c>
      <c r="Y130" s="42">
        <v>778.38500423370658</v>
      </c>
      <c r="Z130" s="42">
        <v>778.6042838797066</v>
      </c>
      <c r="AA130" s="42">
        <v>519.11571718458174</v>
      </c>
      <c r="AB130" s="42">
        <v>243.80633848033335</v>
      </c>
      <c r="AC130" s="42">
        <v>45.011366068000001</v>
      </c>
      <c r="AD130" s="42">
        <v>20.584827323248462</v>
      </c>
      <c r="AE130" s="42">
        <v>12.007523422</v>
      </c>
      <c r="AF130" s="42">
        <v>8.5773039012484595</v>
      </c>
      <c r="AG130" s="42">
        <v>209.71318531300003</v>
      </c>
      <c r="AH130" s="42">
        <v>0</v>
      </c>
      <c r="AI130" s="42">
        <v>39.681009904</v>
      </c>
      <c r="AJ130" s="42">
        <v>0</v>
      </c>
      <c r="AK130" s="42">
        <v>50</v>
      </c>
      <c r="AL130" s="42">
        <v>259.4885666951248</v>
      </c>
      <c r="AM130" s="42">
        <v>199.925624118</v>
      </c>
      <c r="AN130" s="42">
        <v>0</v>
      </c>
      <c r="AO130" s="42">
        <v>59.562942577124815</v>
      </c>
      <c r="AP130" s="42">
        <v>-0.2192796460000053</v>
      </c>
      <c r="AQ130" s="42">
        <v>-204.25138001260942</v>
      </c>
      <c r="AR130" s="42">
        <v>-237.0140882489066</v>
      </c>
      <c r="AS130" s="42">
        <v>-156.86631834853333</v>
      </c>
      <c r="AT130" s="42">
        <v>-177.45114567178183</v>
      </c>
      <c r="AU130" s="42">
        <v>-73.529408228276168</v>
      </c>
      <c r="AV130" s="42">
        <v>-106.29211646457337</v>
      </c>
      <c r="AW130" s="42">
        <v>71.952070763694437</v>
      </c>
      <c r="AX130" s="42">
        <v>7.9056558536943742</v>
      </c>
      <c r="AY130" s="42">
        <v>26.800234340827629</v>
      </c>
      <c r="AZ130" s="42">
        <v>-18.894578487133259</v>
      </c>
      <c r="BA130" s="42">
        <v>0</v>
      </c>
      <c r="BB130" s="42">
        <v>64.046414910000038</v>
      </c>
      <c r="BC130" s="42">
        <v>33.36520516800006</v>
      </c>
      <c r="BD130" s="42">
        <v>30.681209741999997</v>
      </c>
      <c r="BE130" s="43">
        <v>1.5773374645817522</v>
      </c>
      <c r="BF130" t="s">
        <v>58</v>
      </c>
      <c r="BG130">
        <f t="shared" si="3"/>
        <v>101</v>
      </c>
    </row>
    <row r="131" spans="3:59" ht="15.6" x14ac:dyDescent="0.3">
      <c r="C131" s="6" t="str">
        <f t="shared" si="2"/>
        <v>2T 2017</v>
      </c>
      <c r="D131" s="40">
        <v>42887</v>
      </c>
      <c r="E131" s="41">
        <v>719.22881663126088</v>
      </c>
      <c r="F131" s="42">
        <v>667.39997718819995</v>
      </c>
      <c r="G131" s="42">
        <v>667.39997718819995</v>
      </c>
      <c r="H131" s="42">
        <v>588.52742336520009</v>
      </c>
      <c r="I131" s="42">
        <v>149.55123942699998</v>
      </c>
      <c r="J131" s="42">
        <v>5.0021537069999997</v>
      </c>
      <c r="K131" s="42">
        <v>3.5176490909999996</v>
      </c>
      <c r="L131" s="42">
        <v>338.83518700720003</v>
      </c>
      <c r="M131" s="42">
        <v>85.481081830999997</v>
      </c>
      <c r="N131" s="42">
        <v>6.1401123019999995</v>
      </c>
      <c r="O131" s="42">
        <v>78.87255382299999</v>
      </c>
      <c r="P131" s="42">
        <v>2.6842291010000006</v>
      </c>
      <c r="Q131" s="42">
        <v>17.768576419000002</v>
      </c>
      <c r="R131" s="42">
        <v>0.82586642200000004</v>
      </c>
      <c r="S131" s="42">
        <v>21.481355044000001</v>
      </c>
      <c r="T131" s="42">
        <v>36.112526836999997</v>
      </c>
      <c r="U131" s="42">
        <v>0</v>
      </c>
      <c r="V131" s="42">
        <v>51.828839443060751</v>
      </c>
      <c r="W131" s="42">
        <v>40.372136796060744</v>
      </c>
      <c r="X131" s="42">
        <v>11.456702647</v>
      </c>
      <c r="Y131" s="42">
        <v>1013.0925837671869</v>
      </c>
      <c r="Z131" s="42">
        <v>1014.3591356181869</v>
      </c>
      <c r="AA131" s="42">
        <v>678.91352927521712</v>
      </c>
      <c r="AB131" s="42">
        <v>298.38402315666673</v>
      </c>
      <c r="AC131" s="42">
        <v>64.774189092</v>
      </c>
      <c r="AD131" s="42">
        <v>27.094011306550449</v>
      </c>
      <c r="AE131" s="42">
        <v>16.849596351999999</v>
      </c>
      <c r="AF131" s="42">
        <v>10.244414954550443</v>
      </c>
      <c r="AG131" s="42">
        <v>288.66130572000003</v>
      </c>
      <c r="AH131" s="42">
        <v>0</v>
      </c>
      <c r="AI131" s="42">
        <v>43.107283885999998</v>
      </c>
      <c r="AJ131" s="42">
        <v>0</v>
      </c>
      <c r="AK131" s="42">
        <v>50</v>
      </c>
      <c r="AL131" s="42">
        <v>335.44560634296977</v>
      </c>
      <c r="AM131" s="42">
        <v>263.26915212</v>
      </c>
      <c r="AN131" s="42">
        <v>0</v>
      </c>
      <c r="AO131" s="42">
        <v>72.176454222969767</v>
      </c>
      <c r="AP131" s="42">
        <v>-1.2665518510000002</v>
      </c>
      <c r="AQ131" s="42">
        <v>-293.86376713592614</v>
      </c>
      <c r="AR131" s="42">
        <v>-345.69260657898684</v>
      </c>
      <c r="AS131" s="42">
        <v>-246.42214104946666</v>
      </c>
      <c r="AT131" s="42">
        <v>-273.51615235601707</v>
      </c>
      <c r="AU131" s="42">
        <v>-212.76649072592619</v>
      </c>
      <c r="AV131" s="42">
        <v>-264.595330168987</v>
      </c>
      <c r="AW131" s="42">
        <v>209.12845860672613</v>
      </c>
      <c r="AX131" s="42">
        <v>6.250243170726125</v>
      </c>
      <c r="AY131" s="42">
        <v>31.80431742690903</v>
      </c>
      <c r="AZ131" s="42">
        <v>-25.554074256182908</v>
      </c>
      <c r="BA131" s="42">
        <v>0</v>
      </c>
      <c r="BB131" s="42">
        <v>202.878215436</v>
      </c>
      <c r="BC131" s="42">
        <v>184.170881022</v>
      </c>
      <c r="BD131" s="42">
        <v>18.707334413999998</v>
      </c>
      <c r="BE131" s="43">
        <v>3.6380321192000751</v>
      </c>
      <c r="BF131" t="s">
        <v>58</v>
      </c>
      <c r="BG131">
        <f t="shared" si="3"/>
        <v>102</v>
      </c>
    </row>
    <row r="132" spans="3:59" ht="15.6" x14ac:dyDescent="0.3">
      <c r="C132" s="6" t="str">
        <f t="shared" si="2"/>
        <v>3T 2017</v>
      </c>
      <c r="D132" s="40">
        <v>42917</v>
      </c>
      <c r="E132" s="41">
        <v>857.26767427810023</v>
      </c>
      <c r="F132" s="42">
        <v>800.40958546879995</v>
      </c>
      <c r="G132" s="42">
        <v>800.40958546879995</v>
      </c>
      <c r="H132" s="42">
        <v>711.49220618080005</v>
      </c>
      <c r="I132" s="42">
        <v>198.998441208</v>
      </c>
      <c r="J132" s="42">
        <v>5.8252596419999989</v>
      </c>
      <c r="K132" s="42">
        <v>4.2664747569999992</v>
      </c>
      <c r="L132" s="42">
        <v>394.99282367079996</v>
      </c>
      <c r="M132" s="42">
        <v>100.437446174</v>
      </c>
      <c r="N132" s="42">
        <v>6.9717607289999997</v>
      </c>
      <c r="O132" s="42">
        <v>88.917379288000006</v>
      </c>
      <c r="P132" s="42">
        <v>2.9875659250000002</v>
      </c>
      <c r="Q132" s="42">
        <v>21.654715313000001</v>
      </c>
      <c r="R132" s="42">
        <v>1.3719219870000001</v>
      </c>
      <c r="S132" s="42">
        <v>21.759921030000001</v>
      </c>
      <c r="T132" s="42">
        <v>41.143255033000003</v>
      </c>
      <c r="U132" s="42">
        <v>0</v>
      </c>
      <c r="V132" s="42">
        <v>56.858088809300057</v>
      </c>
      <c r="W132" s="42">
        <v>45.401386162300057</v>
      </c>
      <c r="X132" s="42">
        <v>11.456702647</v>
      </c>
      <c r="Y132" s="42">
        <v>1142.7359648356285</v>
      </c>
      <c r="Z132" s="42">
        <v>1144.0074504396284</v>
      </c>
      <c r="AA132" s="42">
        <v>727.66822090863934</v>
      </c>
      <c r="AB132" s="42">
        <v>347.87730574466661</v>
      </c>
      <c r="AC132" s="42">
        <v>73.358852110000001</v>
      </c>
      <c r="AD132" s="42">
        <v>28.677072619972691</v>
      </c>
      <c r="AE132" s="42">
        <v>18.045545202</v>
      </c>
      <c r="AF132" s="42">
        <v>10.631527417972695</v>
      </c>
      <c r="AG132" s="42">
        <v>277.75499043399998</v>
      </c>
      <c r="AH132" s="42">
        <v>0</v>
      </c>
      <c r="AI132" s="42">
        <v>52.080278601000003</v>
      </c>
      <c r="AJ132" s="42">
        <v>0</v>
      </c>
      <c r="AK132" s="42">
        <v>50</v>
      </c>
      <c r="AL132" s="42">
        <v>416.33922953098903</v>
      </c>
      <c r="AM132" s="42">
        <v>319.82862647600001</v>
      </c>
      <c r="AN132" s="42">
        <v>11.114505447000001</v>
      </c>
      <c r="AO132" s="42">
        <v>85.396097607989091</v>
      </c>
      <c r="AP132" s="42">
        <v>-1.2714856040000064</v>
      </c>
      <c r="AQ132" s="42">
        <v>-285.46829055752829</v>
      </c>
      <c r="AR132" s="42">
        <v>-342.32637936682841</v>
      </c>
      <c r="AS132" s="42">
        <v>-228.25320913886659</v>
      </c>
      <c r="AT132" s="42">
        <v>-256.93028175883933</v>
      </c>
      <c r="AU132" s="42">
        <v>-161.30072390652836</v>
      </c>
      <c r="AV132" s="42">
        <v>-218.15881271582845</v>
      </c>
      <c r="AW132" s="42">
        <v>161.6749280934057</v>
      </c>
      <c r="AX132" s="42">
        <v>13.753283384405638</v>
      </c>
      <c r="AY132" s="42">
        <v>39.994711445689035</v>
      </c>
      <c r="AZ132" s="42">
        <v>-26.241428061283401</v>
      </c>
      <c r="BA132" s="42">
        <v>0</v>
      </c>
      <c r="BB132" s="42">
        <v>147.92164470900008</v>
      </c>
      <c r="BC132" s="42">
        <v>112.60871700400007</v>
      </c>
      <c r="BD132" s="42">
        <v>35.312927705</v>
      </c>
      <c r="BE132" s="43">
        <v>0</v>
      </c>
      <c r="BF132" t="s">
        <v>58</v>
      </c>
      <c r="BG132">
        <f t="shared" si="3"/>
        <v>103</v>
      </c>
    </row>
    <row r="133" spans="3:59" ht="15.6" x14ac:dyDescent="0.3">
      <c r="C133" s="6" t="str">
        <f t="shared" si="2"/>
        <v>3T 2017</v>
      </c>
      <c r="D133" s="40">
        <v>42948</v>
      </c>
      <c r="E133" s="41">
        <v>975.60539112081403</v>
      </c>
      <c r="F133" s="42">
        <v>913.68852892220002</v>
      </c>
      <c r="G133" s="42">
        <v>913.68852892220002</v>
      </c>
      <c r="H133" s="42">
        <v>815.17410548220005</v>
      </c>
      <c r="I133" s="42">
        <v>217.91800189899999</v>
      </c>
      <c r="J133" s="42">
        <v>6.6188059069999987</v>
      </c>
      <c r="K133" s="42">
        <v>5.0535663429999991</v>
      </c>
      <c r="L133" s="42">
        <v>458.33228307419995</v>
      </c>
      <c r="M133" s="42">
        <v>118.97605688599999</v>
      </c>
      <c r="N133" s="42">
        <v>8.2753913729999997</v>
      </c>
      <c r="O133" s="42">
        <v>98.514423440000002</v>
      </c>
      <c r="P133" s="42">
        <v>3.3767942290000001</v>
      </c>
      <c r="Q133" s="42">
        <v>24.314904317000003</v>
      </c>
      <c r="R133" s="42">
        <v>1.4169295630000001</v>
      </c>
      <c r="S133" s="42">
        <v>23.620113497999998</v>
      </c>
      <c r="T133" s="42">
        <v>45.785681832999998</v>
      </c>
      <c r="U133" s="42">
        <v>0</v>
      </c>
      <c r="V133" s="42">
        <v>61.916862198613941</v>
      </c>
      <c r="W133" s="42">
        <v>50.460159551613941</v>
      </c>
      <c r="X133" s="42">
        <v>11.456702647</v>
      </c>
      <c r="Y133" s="42">
        <v>1306.2449152331867</v>
      </c>
      <c r="Z133" s="42">
        <v>1307.5195801241869</v>
      </c>
      <c r="AA133" s="42">
        <v>829.48027836288384</v>
      </c>
      <c r="AB133" s="42">
        <v>400.57263539233338</v>
      </c>
      <c r="AC133" s="42">
        <v>88.438156438999997</v>
      </c>
      <c r="AD133" s="42">
        <v>29.172537369550437</v>
      </c>
      <c r="AE133" s="42">
        <v>18.045545202</v>
      </c>
      <c r="AF133" s="42">
        <v>11.126992167550442</v>
      </c>
      <c r="AG133" s="42">
        <v>311.29694916199992</v>
      </c>
      <c r="AH133" s="42">
        <v>0</v>
      </c>
      <c r="AI133" s="42">
        <v>71.660411863000007</v>
      </c>
      <c r="AJ133" s="42">
        <v>0</v>
      </c>
      <c r="AK133" s="42">
        <v>50</v>
      </c>
      <c r="AL133" s="42">
        <v>478.03930176130291</v>
      </c>
      <c r="AM133" s="42">
        <v>371.280594307</v>
      </c>
      <c r="AN133" s="42">
        <v>11.114505447000001</v>
      </c>
      <c r="AO133" s="42">
        <v>95.644202007302965</v>
      </c>
      <c r="AP133" s="42">
        <v>-1.2746648909999994</v>
      </c>
      <c r="AQ133" s="42">
        <v>-330.63952411237284</v>
      </c>
      <c r="AR133" s="42">
        <v>-392.55638631098674</v>
      </c>
      <c r="AS133" s="42">
        <v>-267.73964693413336</v>
      </c>
      <c r="AT133" s="42">
        <v>-296.91218430368383</v>
      </c>
      <c r="AU133" s="42">
        <v>-213.85612896937286</v>
      </c>
      <c r="AV133" s="42">
        <v>-275.77299116798685</v>
      </c>
      <c r="AW133" s="42">
        <v>210.53475423450612</v>
      </c>
      <c r="AX133" s="42">
        <v>17.148986615506132</v>
      </c>
      <c r="AY133" s="42">
        <v>45.184042455689038</v>
      </c>
      <c r="AZ133" s="42">
        <v>-28.035055840182906</v>
      </c>
      <c r="BA133" s="42">
        <v>0</v>
      </c>
      <c r="BB133" s="42">
        <v>193.38576761900001</v>
      </c>
      <c r="BC133" s="42">
        <v>158.07283991400004</v>
      </c>
      <c r="BD133" s="42">
        <v>35.312927705</v>
      </c>
      <c r="BE133" s="43">
        <v>0</v>
      </c>
      <c r="BF133" t="s">
        <v>58</v>
      </c>
      <c r="BG133">
        <f t="shared" si="3"/>
        <v>104</v>
      </c>
    </row>
    <row r="134" spans="3:59" ht="15.6" x14ac:dyDescent="0.3">
      <c r="C134" s="6" t="str">
        <f t="shared" si="2"/>
        <v>3T 2017</v>
      </c>
      <c r="D134" s="40">
        <v>42979</v>
      </c>
      <c r="E134" s="41">
        <v>1091.5173357338224</v>
      </c>
      <c r="F134" s="42">
        <v>1021.2021099138</v>
      </c>
      <c r="G134" s="42">
        <v>1021.2021099138</v>
      </c>
      <c r="H134" s="42">
        <v>906.54793113180006</v>
      </c>
      <c r="I134" s="42">
        <v>240.61840371899999</v>
      </c>
      <c r="J134" s="42">
        <v>7.5048194379999993</v>
      </c>
      <c r="K134" s="42">
        <v>5.7306870809999992</v>
      </c>
      <c r="L134" s="42">
        <v>510.64074265279999</v>
      </c>
      <c r="M134" s="42">
        <v>133.31042259699998</v>
      </c>
      <c r="N134" s="42">
        <v>8.7428556439999987</v>
      </c>
      <c r="O134" s="42">
        <v>114.654178782</v>
      </c>
      <c r="P134" s="42">
        <v>3.9065269440000003</v>
      </c>
      <c r="Q134" s="42">
        <v>26.659771431000003</v>
      </c>
      <c r="R134" s="42">
        <v>1.4774881360000001</v>
      </c>
      <c r="S134" s="42">
        <v>31.156267456999998</v>
      </c>
      <c r="T134" s="42">
        <v>51.454124813999996</v>
      </c>
      <c r="U134" s="42">
        <v>0</v>
      </c>
      <c r="V134" s="42">
        <v>70.315225820022192</v>
      </c>
      <c r="W134" s="42">
        <v>58.858523173022206</v>
      </c>
      <c r="X134" s="42">
        <v>11.456702647</v>
      </c>
      <c r="Y134" s="42">
        <v>1460.1039672479076</v>
      </c>
      <c r="Z134" s="42">
        <v>1461.3786321389077</v>
      </c>
      <c r="AA134" s="42">
        <v>920.31831201455043</v>
      </c>
      <c r="AB134" s="42">
        <v>450.54381376099997</v>
      </c>
      <c r="AC134" s="42">
        <v>96.474000674999999</v>
      </c>
      <c r="AD134" s="42">
        <v>34.480861607550437</v>
      </c>
      <c r="AE134" s="42">
        <v>21.987054167</v>
      </c>
      <c r="AF134" s="42">
        <v>12.493807440550443</v>
      </c>
      <c r="AG134" s="42">
        <v>338.81963597099997</v>
      </c>
      <c r="AH134" s="42">
        <v>0</v>
      </c>
      <c r="AI134" s="42">
        <v>77.521545097000001</v>
      </c>
      <c r="AJ134" s="42">
        <v>0</v>
      </c>
      <c r="AK134" s="42">
        <v>50</v>
      </c>
      <c r="AL134" s="42">
        <v>541.06032012435719</v>
      </c>
      <c r="AM134" s="42">
        <v>422.36468331199995</v>
      </c>
      <c r="AN134" s="42">
        <v>11.114505447000001</v>
      </c>
      <c r="AO134" s="42">
        <v>107.58113136535731</v>
      </c>
      <c r="AP134" s="42">
        <v>-1.2746648909999994</v>
      </c>
      <c r="AQ134" s="42">
        <v>-368.58663151408547</v>
      </c>
      <c r="AR134" s="42">
        <v>-438.90185733410766</v>
      </c>
      <c r="AS134" s="42">
        <v>-296.83986436119994</v>
      </c>
      <c r="AT134" s="42">
        <v>-331.32072596875037</v>
      </c>
      <c r="AU134" s="42">
        <v>-284.93860361508547</v>
      </c>
      <c r="AV134" s="42">
        <v>-355.25382943510772</v>
      </c>
      <c r="AW134" s="42">
        <v>285.89358128915228</v>
      </c>
      <c r="AX134" s="42">
        <v>16.742061033152215</v>
      </c>
      <c r="AY134" s="42">
        <v>48.722608192335116</v>
      </c>
      <c r="AZ134" s="42">
        <v>-31.980547159182905</v>
      </c>
      <c r="BA134" s="42">
        <v>0</v>
      </c>
      <c r="BB134" s="42">
        <v>269.15152025600003</v>
      </c>
      <c r="BC134" s="42">
        <v>235.15191492700006</v>
      </c>
      <c r="BD134" s="42">
        <v>33.999605328999998</v>
      </c>
      <c r="BE134" s="43">
        <v>-1.4901161193847656E-14</v>
      </c>
      <c r="BF134" t="s">
        <v>58</v>
      </c>
      <c r="BG134">
        <f t="shared" si="3"/>
        <v>105</v>
      </c>
    </row>
    <row r="135" spans="3:59" ht="15.6" x14ac:dyDescent="0.3">
      <c r="C135" s="6" t="str">
        <f t="shared" si="2"/>
        <v>4T 2017</v>
      </c>
      <c r="D135" s="40">
        <v>43009</v>
      </c>
      <c r="E135" s="41">
        <v>1258.6705652868834</v>
      </c>
      <c r="F135" s="42">
        <v>1146.5969218652001</v>
      </c>
      <c r="G135" s="42">
        <v>1146.5967696652001</v>
      </c>
      <c r="H135" s="42">
        <v>1022.4634001202002</v>
      </c>
      <c r="I135" s="42">
        <v>277.11625751499997</v>
      </c>
      <c r="J135" s="42">
        <v>8.3712101999999984</v>
      </c>
      <c r="K135" s="42">
        <v>6.637008646</v>
      </c>
      <c r="L135" s="42">
        <v>572.68901290819997</v>
      </c>
      <c r="M135" s="42">
        <v>147.98307082099998</v>
      </c>
      <c r="N135" s="42">
        <v>9.6668400299999995</v>
      </c>
      <c r="O135" s="42">
        <v>124.13336954500002</v>
      </c>
      <c r="P135" s="42">
        <v>4.7656468250000001</v>
      </c>
      <c r="Q135" s="42">
        <v>28.794862129000002</v>
      </c>
      <c r="R135" s="42">
        <v>1.5613033250000001</v>
      </c>
      <c r="S135" s="42">
        <v>32.055170372999996</v>
      </c>
      <c r="T135" s="42">
        <v>56.956386893000001</v>
      </c>
      <c r="U135" s="42">
        <v>1.5219999999999999E-4</v>
      </c>
      <c r="V135" s="42">
        <v>112.07364342168343</v>
      </c>
      <c r="W135" s="42">
        <v>70.367904044683456</v>
      </c>
      <c r="X135" s="42">
        <v>41.705739376999993</v>
      </c>
      <c r="Y135" s="42">
        <v>1734.5203079436753</v>
      </c>
      <c r="Z135" s="42">
        <v>1735.7996462946753</v>
      </c>
      <c r="AA135" s="42">
        <v>1039.2710556836664</v>
      </c>
      <c r="AB135" s="42">
        <v>508.42803141366664</v>
      </c>
      <c r="AC135" s="42">
        <v>108.00127802</v>
      </c>
      <c r="AD135" s="42">
        <v>37.662035975999999</v>
      </c>
      <c r="AE135" s="42">
        <v>22.727633206000004</v>
      </c>
      <c r="AF135" s="42">
        <v>14.934402769999998</v>
      </c>
      <c r="AG135" s="42">
        <v>385.17971027399994</v>
      </c>
      <c r="AH135" s="42">
        <v>0</v>
      </c>
      <c r="AI135" s="42">
        <v>81.317187097000001</v>
      </c>
      <c r="AJ135" s="42">
        <v>35.479999999999997</v>
      </c>
      <c r="AK135" s="42">
        <v>50</v>
      </c>
      <c r="AL135" s="42">
        <v>696.52859061100844</v>
      </c>
      <c r="AM135" s="42">
        <v>555.96235645299998</v>
      </c>
      <c r="AN135" s="42">
        <v>11.114505447000001</v>
      </c>
      <c r="AO135" s="42">
        <v>129.45172871100857</v>
      </c>
      <c r="AP135" s="42">
        <v>-1.2793383510000003</v>
      </c>
      <c r="AQ135" s="42">
        <v>-475.8497426567917</v>
      </c>
      <c r="AR135" s="42">
        <v>-587.92338607847512</v>
      </c>
      <c r="AS135" s="42">
        <v>-420.80962139146652</v>
      </c>
      <c r="AT135" s="42">
        <v>-458.47165736746655</v>
      </c>
      <c r="AU135" s="42">
        <v>-272.71251374179172</v>
      </c>
      <c r="AV135" s="42">
        <v>-384.78615716347514</v>
      </c>
      <c r="AW135" s="42">
        <v>275.89146361196856</v>
      </c>
      <c r="AX135" s="42">
        <v>23.041937243968526</v>
      </c>
      <c r="AY135" s="42">
        <v>59.083824666325114</v>
      </c>
      <c r="AZ135" s="42">
        <v>-36.041887422356588</v>
      </c>
      <c r="BA135" s="42">
        <v>0</v>
      </c>
      <c r="BB135" s="42">
        <v>252.84952636800006</v>
      </c>
      <c r="BC135" s="42">
        <v>183.64402038900005</v>
      </c>
      <c r="BD135" s="42">
        <v>69.205505979000009</v>
      </c>
      <c r="BE135" s="43">
        <v>0</v>
      </c>
      <c r="BF135" t="s">
        <v>58</v>
      </c>
      <c r="BG135">
        <f t="shared" si="3"/>
        <v>106</v>
      </c>
    </row>
    <row r="136" spans="3:59" ht="15.6" x14ac:dyDescent="0.3">
      <c r="C136" s="6" t="str">
        <f t="shared" si="2"/>
        <v>4T 2017</v>
      </c>
      <c r="D136" s="40">
        <v>43040</v>
      </c>
      <c r="E136" s="41">
        <v>1395.7256310621424</v>
      </c>
      <c r="F136" s="42">
        <v>1247.3857169690002</v>
      </c>
      <c r="G136" s="42">
        <v>1247.385508569</v>
      </c>
      <c r="H136" s="42">
        <v>1113.1662031370001</v>
      </c>
      <c r="I136" s="42">
        <v>293.80586952499999</v>
      </c>
      <c r="J136" s="42">
        <v>9.2983650499999992</v>
      </c>
      <c r="K136" s="42">
        <v>7.3793730359999996</v>
      </c>
      <c r="L136" s="42">
        <v>628.39170010800001</v>
      </c>
      <c r="M136" s="42">
        <v>163.66903394099998</v>
      </c>
      <c r="N136" s="42">
        <v>10.621861476999999</v>
      </c>
      <c r="O136" s="42">
        <v>134.219305432</v>
      </c>
      <c r="P136" s="42">
        <v>5.3917885990000007</v>
      </c>
      <c r="Q136" s="42">
        <v>32.040175275000003</v>
      </c>
      <c r="R136" s="42">
        <v>1.6748859600000001</v>
      </c>
      <c r="S136" s="42">
        <v>33.164096066999996</v>
      </c>
      <c r="T136" s="42">
        <v>61.948359531000001</v>
      </c>
      <c r="U136" s="42">
        <v>2.0839999999999997E-4</v>
      </c>
      <c r="V136" s="42">
        <v>148.33991409314234</v>
      </c>
      <c r="W136" s="42">
        <v>106.63417471614237</v>
      </c>
      <c r="X136" s="42">
        <v>41.705739376999993</v>
      </c>
      <c r="Y136" s="42">
        <v>1959.509349847327</v>
      </c>
      <c r="Z136" s="42">
        <v>1955.5356729833272</v>
      </c>
      <c r="AA136" s="42">
        <v>1146.3707973906664</v>
      </c>
      <c r="AB136" s="42">
        <v>566.56118703266668</v>
      </c>
      <c r="AC136" s="42">
        <v>118.58631490099999</v>
      </c>
      <c r="AD136" s="42">
        <v>64.566418721999995</v>
      </c>
      <c r="AE136" s="42">
        <v>46.021074735999996</v>
      </c>
      <c r="AF136" s="42">
        <v>18.545343986000002</v>
      </c>
      <c r="AG136" s="42">
        <v>396.65687673499997</v>
      </c>
      <c r="AH136" s="42">
        <v>0</v>
      </c>
      <c r="AI136" s="42">
        <v>87.132033722000003</v>
      </c>
      <c r="AJ136" s="42">
        <v>35.479999999999997</v>
      </c>
      <c r="AK136" s="42">
        <v>50</v>
      </c>
      <c r="AL136" s="42">
        <v>809.16487559266022</v>
      </c>
      <c r="AM136" s="42">
        <v>611.88618200300004</v>
      </c>
      <c r="AN136" s="42">
        <v>11.526871043</v>
      </c>
      <c r="AO136" s="42">
        <v>185.75182254666024</v>
      </c>
      <c r="AP136" s="42">
        <v>3.9736768639999958</v>
      </c>
      <c r="AQ136" s="42">
        <v>-563.78371878518465</v>
      </c>
      <c r="AR136" s="42">
        <v>-712.12363287832693</v>
      </c>
      <c r="AS136" s="42">
        <v>-461.80539160966663</v>
      </c>
      <c r="AT136" s="42">
        <v>-526.37181033166667</v>
      </c>
      <c r="AU136" s="42">
        <v>-418.44186220218484</v>
      </c>
      <c r="AV136" s="42">
        <v>-566.78177629532718</v>
      </c>
      <c r="AW136" s="42">
        <v>417.58592712116132</v>
      </c>
      <c r="AX136" s="42">
        <v>35.583852907161308</v>
      </c>
      <c r="AY136" s="42">
        <v>79.117647830517882</v>
      </c>
      <c r="AZ136" s="42">
        <v>-43.533794923356588</v>
      </c>
      <c r="BA136" s="42">
        <v>0</v>
      </c>
      <c r="BB136" s="42">
        <v>382.002074214</v>
      </c>
      <c r="BC136" s="42">
        <v>339.553568235</v>
      </c>
      <c r="BD136" s="42">
        <v>42.448505979000004</v>
      </c>
      <c r="BE136" s="43">
        <v>0</v>
      </c>
      <c r="BF136" t="s">
        <v>58</v>
      </c>
      <c r="BG136">
        <f t="shared" si="3"/>
        <v>107</v>
      </c>
    </row>
    <row r="137" spans="3:59" ht="15.6" x14ac:dyDescent="0.3">
      <c r="C137" s="6" t="str">
        <f t="shared" si="2"/>
        <v>4T 2017</v>
      </c>
      <c r="D137" s="40">
        <v>43070</v>
      </c>
      <c r="E137" s="41">
        <v>1583.5928459876773</v>
      </c>
      <c r="F137" s="42">
        <v>1389.2893899466003</v>
      </c>
      <c r="G137" s="42">
        <v>1389.2891217466001</v>
      </c>
      <c r="H137" s="42">
        <v>1238.1864583556001</v>
      </c>
      <c r="I137" s="42">
        <v>323.30924299200001</v>
      </c>
      <c r="J137" s="42">
        <v>10.813410376999999</v>
      </c>
      <c r="K137" s="42">
        <v>8.521585022</v>
      </c>
      <c r="L137" s="42">
        <v>702.93787562860007</v>
      </c>
      <c r="M137" s="42">
        <v>181.028827393</v>
      </c>
      <c r="N137" s="42">
        <v>11.575516943</v>
      </c>
      <c r="O137" s="42">
        <v>151.10266339099999</v>
      </c>
      <c r="P137" s="42">
        <v>6.3355671440000005</v>
      </c>
      <c r="Q137" s="42">
        <v>35.307478325000005</v>
      </c>
      <c r="R137" s="42">
        <v>1.9909786170000001</v>
      </c>
      <c r="S137" s="42">
        <v>33.438367692999989</v>
      </c>
      <c r="T137" s="42">
        <v>74.030271612000007</v>
      </c>
      <c r="U137" s="42">
        <v>2.6820000000000001E-4</v>
      </c>
      <c r="V137" s="42">
        <v>194.30345604107708</v>
      </c>
      <c r="W137" s="42">
        <v>119.9469813200771</v>
      </c>
      <c r="X137" s="42">
        <v>74.356474720999998</v>
      </c>
      <c r="Y137" s="42">
        <v>2180.0535352043489</v>
      </c>
      <c r="Z137" s="42">
        <v>2183.0798619333491</v>
      </c>
      <c r="AA137" s="42">
        <v>1263.9120390369997</v>
      </c>
      <c r="AB137" s="42">
        <v>617.66243380499998</v>
      </c>
      <c r="AC137" s="42">
        <v>139.16138330000001</v>
      </c>
      <c r="AD137" s="42">
        <v>69.515113977999988</v>
      </c>
      <c r="AE137" s="42">
        <v>49.351286598999991</v>
      </c>
      <c r="AF137" s="42">
        <v>20.163827379000001</v>
      </c>
      <c r="AG137" s="42">
        <v>437.57310795399991</v>
      </c>
      <c r="AH137" s="42">
        <v>0</v>
      </c>
      <c r="AI137" s="42">
        <v>87.82009571799999</v>
      </c>
      <c r="AJ137" s="42">
        <v>35.479999999999997</v>
      </c>
      <c r="AK137" s="42">
        <v>50</v>
      </c>
      <c r="AL137" s="42">
        <v>919.16782289634898</v>
      </c>
      <c r="AM137" s="42">
        <v>658.21225061899997</v>
      </c>
      <c r="AN137" s="42">
        <v>16.519421043000001</v>
      </c>
      <c r="AO137" s="42">
        <v>244.43615123434913</v>
      </c>
      <c r="AP137" s="42">
        <v>-3.0263267290000009</v>
      </c>
      <c r="AQ137" s="42">
        <v>-596.46068921667188</v>
      </c>
      <c r="AR137" s="42">
        <v>-790.76414525774885</v>
      </c>
      <c r="AS137" s="42">
        <v>-476.81288004539977</v>
      </c>
      <c r="AT137" s="42">
        <v>-546.32799402339981</v>
      </c>
      <c r="AU137" s="42">
        <v>-441.32531676567203</v>
      </c>
      <c r="AV137" s="42">
        <v>-635.62877280674911</v>
      </c>
      <c r="AW137" s="42">
        <v>440.29403935827207</v>
      </c>
      <c r="AX137" s="42">
        <v>74.281772059272029</v>
      </c>
      <c r="AY137" s="42">
        <v>124.48916991427204</v>
      </c>
      <c r="AZ137" s="42">
        <v>-50.207397855000004</v>
      </c>
      <c r="BA137" s="42">
        <v>0</v>
      </c>
      <c r="BB137" s="42">
        <v>366.01226729899997</v>
      </c>
      <c r="BC137" s="42">
        <v>323.72396189800003</v>
      </c>
      <c r="BD137" s="42">
        <v>42.288305401000002</v>
      </c>
      <c r="BE137" s="43">
        <v>0</v>
      </c>
      <c r="BF137" t="s">
        <v>58</v>
      </c>
      <c r="BG137">
        <f t="shared" si="3"/>
        <v>108</v>
      </c>
    </row>
    <row r="138" spans="3:59" ht="15.6" x14ac:dyDescent="0.3">
      <c r="C138" s="6" t="str">
        <f t="shared" si="2"/>
        <v>1T 2018</v>
      </c>
      <c r="D138" s="40">
        <v>43101</v>
      </c>
      <c r="E138" s="41">
        <v>121.11789008029682</v>
      </c>
      <c r="F138" s="42">
        <v>116.08421569100001</v>
      </c>
      <c r="G138" s="42">
        <v>116.08421569100001</v>
      </c>
      <c r="H138" s="42">
        <v>107.71589692400001</v>
      </c>
      <c r="I138" s="42">
        <v>36.892663665999997</v>
      </c>
      <c r="J138" s="42">
        <v>1.1219562990000003</v>
      </c>
      <c r="K138" s="42">
        <v>0.43172630699999998</v>
      </c>
      <c r="L138" s="42">
        <v>54.277160693999996</v>
      </c>
      <c r="M138" s="42">
        <v>13.496298050000002</v>
      </c>
      <c r="N138" s="42">
        <v>1.4960919080000001</v>
      </c>
      <c r="O138" s="42">
        <v>8.3683187669999999</v>
      </c>
      <c r="P138" s="42">
        <v>0.57832174300000005</v>
      </c>
      <c r="Q138" s="42">
        <v>1.8459350600000002</v>
      </c>
      <c r="R138" s="42">
        <v>9.6321048000000006E-2</v>
      </c>
      <c r="S138" s="42">
        <v>9.5728999999999996E-4</v>
      </c>
      <c r="T138" s="42">
        <v>5.8467836260000006</v>
      </c>
      <c r="U138" s="42">
        <v>0</v>
      </c>
      <c r="V138" s="42">
        <v>5.033674389296821</v>
      </c>
      <c r="W138" s="42">
        <v>5.033674389296821</v>
      </c>
      <c r="X138" s="42">
        <v>0</v>
      </c>
      <c r="Y138" s="42">
        <v>82.469504295551332</v>
      </c>
      <c r="Z138" s="42">
        <v>82.527484807551346</v>
      </c>
      <c r="AA138" s="42">
        <v>70.572438917666673</v>
      </c>
      <c r="AB138" s="42">
        <v>52.164365845666659</v>
      </c>
      <c r="AC138" s="42">
        <v>2.1800313539999996</v>
      </c>
      <c r="AD138" s="42">
        <v>4.4634996000000013</v>
      </c>
      <c r="AE138" s="42">
        <v>3.9982419730000003</v>
      </c>
      <c r="AF138" s="42">
        <v>0.46525762700000001</v>
      </c>
      <c r="AG138" s="42">
        <v>11.764542118000001</v>
      </c>
      <c r="AH138" s="42">
        <v>0</v>
      </c>
      <c r="AI138" s="42">
        <v>4.6262920000000003</v>
      </c>
      <c r="AJ138" s="42">
        <v>0</v>
      </c>
      <c r="AK138" s="42">
        <v>0</v>
      </c>
      <c r="AL138" s="42">
        <v>11.955045889884671</v>
      </c>
      <c r="AM138" s="42">
        <v>1.0945750000000001</v>
      </c>
      <c r="AN138" s="42">
        <v>0</v>
      </c>
      <c r="AO138" s="42">
        <v>10.86047088988467</v>
      </c>
      <c r="AP138" s="42">
        <v>-5.7980512000001969E-2</v>
      </c>
      <c r="AQ138" s="42">
        <v>38.648385784745486</v>
      </c>
      <c r="AR138" s="42">
        <v>33.614711395448673</v>
      </c>
      <c r="AS138" s="42">
        <v>48.938681885333331</v>
      </c>
      <c r="AT138" s="42">
        <v>44.475182285333339</v>
      </c>
      <c r="AU138" s="42">
        <v>-65.807067567364186</v>
      </c>
      <c r="AV138" s="42">
        <v>-70.840741956661006</v>
      </c>
      <c r="AW138" s="42">
        <v>72.27810074058786</v>
      </c>
      <c r="AX138" s="42">
        <v>4.5821253185878508</v>
      </c>
      <c r="AY138" s="42">
        <v>5.8267965005878501</v>
      </c>
      <c r="AZ138" s="42">
        <v>-1.244671182</v>
      </c>
      <c r="BA138" s="42">
        <v>0</v>
      </c>
      <c r="BB138" s="42">
        <v>67.695975422000004</v>
      </c>
      <c r="BC138" s="42">
        <v>59.099897755000008</v>
      </c>
      <c r="BD138" s="42">
        <v>8.5960776669999994</v>
      </c>
      <c r="BE138" s="43">
        <v>0</v>
      </c>
      <c r="BF138" t="s">
        <v>58</v>
      </c>
      <c r="BG138">
        <f t="shared" si="3"/>
        <v>109</v>
      </c>
    </row>
    <row r="139" spans="3:59" ht="15.6" x14ac:dyDescent="0.3">
      <c r="C139" s="6" t="str">
        <f t="shared" si="2"/>
        <v>1T 2018</v>
      </c>
      <c r="D139" s="40">
        <v>43132</v>
      </c>
      <c r="E139" s="41">
        <v>232.59335999388162</v>
      </c>
      <c r="F139" s="42">
        <v>223.01926297720004</v>
      </c>
      <c r="G139" s="42">
        <v>223.01926297720004</v>
      </c>
      <c r="H139" s="42">
        <v>203.69884703720001</v>
      </c>
      <c r="I139" s="42">
        <v>52.434112726999999</v>
      </c>
      <c r="J139" s="42">
        <v>2.0563101019999999</v>
      </c>
      <c r="K139" s="42">
        <v>1.0880551340000002</v>
      </c>
      <c r="L139" s="42">
        <v>115.82160569519999</v>
      </c>
      <c r="M139" s="42">
        <v>29.945128585000003</v>
      </c>
      <c r="N139" s="42">
        <v>2.353634794</v>
      </c>
      <c r="O139" s="42">
        <v>19.320415940000004</v>
      </c>
      <c r="P139" s="42">
        <v>1.3029316360000005</v>
      </c>
      <c r="Q139" s="42">
        <v>3.9202048180000002</v>
      </c>
      <c r="R139" s="42">
        <v>0.20527732100000001</v>
      </c>
      <c r="S139" s="42">
        <v>9.5728999999999996E-4</v>
      </c>
      <c r="T139" s="42">
        <v>13.891044875</v>
      </c>
      <c r="U139" s="42">
        <v>0</v>
      </c>
      <c r="V139" s="42">
        <v>9.574097016681641</v>
      </c>
      <c r="W139" s="42">
        <v>9.574097016681641</v>
      </c>
      <c r="X139" s="42">
        <v>0</v>
      </c>
      <c r="Y139" s="42">
        <v>209.50325113238185</v>
      </c>
      <c r="Z139" s="42">
        <v>210.94324359838188</v>
      </c>
      <c r="AA139" s="42">
        <v>182.43163366733333</v>
      </c>
      <c r="AB139" s="42">
        <v>107.097162512</v>
      </c>
      <c r="AC139" s="42">
        <v>13.851069427333332</v>
      </c>
      <c r="AD139" s="42">
        <v>5.0091078280000012</v>
      </c>
      <c r="AE139" s="42">
        <v>3.9982419730000003</v>
      </c>
      <c r="AF139" s="42">
        <v>1.010865855</v>
      </c>
      <c r="AG139" s="42">
        <v>56.474293899999999</v>
      </c>
      <c r="AH139" s="42">
        <v>0</v>
      </c>
      <c r="AI139" s="42">
        <v>18.95525275</v>
      </c>
      <c r="AJ139" s="42">
        <v>0</v>
      </c>
      <c r="AK139" s="42">
        <v>0</v>
      </c>
      <c r="AL139" s="42">
        <v>28.51160993104855</v>
      </c>
      <c r="AM139" s="42">
        <v>6.6881135</v>
      </c>
      <c r="AN139" s="42">
        <v>0.18029249999999999</v>
      </c>
      <c r="AO139" s="42">
        <v>21.64320393104855</v>
      </c>
      <c r="AP139" s="42">
        <v>-1.4399924660000019</v>
      </c>
      <c r="AQ139" s="42">
        <v>23.090108861499786</v>
      </c>
      <c r="AR139" s="42">
        <v>13.516011844818145</v>
      </c>
      <c r="AS139" s="42">
        <v>40.168323603866682</v>
      </c>
      <c r="AT139" s="42">
        <v>35.159215775866684</v>
      </c>
      <c r="AU139" s="42">
        <v>-72.413970310500261</v>
      </c>
      <c r="AV139" s="42">
        <v>-81.988067327181895</v>
      </c>
      <c r="AW139" s="42">
        <v>83.442024959366918</v>
      </c>
      <c r="AX139" s="42">
        <v>8.0931170633669112</v>
      </c>
      <c r="AY139" s="42">
        <v>12.069106914366911</v>
      </c>
      <c r="AZ139" s="42">
        <v>-3.9759898510000005</v>
      </c>
      <c r="BA139" s="42">
        <v>0</v>
      </c>
      <c r="BB139" s="42">
        <v>75.348907896</v>
      </c>
      <c r="BC139" s="42">
        <v>55.38200823879999</v>
      </c>
      <c r="BD139" s="42">
        <v>19.966899657199995</v>
      </c>
      <c r="BE139" s="43">
        <v>0</v>
      </c>
      <c r="BF139" t="s">
        <v>58</v>
      </c>
      <c r="BG139">
        <f t="shared" si="3"/>
        <v>110</v>
      </c>
    </row>
    <row r="140" spans="3:59" ht="15.6" x14ac:dyDescent="0.3">
      <c r="C140" s="6" t="str">
        <f t="shared" si="2"/>
        <v>1T 2018</v>
      </c>
      <c r="D140" s="40">
        <v>43160</v>
      </c>
      <c r="E140" s="41">
        <v>369.97872862726217</v>
      </c>
      <c r="F140" s="42">
        <v>333.01111799220001</v>
      </c>
      <c r="G140" s="42">
        <v>333.01111799220001</v>
      </c>
      <c r="H140" s="42">
        <v>300.22886108019998</v>
      </c>
      <c r="I140" s="42">
        <v>70.551229481999997</v>
      </c>
      <c r="J140" s="42">
        <v>3.0520600789999999</v>
      </c>
      <c r="K140" s="42">
        <v>1.5758790820000002</v>
      </c>
      <c r="L140" s="42">
        <v>176.2819003262</v>
      </c>
      <c r="M140" s="42">
        <v>45.762441279000001</v>
      </c>
      <c r="N140" s="42">
        <v>3.0053508320000004</v>
      </c>
      <c r="O140" s="42">
        <v>32.782256911999994</v>
      </c>
      <c r="P140" s="42">
        <v>1.6851568660000005</v>
      </c>
      <c r="Q140" s="42">
        <v>6.1693629100000003</v>
      </c>
      <c r="R140" s="42">
        <v>0.30413680100000001</v>
      </c>
      <c r="S140" s="42">
        <v>1.0896086</v>
      </c>
      <c r="T140" s="42">
        <v>23.533991735000001</v>
      </c>
      <c r="U140" s="42">
        <v>0</v>
      </c>
      <c r="V140" s="42">
        <v>36.967610635062172</v>
      </c>
      <c r="W140" s="42">
        <v>23.242455354062169</v>
      </c>
      <c r="X140" s="42">
        <v>13.725155280999999</v>
      </c>
      <c r="Y140" s="42">
        <v>462.57433213603156</v>
      </c>
      <c r="Z140" s="42">
        <v>467.57043243903155</v>
      </c>
      <c r="AA140" s="42">
        <v>360.37150632099997</v>
      </c>
      <c r="AB140" s="42">
        <v>161.96771069499999</v>
      </c>
      <c r="AC140" s="42">
        <v>34.017310192000004</v>
      </c>
      <c r="AD140" s="42">
        <v>31.100721861</v>
      </c>
      <c r="AE140" s="42">
        <v>27.446615908999998</v>
      </c>
      <c r="AF140" s="42">
        <v>3.6541059520000001</v>
      </c>
      <c r="AG140" s="42">
        <v>133.285763573</v>
      </c>
      <c r="AH140" s="42">
        <v>0</v>
      </c>
      <c r="AI140" s="42">
        <v>42.377298884000005</v>
      </c>
      <c r="AJ140" s="42">
        <v>0</v>
      </c>
      <c r="AK140" s="42">
        <v>0</v>
      </c>
      <c r="AL140" s="42">
        <v>107.19892611803157</v>
      </c>
      <c r="AM140" s="42">
        <v>53.610250981</v>
      </c>
      <c r="AN140" s="42">
        <v>0.91275891399999998</v>
      </c>
      <c r="AO140" s="42">
        <v>52.675916223031557</v>
      </c>
      <c r="AP140" s="42">
        <v>-4.9961003030000013</v>
      </c>
      <c r="AQ140" s="42">
        <v>-92.595603508769329</v>
      </c>
      <c r="AR140" s="42">
        <v>-129.56321414383149</v>
      </c>
      <c r="AS140" s="42">
        <v>-45.786576059799955</v>
      </c>
      <c r="AT140" s="42">
        <v>-76.887297920799952</v>
      </c>
      <c r="AU140" s="42">
        <v>-125.30435694276937</v>
      </c>
      <c r="AV140" s="42">
        <v>-162.27196757783153</v>
      </c>
      <c r="AW140" s="42">
        <v>130.96064688196941</v>
      </c>
      <c r="AX140" s="42">
        <v>49.288388014969392</v>
      </c>
      <c r="AY140" s="42">
        <v>57.639611868969389</v>
      </c>
      <c r="AZ140" s="42">
        <v>-8.3512238540000006</v>
      </c>
      <c r="BA140" s="42">
        <v>0</v>
      </c>
      <c r="BB140" s="42">
        <v>81.672258866999996</v>
      </c>
      <c r="BC140" s="42">
        <v>66.499073731799996</v>
      </c>
      <c r="BD140" s="42">
        <v>15.173185135199997</v>
      </c>
      <c r="BE140" s="43">
        <v>0</v>
      </c>
      <c r="BF140" t="s">
        <v>58</v>
      </c>
      <c r="BG140">
        <f t="shared" si="3"/>
        <v>111</v>
      </c>
    </row>
    <row r="141" spans="3:59" ht="15.6" x14ac:dyDescent="0.3">
      <c r="C141" s="6" t="str">
        <f t="shared" si="2"/>
        <v>2T 2018</v>
      </c>
      <c r="D141" s="40">
        <v>43191</v>
      </c>
      <c r="E141" s="41">
        <v>552.00093659196682</v>
      </c>
      <c r="F141" s="42">
        <v>504.90532351120009</v>
      </c>
      <c r="G141" s="42">
        <v>504.90532351120009</v>
      </c>
      <c r="H141" s="42">
        <v>454.36016286320006</v>
      </c>
      <c r="I141" s="42">
        <v>139.272307544</v>
      </c>
      <c r="J141" s="42">
        <v>4.0813526749999998</v>
      </c>
      <c r="K141" s="42">
        <v>2.065129802</v>
      </c>
      <c r="L141" s="42">
        <v>241.22390841320004</v>
      </c>
      <c r="M141" s="42">
        <v>63.790818700000003</v>
      </c>
      <c r="N141" s="42">
        <v>3.9266457290000001</v>
      </c>
      <c r="O141" s="42">
        <v>50.545160648000007</v>
      </c>
      <c r="P141" s="42">
        <v>2.1209683270000004</v>
      </c>
      <c r="Q141" s="42">
        <v>9.7382891360000006</v>
      </c>
      <c r="R141" s="42">
        <v>0.39480072500000002</v>
      </c>
      <c r="S141" s="42">
        <v>8.2866815529999993</v>
      </c>
      <c r="T141" s="42">
        <v>30.004420906999997</v>
      </c>
      <c r="U141" s="42">
        <v>0</v>
      </c>
      <c r="V141" s="42">
        <v>47.09561308076669</v>
      </c>
      <c r="W141" s="42">
        <v>33.37045779976669</v>
      </c>
      <c r="X141" s="42">
        <v>13.725155280999999</v>
      </c>
      <c r="Y141" s="42">
        <v>642.07037724526231</v>
      </c>
      <c r="Z141" s="42">
        <v>647.38461808326235</v>
      </c>
      <c r="AA141" s="42">
        <v>468.54302060100002</v>
      </c>
      <c r="AB141" s="42">
        <v>217.25579977999999</v>
      </c>
      <c r="AC141" s="42">
        <v>52.670917973999998</v>
      </c>
      <c r="AD141" s="42">
        <v>41.801976406000001</v>
      </c>
      <c r="AE141" s="42">
        <v>35.799122355000009</v>
      </c>
      <c r="AF141" s="42">
        <v>6.0028540509999999</v>
      </c>
      <c r="AG141" s="42">
        <v>156.81432644100002</v>
      </c>
      <c r="AH141" s="42">
        <v>0</v>
      </c>
      <c r="AI141" s="42">
        <v>45.059186681999996</v>
      </c>
      <c r="AJ141" s="42">
        <v>0</v>
      </c>
      <c r="AK141" s="42">
        <v>0</v>
      </c>
      <c r="AL141" s="42">
        <v>178.84159748226233</v>
      </c>
      <c r="AM141" s="42">
        <v>102.251690432</v>
      </c>
      <c r="AN141" s="42">
        <v>0.91275891399999998</v>
      </c>
      <c r="AO141" s="42">
        <v>75.677148136262332</v>
      </c>
      <c r="AP141" s="42">
        <v>-5.314240837999999</v>
      </c>
      <c r="AQ141" s="42">
        <v>-90.069440653295572</v>
      </c>
      <c r="AR141" s="42">
        <v>-137.16505373406227</v>
      </c>
      <c r="AS141" s="42">
        <v>-19.685929191799953</v>
      </c>
      <c r="AT141" s="42">
        <v>-61.48790559779993</v>
      </c>
      <c r="AU141" s="42">
        <v>-133.56640650529562</v>
      </c>
      <c r="AV141" s="42">
        <v>-180.66201958606231</v>
      </c>
      <c r="AW141" s="42">
        <v>138.30927185049563</v>
      </c>
      <c r="AX141" s="42">
        <v>58.25668774249565</v>
      </c>
      <c r="AY141" s="42">
        <v>70.51284133649564</v>
      </c>
      <c r="AZ141" s="42">
        <v>-12.256153594000001</v>
      </c>
      <c r="BA141" s="42">
        <v>0</v>
      </c>
      <c r="BB141" s="42">
        <v>80.052584107999991</v>
      </c>
      <c r="BC141" s="42">
        <v>78.180018828799987</v>
      </c>
      <c r="BD141" s="42">
        <v>1.8725652791999969</v>
      </c>
      <c r="BE141" s="43">
        <v>0</v>
      </c>
      <c r="BF141" t="s">
        <v>58</v>
      </c>
      <c r="BG141">
        <f t="shared" si="3"/>
        <v>112</v>
      </c>
    </row>
    <row r="142" spans="3:59" ht="15.6" x14ac:dyDescent="0.3">
      <c r="C142" s="6" t="str">
        <f t="shared" si="2"/>
        <v>2T 2018</v>
      </c>
      <c r="D142" s="40">
        <v>43221</v>
      </c>
      <c r="E142" s="41">
        <v>674.31984759882766</v>
      </c>
      <c r="F142" s="42">
        <v>620.98984617140002</v>
      </c>
      <c r="G142" s="42">
        <v>620.98984617140002</v>
      </c>
      <c r="H142" s="42">
        <v>555.79065233640006</v>
      </c>
      <c r="I142" s="42">
        <v>168.69798340299999</v>
      </c>
      <c r="J142" s="42">
        <v>4.9564746899999994</v>
      </c>
      <c r="K142" s="42">
        <v>2.3835556380000003</v>
      </c>
      <c r="L142" s="42">
        <v>295.91889474840002</v>
      </c>
      <c r="M142" s="42">
        <v>78.695651493</v>
      </c>
      <c r="N142" s="42">
        <v>5.1380923640000002</v>
      </c>
      <c r="O142" s="42">
        <v>65.199193835000003</v>
      </c>
      <c r="P142" s="42">
        <v>2.4714495580000007</v>
      </c>
      <c r="Q142" s="42">
        <v>11.328594336000004</v>
      </c>
      <c r="R142" s="42">
        <v>0.46729589299999996</v>
      </c>
      <c r="S142" s="42">
        <v>9.7059641849999991</v>
      </c>
      <c r="T142" s="42">
        <v>41.225889862999999</v>
      </c>
      <c r="U142" s="42">
        <v>0</v>
      </c>
      <c r="V142" s="42">
        <v>53.330001427427668</v>
      </c>
      <c r="W142" s="42">
        <v>39.604846146427668</v>
      </c>
      <c r="X142" s="42">
        <v>13.725155280999999</v>
      </c>
      <c r="Y142" s="42">
        <v>772.18852986102411</v>
      </c>
      <c r="Z142" s="42">
        <v>778.2504373060242</v>
      </c>
      <c r="AA142" s="42">
        <v>580.59749986016652</v>
      </c>
      <c r="AB142" s="42">
        <v>276.6064143724999</v>
      </c>
      <c r="AC142" s="42">
        <v>63.110137564666665</v>
      </c>
      <c r="AD142" s="42">
        <v>53.530962975000001</v>
      </c>
      <c r="AE142" s="42">
        <v>41.399806306000002</v>
      </c>
      <c r="AF142" s="42">
        <v>12.131156668999999</v>
      </c>
      <c r="AG142" s="42">
        <v>187.34998494800001</v>
      </c>
      <c r="AH142" s="42">
        <v>0</v>
      </c>
      <c r="AI142" s="42">
        <v>45.900987932</v>
      </c>
      <c r="AJ142" s="42">
        <v>0</v>
      </c>
      <c r="AK142" s="42">
        <v>0</v>
      </c>
      <c r="AL142" s="42">
        <v>197.65293744585753</v>
      </c>
      <c r="AM142" s="42">
        <v>108.63215300399999</v>
      </c>
      <c r="AN142" s="42">
        <v>0.91275891399999998</v>
      </c>
      <c r="AO142" s="42">
        <v>88.108025527857563</v>
      </c>
      <c r="AP142" s="42">
        <v>-6.0619074449999983</v>
      </c>
      <c r="AQ142" s="42">
        <v>-97.86868226219643</v>
      </c>
      <c r="AR142" s="42">
        <v>-151.19868368962406</v>
      </c>
      <c r="AS142" s="42">
        <v>-9.5596951867665645</v>
      </c>
      <c r="AT142" s="42">
        <v>-63.090658161766527</v>
      </c>
      <c r="AU142" s="42">
        <v>-164.79069954119649</v>
      </c>
      <c r="AV142" s="42">
        <v>-218.12070096862416</v>
      </c>
      <c r="AW142" s="42">
        <v>164.37565780842991</v>
      </c>
      <c r="AX142" s="42">
        <v>58.641578039429902</v>
      </c>
      <c r="AY142" s="42">
        <v>76.709330381429879</v>
      </c>
      <c r="AZ142" s="42">
        <v>-18.067752341999999</v>
      </c>
      <c r="BA142" s="42">
        <v>0</v>
      </c>
      <c r="BB142" s="42">
        <v>105.73407976899999</v>
      </c>
      <c r="BC142" s="42">
        <v>81.942063530799999</v>
      </c>
      <c r="BD142" s="42">
        <v>23.792016238199995</v>
      </c>
      <c r="BE142" s="43">
        <v>0</v>
      </c>
      <c r="BF142" t="s">
        <v>58</v>
      </c>
      <c r="BG142">
        <f t="shared" si="3"/>
        <v>113</v>
      </c>
    </row>
    <row r="143" spans="3:59" ht="15.6" x14ac:dyDescent="0.3">
      <c r="C143" s="6" t="str">
        <f t="shared" si="2"/>
        <v>2T 2018</v>
      </c>
      <c r="D143" s="40">
        <v>43252</v>
      </c>
      <c r="E143" s="41">
        <v>800.34652892161557</v>
      </c>
      <c r="F143" s="42">
        <v>730.51936677800018</v>
      </c>
      <c r="G143" s="42">
        <v>730.51936677800018</v>
      </c>
      <c r="H143" s="42">
        <v>649.32697109100013</v>
      </c>
      <c r="I143" s="42">
        <v>183.41142474000003</v>
      </c>
      <c r="J143" s="42">
        <v>5.9453583939999985</v>
      </c>
      <c r="K143" s="42">
        <v>2.8437485880000004</v>
      </c>
      <c r="L143" s="42">
        <v>356.32648941800005</v>
      </c>
      <c r="M143" s="42">
        <v>94.766115379999988</v>
      </c>
      <c r="N143" s="42">
        <v>6.0338345710000008</v>
      </c>
      <c r="O143" s="42">
        <v>81.192395687000015</v>
      </c>
      <c r="P143" s="42">
        <v>3.2175397170000006</v>
      </c>
      <c r="Q143" s="42">
        <v>13.359243953000004</v>
      </c>
      <c r="R143" s="42">
        <v>0.63684006699999995</v>
      </c>
      <c r="S143" s="42">
        <v>16.343181198</v>
      </c>
      <c r="T143" s="42">
        <v>47.635590751999999</v>
      </c>
      <c r="U143" s="42">
        <v>0</v>
      </c>
      <c r="V143" s="42">
        <v>69.827162143615496</v>
      </c>
      <c r="W143" s="42">
        <v>49.494077347615494</v>
      </c>
      <c r="X143" s="42">
        <v>20.333084795999998</v>
      </c>
      <c r="Y143" s="42">
        <v>896.69683674747284</v>
      </c>
      <c r="Z143" s="42">
        <v>902.75874419247293</v>
      </c>
      <c r="AA143" s="42">
        <v>671.93025430066666</v>
      </c>
      <c r="AB143" s="42">
        <v>328.058000397</v>
      </c>
      <c r="AC143" s="42">
        <v>71.916513033666661</v>
      </c>
      <c r="AD143" s="42">
        <v>59.92965715199999</v>
      </c>
      <c r="AE143" s="42">
        <v>46.866470671999998</v>
      </c>
      <c r="AF143" s="42">
        <v>13.063186479999999</v>
      </c>
      <c r="AG143" s="42">
        <v>212.026083718</v>
      </c>
      <c r="AH143" s="42">
        <v>0</v>
      </c>
      <c r="AI143" s="42">
        <v>57.384324689999993</v>
      </c>
      <c r="AJ143" s="42">
        <v>0</v>
      </c>
      <c r="AK143" s="42">
        <v>0</v>
      </c>
      <c r="AL143" s="42">
        <v>230.82848989180624</v>
      </c>
      <c r="AM143" s="42">
        <v>125.83289183700001</v>
      </c>
      <c r="AN143" s="42">
        <v>1.3308962450000001</v>
      </c>
      <c r="AO143" s="42">
        <v>103.66470180980626</v>
      </c>
      <c r="AP143" s="42">
        <v>-6.0619074449999983</v>
      </c>
      <c r="AQ143" s="42">
        <v>-96.350307825857342</v>
      </c>
      <c r="AR143" s="42">
        <v>-166.17746996947281</v>
      </c>
      <c r="AS143" s="42">
        <v>-2.5831110076666177</v>
      </c>
      <c r="AT143" s="42">
        <v>-62.512768159666585</v>
      </c>
      <c r="AU143" s="42">
        <v>-167.5264041608574</v>
      </c>
      <c r="AV143" s="42">
        <v>-237.35356630447288</v>
      </c>
      <c r="AW143" s="42">
        <v>163.04162608419077</v>
      </c>
      <c r="AX143" s="42">
        <v>58.635309617190771</v>
      </c>
      <c r="AY143" s="42">
        <v>82.37677546219075</v>
      </c>
      <c r="AZ143" s="42">
        <v>-23.741465845</v>
      </c>
      <c r="BA143" s="42">
        <v>0</v>
      </c>
      <c r="BB143" s="42">
        <v>104.406316467</v>
      </c>
      <c r="BC143" s="42">
        <v>-5.1352208541999911</v>
      </c>
      <c r="BD143" s="42">
        <v>109.54153732119998</v>
      </c>
      <c r="BE143" s="43">
        <v>0</v>
      </c>
      <c r="BF143" t="s">
        <v>58</v>
      </c>
      <c r="BG143">
        <f t="shared" si="3"/>
        <v>114</v>
      </c>
    </row>
    <row r="144" spans="3:59" ht="15.6" x14ac:dyDescent="0.3">
      <c r="C144" s="6" t="str">
        <f t="shared" si="2"/>
        <v>3T 2018</v>
      </c>
      <c r="D144" s="40">
        <v>43282</v>
      </c>
      <c r="E144" s="41">
        <v>964.61604171294903</v>
      </c>
      <c r="F144" s="42">
        <v>888.26739991400007</v>
      </c>
      <c r="G144" s="42">
        <v>888.26739991400007</v>
      </c>
      <c r="H144" s="42">
        <v>797.12273650400004</v>
      </c>
      <c r="I144" s="42">
        <v>245.38840370599999</v>
      </c>
      <c r="J144" s="42">
        <v>7.2334390820000012</v>
      </c>
      <c r="K144" s="42">
        <v>3.8262984529999997</v>
      </c>
      <c r="L144" s="42">
        <v>420.90288199100002</v>
      </c>
      <c r="M144" s="42">
        <v>113.261759267</v>
      </c>
      <c r="N144" s="42">
        <v>6.509954005</v>
      </c>
      <c r="O144" s="42">
        <v>91.144663409999993</v>
      </c>
      <c r="P144" s="42">
        <v>3.6834241940000005</v>
      </c>
      <c r="Q144" s="42">
        <v>16.271327344000007</v>
      </c>
      <c r="R144" s="42">
        <v>0.72413193600000003</v>
      </c>
      <c r="S144" s="42">
        <v>16.794711587000002</v>
      </c>
      <c r="T144" s="42">
        <v>53.671068349000002</v>
      </c>
      <c r="U144" s="42">
        <v>0</v>
      </c>
      <c r="V144" s="42">
        <v>76.348641798948904</v>
      </c>
      <c r="W144" s="42">
        <v>56.015557002948896</v>
      </c>
      <c r="X144" s="42">
        <v>20.333084795999998</v>
      </c>
      <c r="Y144" s="42">
        <v>1110.5078423524797</v>
      </c>
      <c r="Z144" s="42">
        <v>1116.8667569464797</v>
      </c>
      <c r="AA144" s="42">
        <v>810.59260562966654</v>
      </c>
      <c r="AB144" s="42">
        <v>386.83543808366665</v>
      </c>
      <c r="AC144" s="42">
        <v>83.684758966000004</v>
      </c>
      <c r="AD144" s="42">
        <v>64.490730881999994</v>
      </c>
      <c r="AE144" s="42">
        <v>50.799473749000001</v>
      </c>
      <c r="AF144" s="42">
        <v>13.691257132999997</v>
      </c>
      <c r="AG144" s="42">
        <v>275.58167769799996</v>
      </c>
      <c r="AH144" s="42">
        <v>0</v>
      </c>
      <c r="AI144" s="42">
        <v>77.044545556999992</v>
      </c>
      <c r="AJ144" s="42">
        <v>0</v>
      </c>
      <c r="AK144" s="42">
        <v>21</v>
      </c>
      <c r="AL144" s="42">
        <v>306.274151316813</v>
      </c>
      <c r="AM144" s="42">
        <v>187.13892694600003</v>
      </c>
      <c r="AN144" s="42">
        <v>1.3308962450000001</v>
      </c>
      <c r="AO144" s="42">
        <v>117.80432812581302</v>
      </c>
      <c r="AP144" s="42">
        <v>-6.3589145939999989</v>
      </c>
      <c r="AQ144" s="42">
        <v>-145.8918006395308</v>
      </c>
      <c r="AR144" s="42">
        <v>-222.24044243847968</v>
      </c>
      <c r="AS144" s="42">
        <v>-39.945383430666709</v>
      </c>
      <c r="AT144" s="42">
        <v>-104.43611431266669</v>
      </c>
      <c r="AU144" s="42">
        <v>-195.82706846653079</v>
      </c>
      <c r="AV144" s="42">
        <v>-272.17571026547967</v>
      </c>
      <c r="AW144" s="42">
        <v>203.05137354686408</v>
      </c>
      <c r="AX144" s="42">
        <v>65.287936884864123</v>
      </c>
      <c r="AY144" s="42">
        <v>89.994922122864111</v>
      </c>
      <c r="AZ144" s="42">
        <v>-24.706985238000001</v>
      </c>
      <c r="BA144" s="42">
        <v>0</v>
      </c>
      <c r="BB144" s="42">
        <v>137.763436662</v>
      </c>
      <c r="BC144" s="42">
        <v>18.649948882800025</v>
      </c>
      <c r="BD144" s="42">
        <v>119.11348777919999</v>
      </c>
      <c r="BE144" s="43">
        <v>0</v>
      </c>
      <c r="BF144" t="s">
        <v>58</v>
      </c>
      <c r="BG144">
        <f t="shared" si="3"/>
        <v>115</v>
      </c>
    </row>
    <row r="145" spans="3:59" ht="15.6" x14ac:dyDescent="0.3">
      <c r="C145" s="6" t="str">
        <f t="shared" si="2"/>
        <v>3T 2018</v>
      </c>
      <c r="D145" s="40">
        <v>43313</v>
      </c>
      <c r="E145" s="44">
        <v>1086.4028858876272</v>
      </c>
      <c r="F145" s="45">
        <v>998.01701320479992</v>
      </c>
      <c r="G145" s="45">
        <v>998.01701320479992</v>
      </c>
      <c r="H145" s="45">
        <v>895.94217441479998</v>
      </c>
      <c r="I145" s="45">
        <v>265.42544958943051</v>
      </c>
      <c r="J145" s="45">
        <v>8.3447381343608811</v>
      </c>
      <c r="K145" s="45">
        <v>4.3587321334242066</v>
      </c>
      <c r="L145" s="45">
        <v>481.67041909773025</v>
      </c>
      <c r="M145" s="45">
        <v>128.71168736300001</v>
      </c>
      <c r="N145" s="45">
        <v>7.4311480968540744</v>
      </c>
      <c r="O145" s="45">
        <v>102.07483879</v>
      </c>
      <c r="P145" s="45">
        <v>4.1971431220000008</v>
      </c>
      <c r="Q145" s="45">
        <v>18.246814942</v>
      </c>
      <c r="R145" s="45">
        <v>1.3347617519999999</v>
      </c>
      <c r="S145" s="45">
        <v>19.555438454000001</v>
      </c>
      <c r="T145" s="45">
        <v>58.740680520000005</v>
      </c>
      <c r="U145" s="45">
        <v>0</v>
      </c>
      <c r="V145" s="45">
        <v>88.385872682827227</v>
      </c>
      <c r="W145" s="45">
        <v>61.493217886827232</v>
      </c>
      <c r="X145" s="45">
        <v>26.892654796000002</v>
      </c>
      <c r="Y145" s="45">
        <v>1295.452004120739</v>
      </c>
      <c r="Z145" s="45">
        <v>1301.810918714739</v>
      </c>
      <c r="AA145" s="45">
        <v>924.99073964733327</v>
      </c>
      <c r="AB145" s="45">
        <v>449.63782402933327</v>
      </c>
      <c r="AC145" s="45">
        <v>110.30537226800003</v>
      </c>
      <c r="AD145" s="45">
        <v>56.164672832999983</v>
      </c>
      <c r="AE145" s="45">
        <v>41.857570842000001</v>
      </c>
      <c r="AF145" s="45">
        <v>14.307101990999998</v>
      </c>
      <c r="AG145" s="45">
        <v>308.88287051700001</v>
      </c>
      <c r="AH145" s="45">
        <v>0</v>
      </c>
      <c r="AI145" s="45">
        <v>94.99933557899999</v>
      </c>
      <c r="AJ145" s="45">
        <v>0</v>
      </c>
      <c r="AK145" s="45">
        <v>21</v>
      </c>
      <c r="AL145" s="45">
        <v>376.82017906740583</v>
      </c>
      <c r="AM145" s="45">
        <v>242.40385644200001</v>
      </c>
      <c r="AN145" s="45">
        <v>8.3547106210000006</v>
      </c>
      <c r="AO145" s="45">
        <v>1.3308962450000001</v>
      </c>
      <c r="AP145" s="45">
        <v>-6.3589145939999998</v>
      </c>
      <c r="AQ145" s="45">
        <v>-209.04911823311193</v>
      </c>
      <c r="AR145" s="45">
        <v>-297.43499091593912</v>
      </c>
      <c r="AS145" s="45">
        <v>-108.18489170253336</v>
      </c>
      <c r="AT145" s="45">
        <v>-164.34956453553337</v>
      </c>
      <c r="AU145" s="45">
        <v>-279.30247021011195</v>
      </c>
      <c r="AV145" s="45">
        <v>-367.68834289293915</v>
      </c>
      <c r="AW145" s="45">
        <v>284.04608441757858</v>
      </c>
      <c r="AX145" s="45">
        <v>73.75967240957857</v>
      </c>
      <c r="AY145" s="45">
        <v>99.798359493578587</v>
      </c>
      <c r="AZ145" s="45">
        <v>-26.038687084000003</v>
      </c>
      <c r="BA145" s="45">
        <v>0</v>
      </c>
      <c r="BB145" s="45">
        <v>210.28641200800001</v>
      </c>
      <c r="BC145" s="45">
        <v>65.527977875000005</v>
      </c>
      <c r="BD145" s="45">
        <v>144.75843413300001</v>
      </c>
      <c r="BE145" s="46">
        <v>-4.7436142074666447</v>
      </c>
      <c r="BF145" t="s">
        <v>58</v>
      </c>
      <c r="BG145">
        <f t="shared" si="3"/>
        <v>116</v>
      </c>
    </row>
    <row r="146" spans="3:59" ht="15.6" x14ac:dyDescent="0.3">
      <c r="C146" s="6" t="str">
        <f t="shared" si="2"/>
        <v>3T 2018</v>
      </c>
      <c r="D146" s="40">
        <v>43344</v>
      </c>
      <c r="E146" s="44">
        <v>1198.5404794939914</v>
      </c>
      <c r="F146" s="45">
        <v>1105.1402452467999</v>
      </c>
      <c r="G146" s="45">
        <v>1105.1402452467999</v>
      </c>
      <c r="H146" s="45">
        <v>992.2855067708</v>
      </c>
      <c r="I146" s="45">
        <v>281.35328386775939</v>
      </c>
      <c r="J146" s="45">
        <v>9.2382006163197303</v>
      </c>
      <c r="K146" s="45">
        <v>4.9647175580511016</v>
      </c>
      <c r="L146" s="45">
        <v>542.74497412947017</v>
      </c>
      <c r="M146" s="45">
        <v>145.643206101</v>
      </c>
      <c r="N146" s="45">
        <v>8.3411244981994948</v>
      </c>
      <c r="O146" s="45">
        <v>112.85473847599999</v>
      </c>
      <c r="P146" s="45">
        <v>4.8410518160000011</v>
      </c>
      <c r="Q146" s="45">
        <v>20.167184030000001</v>
      </c>
      <c r="R146" s="45">
        <v>1.4753931649999998</v>
      </c>
      <c r="S146" s="45">
        <v>21.392748418</v>
      </c>
      <c r="T146" s="45">
        <v>64.978361047000007</v>
      </c>
      <c r="U146" s="45">
        <v>0</v>
      </c>
      <c r="V146" s="45">
        <v>93.400234247191293</v>
      </c>
      <c r="W146" s="45">
        <v>64.044958519191297</v>
      </c>
      <c r="X146" s="45">
        <v>29.355275728000002</v>
      </c>
      <c r="Y146" s="45">
        <v>1410.3707599892932</v>
      </c>
      <c r="Z146" s="45">
        <v>1416.9405841532932</v>
      </c>
      <c r="AA146" s="45">
        <v>1011.292381706</v>
      </c>
      <c r="AB146" s="45">
        <v>511.74306704100002</v>
      </c>
      <c r="AC146" s="45">
        <v>117.83533005900003</v>
      </c>
      <c r="AD146" s="45">
        <v>65.335352626000002</v>
      </c>
      <c r="AE146" s="45">
        <v>49.445460091000015</v>
      </c>
      <c r="AF146" s="45">
        <v>15.889892535</v>
      </c>
      <c r="AG146" s="45">
        <v>316.37863198000002</v>
      </c>
      <c r="AH146" s="45">
        <v>0</v>
      </c>
      <c r="AI146" s="45">
        <v>97.152809043999994</v>
      </c>
      <c r="AJ146" s="45">
        <v>0</v>
      </c>
      <c r="AK146" s="45">
        <v>21</v>
      </c>
      <c r="AL146" s="45">
        <v>405.64820244729327</v>
      </c>
      <c r="AM146" s="45">
        <v>264.80681871900003</v>
      </c>
      <c r="AN146" s="45">
        <v>8.3547106210000006</v>
      </c>
      <c r="AO146" s="45">
        <v>1.3308962450000001</v>
      </c>
      <c r="AP146" s="45">
        <v>-6.5698241639999999</v>
      </c>
      <c r="AQ146" s="45">
        <v>-211.83028049530205</v>
      </c>
      <c r="AR146" s="45">
        <v>-305.23051474249331</v>
      </c>
      <c r="AS146" s="45">
        <v>-100.38467463320011</v>
      </c>
      <c r="AT146" s="45">
        <v>-165.72002725920012</v>
      </c>
      <c r="AU146" s="45">
        <v>-315.93935729730208</v>
      </c>
      <c r="AV146" s="45">
        <v>-409.33959154449337</v>
      </c>
      <c r="AW146" s="45">
        <v>317.68249848310194</v>
      </c>
      <c r="AX146" s="45">
        <v>70.219607388101949</v>
      </c>
      <c r="AY146" s="45">
        <v>103.67167996410197</v>
      </c>
      <c r="AZ146" s="45">
        <v>-33.452072575999999</v>
      </c>
      <c r="BA146" s="45">
        <v>0</v>
      </c>
      <c r="BB146" s="45">
        <v>247.462891095</v>
      </c>
      <c r="BC146" s="45">
        <v>94.350841087999996</v>
      </c>
      <c r="BD146" s="45">
        <v>153.11205000699999</v>
      </c>
      <c r="BE146" s="46">
        <v>-1.743141185799872</v>
      </c>
      <c r="BF146" t="s">
        <v>58</v>
      </c>
      <c r="BG146">
        <f t="shared" si="3"/>
        <v>117</v>
      </c>
    </row>
    <row r="147" spans="3:59" ht="15.6" x14ac:dyDescent="0.3">
      <c r="C147" s="6" t="str">
        <f t="shared" si="2"/>
        <v>4T 2018</v>
      </c>
      <c r="D147" s="40">
        <v>43374</v>
      </c>
      <c r="E147" s="44">
        <v>1411.9779344468789</v>
      </c>
      <c r="F147" s="45">
        <v>1264.0858994597997</v>
      </c>
      <c r="G147" s="45">
        <v>1264.0858994597997</v>
      </c>
      <c r="H147" s="45">
        <v>1132.5977872788001</v>
      </c>
      <c r="I147" s="45">
        <v>334.01567377784977</v>
      </c>
      <c r="J147" s="45">
        <v>10.20455535530739</v>
      </c>
      <c r="K147" s="45">
        <v>5.8535344774161162</v>
      </c>
      <c r="L147" s="45">
        <v>610.20419436535292</v>
      </c>
      <c r="M147" s="45">
        <v>162.981599593</v>
      </c>
      <c r="N147" s="45">
        <v>9.3382297098737332</v>
      </c>
      <c r="O147" s="45">
        <v>131.48811218099999</v>
      </c>
      <c r="P147" s="45">
        <v>5.5004782470000011</v>
      </c>
      <c r="Q147" s="45">
        <v>24.44874385</v>
      </c>
      <c r="R147" s="45">
        <v>1.589982622</v>
      </c>
      <c r="S147" s="45">
        <v>23.216001274</v>
      </c>
      <c r="T147" s="45">
        <v>76.732906188000015</v>
      </c>
      <c r="U147" s="45">
        <v>0</v>
      </c>
      <c r="V147" s="45">
        <v>147.89203498707886</v>
      </c>
      <c r="W147" s="45">
        <v>70.224265251078876</v>
      </c>
      <c r="X147" s="45">
        <v>77.667769735999997</v>
      </c>
      <c r="Y147" s="45">
        <v>1563.1733435518081</v>
      </c>
      <c r="Z147" s="45">
        <v>1571.239639381808</v>
      </c>
      <c r="AA147" s="45">
        <v>1122.3177398536668</v>
      </c>
      <c r="AB147" s="45">
        <v>571.37739210366681</v>
      </c>
      <c r="AC147" s="45">
        <v>154.39219638000003</v>
      </c>
      <c r="AD147" s="45">
        <v>69.920043802999999</v>
      </c>
      <c r="AE147" s="45">
        <v>50.79866255200001</v>
      </c>
      <c r="AF147" s="45">
        <v>19.121381250999999</v>
      </c>
      <c r="AG147" s="45">
        <v>326.62810756700003</v>
      </c>
      <c r="AH147" s="45">
        <v>0</v>
      </c>
      <c r="AI147" s="45">
        <v>100.488490958</v>
      </c>
      <c r="AJ147" s="45">
        <v>0</v>
      </c>
      <c r="AK147" s="45">
        <v>41</v>
      </c>
      <c r="AL147" s="45">
        <v>448.9218995281413</v>
      </c>
      <c r="AM147" s="45">
        <v>293.80813976300004</v>
      </c>
      <c r="AN147" s="45">
        <v>8.3547106210000006</v>
      </c>
      <c r="AO147" s="45">
        <v>1.3308962450000001</v>
      </c>
      <c r="AP147" s="45">
        <v>-8.0662958299999996</v>
      </c>
      <c r="AQ147" s="45">
        <v>-151.19540910492927</v>
      </c>
      <c r="AR147" s="45">
        <v>-299.08744409200807</v>
      </c>
      <c r="AS147" s="45">
        <v>-75.384536768866866</v>
      </c>
      <c r="AT147" s="45">
        <v>-145.30458057186686</v>
      </c>
      <c r="AU147" s="45">
        <v>-321.6892130639294</v>
      </c>
      <c r="AV147" s="45">
        <v>-469.58124805100829</v>
      </c>
      <c r="AW147" s="45">
        <v>325.07644403006242</v>
      </c>
      <c r="AX147" s="45">
        <v>70.518133707062404</v>
      </c>
      <c r="AY147" s="45">
        <v>111.76474926906243</v>
      </c>
      <c r="AZ147" s="45">
        <v>-41.246615562000002</v>
      </c>
      <c r="BA147" s="45">
        <v>0</v>
      </c>
      <c r="BB147" s="45">
        <v>254.558310323</v>
      </c>
      <c r="BC147" s="45">
        <v>70.802573466999988</v>
      </c>
      <c r="BD147" s="45">
        <v>183.755736856</v>
      </c>
      <c r="BE147" s="46">
        <v>-3.3872309661329925</v>
      </c>
      <c r="BF147" t="s">
        <v>58</v>
      </c>
      <c r="BG147">
        <f t="shared" si="3"/>
        <v>118</v>
      </c>
    </row>
    <row r="148" spans="3:59" ht="15.6" x14ac:dyDescent="0.3">
      <c r="C148" s="6" t="str">
        <f t="shared" si="2"/>
        <v>4T 2018</v>
      </c>
      <c r="D148" s="40">
        <v>43405</v>
      </c>
      <c r="E148" s="44">
        <v>1549.6248505015562</v>
      </c>
      <c r="F148" s="45">
        <v>1393.8895647987997</v>
      </c>
      <c r="G148" s="45">
        <v>1393.8895647987997</v>
      </c>
      <c r="H148" s="45">
        <v>1237.8765199828001</v>
      </c>
      <c r="I148" s="45">
        <v>355.18457003762973</v>
      </c>
      <c r="J148" s="45">
        <v>11.148833353411117</v>
      </c>
      <c r="K148" s="45">
        <v>6.7470556094416034</v>
      </c>
      <c r="L148" s="45">
        <v>674.23501019513992</v>
      </c>
      <c r="M148" s="45">
        <v>180.26345256299999</v>
      </c>
      <c r="N148" s="45">
        <v>10.297598224177573</v>
      </c>
      <c r="O148" s="45">
        <v>156.01304481599999</v>
      </c>
      <c r="P148" s="45">
        <v>5.7743296110000006</v>
      </c>
      <c r="Q148" s="45">
        <v>26.519421787999999</v>
      </c>
      <c r="R148" s="45">
        <v>2.313778675</v>
      </c>
      <c r="S148" s="45">
        <v>37.417258782000005</v>
      </c>
      <c r="T148" s="45">
        <v>83.988255960000018</v>
      </c>
      <c r="U148" s="45">
        <v>0</v>
      </c>
      <c r="V148" s="45">
        <v>155.73528570275616</v>
      </c>
      <c r="W148" s="45">
        <v>72.250514866756177</v>
      </c>
      <c r="X148" s="45">
        <v>83.484770835999996</v>
      </c>
      <c r="Y148" s="45">
        <v>1763.840909246152</v>
      </c>
      <c r="Z148" s="45">
        <v>1772.177825741152</v>
      </c>
      <c r="AA148" s="45">
        <v>1248.6028413303334</v>
      </c>
      <c r="AB148" s="45">
        <v>639.58440288333338</v>
      </c>
      <c r="AC148" s="45">
        <v>168.63909840700003</v>
      </c>
      <c r="AD148" s="45">
        <v>86.725516800000008</v>
      </c>
      <c r="AE148" s="45">
        <v>63.76830175100001</v>
      </c>
      <c r="AF148" s="45">
        <v>22.957215048999998</v>
      </c>
      <c r="AG148" s="45">
        <v>353.65382324000001</v>
      </c>
      <c r="AH148" s="45">
        <v>0</v>
      </c>
      <c r="AI148" s="45">
        <v>102.94083089</v>
      </c>
      <c r="AJ148" s="45">
        <v>0</v>
      </c>
      <c r="AK148" s="45">
        <v>51</v>
      </c>
      <c r="AL148" s="45">
        <v>523.57498441081862</v>
      </c>
      <c r="AM148" s="45">
        <v>359.81936713800008</v>
      </c>
      <c r="AN148" s="45">
        <v>8.3547106210000006</v>
      </c>
      <c r="AO148" s="45">
        <v>1.3308962450000001</v>
      </c>
      <c r="AP148" s="45">
        <v>-8.336916494999997</v>
      </c>
      <c r="AQ148" s="45">
        <v>-214.21605874459584</v>
      </c>
      <c r="AR148" s="45">
        <v>-369.95134444735197</v>
      </c>
      <c r="AS148" s="45">
        <v>-120.80110661953344</v>
      </c>
      <c r="AT148" s="45">
        <v>-207.52662341953345</v>
      </c>
      <c r="AU148" s="45">
        <v>-402.38222558959586</v>
      </c>
      <c r="AV148" s="45">
        <v>-558.11751129235199</v>
      </c>
      <c r="AW148" s="45">
        <v>403.01266177006244</v>
      </c>
      <c r="AX148" s="45">
        <v>67.516640219062396</v>
      </c>
      <c r="AY148" s="45">
        <v>118.38035716106243</v>
      </c>
      <c r="AZ148" s="45">
        <v>-50.863716942000003</v>
      </c>
      <c r="BA148" s="45">
        <v>0</v>
      </c>
      <c r="BB148" s="45">
        <v>335.49602155100001</v>
      </c>
      <c r="BC148" s="45">
        <v>89.148836625000001</v>
      </c>
      <c r="BD148" s="45">
        <v>246.34718492600001</v>
      </c>
      <c r="BE148" s="46">
        <v>-0.63043618046655636</v>
      </c>
      <c r="BF148" t="s">
        <v>58</v>
      </c>
      <c r="BG148">
        <f t="shared" si="3"/>
        <v>119</v>
      </c>
    </row>
    <row r="149" spans="3:59" ht="15.6" x14ac:dyDescent="0.3">
      <c r="C149" s="6" t="str">
        <f t="shared" si="2"/>
        <v>4T 2018</v>
      </c>
      <c r="D149" s="40">
        <v>43435</v>
      </c>
      <c r="E149" s="44">
        <v>1745.9521593177492</v>
      </c>
      <c r="F149" s="45">
        <v>1530.8611227107997</v>
      </c>
      <c r="G149" s="45">
        <v>1530.8611227107997</v>
      </c>
      <c r="H149" s="45">
        <v>1354.2650551408001</v>
      </c>
      <c r="I149" s="45">
        <v>375.28198885848468</v>
      </c>
      <c r="J149" s="45">
        <v>12.42648187717022</v>
      </c>
      <c r="K149" s="45">
        <v>7.8051295696380816</v>
      </c>
      <c r="L149" s="45">
        <v>744.88504396495375</v>
      </c>
      <c r="M149" s="45">
        <v>202.46770272799998</v>
      </c>
      <c r="N149" s="45">
        <v>11.39870814255316</v>
      </c>
      <c r="O149" s="45">
        <v>176.59606757</v>
      </c>
      <c r="P149" s="45">
        <v>6.5550918400000002</v>
      </c>
      <c r="Q149" s="45">
        <v>29.962953691999999</v>
      </c>
      <c r="R149" s="45">
        <v>2.6228765750000003</v>
      </c>
      <c r="S149" s="45">
        <v>39.012587489000005</v>
      </c>
      <c r="T149" s="45">
        <v>98.44255797400001</v>
      </c>
      <c r="U149" s="45">
        <v>0</v>
      </c>
      <c r="V149" s="45">
        <v>215.09103660694905</v>
      </c>
      <c r="W149" s="45">
        <v>122.39013551694907</v>
      </c>
      <c r="X149" s="45">
        <v>92.700901090000002</v>
      </c>
      <c r="Y149" s="45">
        <v>2127.6062039299482</v>
      </c>
      <c r="Z149" s="45">
        <v>2137.7049808939482</v>
      </c>
      <c r="AA149" s="45">
        <v>1383.3640960260827</v>
      </c>
      <c r="AB149" s="45">
        <v>705.10688247100006</v>
      </c>
      <c r="AC149" s="45">
        <v>196.22458875500001</v>
      </c>
      <c r="AD149" s="45">
        <v>97.240452243082629</v>
      </c>
      <c r="AE149" s="45">
        <v>74.138343724082631</v>
      </c>
      <c r="AF149" s="45">
        <v>23.102108519000002</v>
      </c>
      <c r="AG149" s="45">
        <v>384.79217255700001</v>
      </c>
      <c r="AH149" s="45">
        <v>0</v>
      </c>
      <c r="AI149" s="45">
        <v>104.39866901800001</v>
      </c>
      <c r="AJ149" s="45">
        <v>0</v>
      </c>
      <c r="AK149" s="45">
        <v>51</v>
      </c>
      <c r="AL149" s="45">
        <v>754.34088486786561</v>
      </c>
      <c r="AM149" s="45">
        <v>446.95107002200007</v>
      </c>
      <c r="AN149" s="45">
        <v>10</v>
      </c>
      <c r="AO149" s="45">
        <v>82.230896245000011</v>
      </c>
      <c r="AP149" s="45">
        <v>-10.098776963999997</v>
      </c>
      <c r="AQ149" s="45">
        <v>-381.65404461219924</v>
      </c>
      <c r="AR149" s="45">
        <v>-596.74508121914823</v>
      </c>
      <c r="AS149" s="45">
        <v>-274.34571037520016</v>
      </c>
      <c r="AT149" s="45">
        <v>-371.58616261828274</v>
      </c>
      <c r="AU149" s="45">
        <v>-478.30181671119942</v>
      </c>
      <c r="AV149" s="45">
        <v>-693.39285331814847</v>
      </c>
      <c r="AW149" s="45">
        <v>470.48018011597151</v>
      </c>
      <c r="AX149" s="45">
        <v>75.891089166916487</v>
      </c>
      <c r="AY149" s="45">
        <v>130.97493408391651</v>
      </c>
      <c r="AZ149" s="45">
        <v>-55.083844917</v>
      </c>
      <c r="BA149" s="45">
        <v>0</v>
      </c>
      <c r="BB149" s="45">
        <v>394.58909094905499</v>
      </c>
      <c r="BC149" s="45">
        <v>142.32193750300002</v>
      </c>
      <c r="BD149" s="45">
        <v>252.267153446055</v>
      </c>
      <c r="BE149" s="46">
        <v>7.8216365952279023</v>
      </c>
      <c r="BF149" t="s">
        <v>58</v>
      </c>
      <c r="BG149">
        <f t="shared" si="3"/>
        <v>120</v>
      </c>
    </row>
    <row r="150" spans="3:59" ht="15.6" x14ac:dyDescent="0.3">
      <c r="C150" s="6" t="str">
        <f t="shared" si="2"/>
        <v>1T 2019</v>
      </c>
      <c r="D150" s="40">
        <v>43466</v>
      </c>
      <c r="E150" s="44">
        <v>150.40259354435244</v>
      </c>
      <c r="F150" s="45">
        <v>142.94035727219998</v>
      </c>
      <c r="G150" s="45">
        <v>142.94035727219998</v>
      </c>
      <c r="H150" s="45">
        <v>135.76184629919999</v>
      </c>
      <c r="I150" s="45">
        <v>50.707613083218696</v>
      </c>
      <c r="J150" s="45">
        <v>1.2701324071619207</v>
      </c>
      <c r="K150" s="45">
        <v>0.6059781853281061</v>
      </c>
      <c r="L150" s="45">
        <v>66.019332166964546</v>
      </c>
      <c r="M150" s="45">
        <v>16.106093592000001</v>
      </c>
      <c r="N150" s="45">
        <v>1.0526968645267269</v>
      </c>
      <c r="O150" s="45">
        <v>7.178510972999999</v>
      </c>
      <c r="P150" s="45">
        <v>0.59346954899999993</v>
      </c>
      <c r="Q150" s="45">
        <v>2.1893524579999997</v>
      </c>
      <c r="R150" s="45">
        <v>0.11635940100000002</v>
      </c>
      <c r="S150" s="45">
        <v>5.1117525999999996E-2</v>
      </c>
      <c r="T150" s="45">
        <v>4.2282120389999998</v>
      </c>
      <c r="U150" s="45">
        <v>0</v>
      </c>
      <c r="V150" s="45">
        <v>7.4622362721524613</v>
      </c>
      <c r="W150" s="45">
        <v>1.1539107921524603</v>
      </c>
      <c r="X150" s="45">
        <v>6.3083254800000006</v>
      </c>
      <c r="Y150" s="45">
        <v>103.94454041898294</v>
      </c>
      <c r="Z150" s="45">
        <v>104.24660104298293</v>
      </c>
      <c r="AA150" s="45">
        <v>89.426429604133332</v>
      </c>
      <c r="AB150" s="45">
        <v>59.254915823333334</v>
      </c>
      <c r="AC150" s="45">
        <v>7.78371353</v>
      </c>
      <c r="AD150" s="45">
        <v>6.1897306140000001</v>
      </c>
      <c r="AE150" s="45">
        <v>5.1989709730000007</v>
      </c>
      <c r="AF150" s="45">
        <v>0.99075964100000002</v>
      </c>
      <c r="AG150" s="45">
        <v>16.1980696368</v>
      </c>
      <c r="AH150" s="45">
        <v>0.79401197379999988</v>
      </c>
      <c r="AI150" s="45">
        <v>1.037148</v>
      </c>
      <c r="AJ150" s="45">
        <v>0</v>
      </c>
      <c r="AK150" s="45">
        <v>0</v>
      </c>
      <c r="AL150" s="45">
        <v>14.820171438849602</v>
      </c>
      <c r="AM150" s="45">
        <v>4.7166722099999996</v>
      </c>
      <c r="AN150" s="45">
        <v>0</v>
      </c>
      <c r="AO150" s="45">
        <v>10.103499228849602</v>
      </c>
      <c r="AP150" s="45">
        <v>-0.30206062399999795</v>
      </c>
      <c r="AQ150" s="45">
        <v>46.458053125369503</v>
      </c>
      <c r="AR150" s="45">
        <v>38.99581685321705</v>
      </c>
      <c r="AS150" s="45">
        <v>55.289046696066663</v>
      </c>
      <c r="AT150" s="45">
        <v>49.099316082066657</v>
      </c>
      <c r="AU150" s="45">
        <v>3.6726959013695044</v>
      </c>
      <c r="AV150" s="45">
        <v>-3.7895403707829489</v>
      </c>
      <c r="AW150" s="45">
        <v>2.663348703697145</v>
      </c>
      <c r="AX150" s="45">
        <v>15.596714374697141</v>
      </c>
      <c r="AY150" s="45">
        <v>16.983718942697141</v>
      </c>
      <c r="AZ150" s="45">
        <v>-1.387004568</v>
      </c>
      <c r="BA150" s="45">
        <v>0</v>
      </c>
      <c r="BB150" s="45">
        <v>-12.933365670999997</v>
      </c>
      <c r="BC150" s="45">
        <v>-26.381233467999998</v>
      </c>
      <c r="BD150" s="45">
        <v>13.447867797000002</v>
      </c>
      <c r="BE150" s="46">
        <v>-6.3360446050666495</v>
      </c>
      <c r="BF150" t="s">
        <v>58</v>
      </c>
      <c r="BG150">
        <f t="shared" si="3"/>
        <v>121</v>
      </c>
    </row>
    <row r="151" spans="3:59" ht="15.6" x14ac:dyDescent="0.3">
      <c r="C151" s="6" t="str">
        <f t="shared" si="2"/>
        <v>1T 2019</v>
      </c>
      <c r="D151" s="40">
        <v>43497</v>
      </c>
      <c r="E151" s="44">
        <v>305.40068179795242</v>
      </c>
      <c r="F151" s="45">
        <v>296.94561855979998</v>
      </c>
      <c r="G151" s="45">
        <v>296.94561855979998</v>
      </c>
      <c r="H151" s="45">
        <v>237.86889892979997</v>
      </c>
      <c r="I151" s="45">
        <v>72.138845239536323</v>
      </c>
      <c r="J151" s="45">
        <v>2.2189882359124762</v>
      </c>
      <c r="K151" s="45">
        <v>1.2564150351958214</v>
      </c>
      <c r="L151" s="45">
        <v>127.89099442493379</v>
      </c>
      <c r="M151" s="45">
        <v>32.465444898000001</v>
      </c>
      <c r="N151" s="45">
        <v>1.898211096221565</v>
      </c>
      <c r="O151" s="45">
        <v>59.076719629999999</v>
      </c>
      <c r="P151" s="45">
        <v>1.039843125</v>
      </c>
      <c r="Q151" s="45">
        <v>44.268753685</v>
      </c>
      <c r="R151" s="45">
        <v>0.22676822700000002</v>
      </c>
      <c r="S151" s="45">
        <v>0.340948682</v>
      </c>
      <c r="T151" s="45">
        <v>13.200405910999999</v>
      </c>
      <c r="U151" s="45">
        <v>0</v>
      </c>
      <c r="V151" s="45">
        <v>8.4550632381524604</v>
      </c>
      <c r="W151" s="45">
        <v>2.1467377581524603</v>
      </c>
      <c r="X151" s="45">
        <v>6.3083254800000006</v>
      </c>
      <c r="Y151" s="45">
        <v>286.79559389824527</v>
      </c>
      <c r="Z151" s="45">
        <v>287.09765452224531</v>
      </c>
      <c r="AA151" s="45">
        <v>233.01140118139568</v>
      </c>
      <c r="AB151" s="45">
        <v>123.27756078166666</v>
      </c>
      <c r="AC151" s="45">
        <v>15.487711062999999</v>
      </c>
      <c r="AD151" s="45">
        <v>9.5713282160790296</v>
      </c>
      <c r="AE151" s="45">
        <v>7.3055940810000006</v>
      </c>
      <c r="AF151" s="45">
        <v>2.2657341350790299</v>
      </c>
      <c r="AG151" s="45">
        <v>84.674801120649988</v>
      </c>
      <c r="AH151" s="45">
        <v>1.7167669763</v>
      </c>
      <c r="AI151" s="45">
        <v>36.407826163000003</v>
      </c>
      <c r="AJ151" s="45">
        <v>0</v>
      </c>
      <c r="AK151" s="45">
        <v>0</v>
      </c>
      <c r="AL151" s="45">
        <v>54.086253340849595</v>
      </c>
      <c r="AM151" s="45">
        <v>42.721091145999999</v>
      </c>
      <c r="AN151" s="45">
        <v>0</v>
      </c>
      <c r="AO151" s="45">
        <v>11.365162194849601</v>
      </c>
      <c r="AP151" s="45">
        <v>-0.30206062399999795</v>
      </c>
      <c r="AQ151" s="45">
        <v>18.605087899707122</v>
      </c>
      <c r="AR151" s="45">
        <v>10.15002466155468</v>
      </c>
      <c r="AS151" s="45">
        <v>31.086515072483316</v>
      </c>
      <c r="AT151" s="45">
        <v>21.515186856404274</v>
      </c>
      <c r="AU151" s="45">
        <v>-32.780259913292923</v>
      </c>
      <c r="AV151" s="45">
        <v>-41.235323151445364</v>
      </c>
      <c r="AW151" s="45">
        <v>35.3129541292233</v>
      </c>
      <c r="AX151" s="45">
        <v>13.660549071223292</v>
      </c>
      <c r="AY151" s="45">
        <v>17.252554942697142</v>
      </c>
      <c r="AZ151" s="45">
        <v>-3.5920058714738499</v>
      </c>
      <c r="BA151" s="45">
        <v>0</v>
      </c>
      <c r="BB151" s="45">
        <v>21.652405058000014</v>
      </c>
      <c r="BC151" s="45">
        <v>-2.823589511999991</v>
      </c>
      <c r="BD151" s="45">
        <v>24.475994570000005</v>
      </c>
      <c r="BE151" s="46">
        <v>-2.5326942159303836</v>
      </c>
      <c r="BF151" t="s">
        <v>58</v>
      </c>
      <c r="BG151">
        <f t="shared" si="3"/>
        <v>122</v>
      </c>
    </row>
    <row r="152" spans="3:59" ht="15.6" x14ac:dyDescent="0.3">
      <c r="C152" s="6" t="str">
        <f t="shared" si="2"/>
        <v>1T 2019</v>
      </c>
      <c r="D152" s="40">
        <v>43525</v>
      </c>
      <c r="E152" s="44">
        <v>431.19271764714756</v>
      </c>
      <c r="F152" s="45">
        <v>408.28692691099997</v>
      </c>
      <c r="G152" s="45">
        <v>408.28692691099997</v>
      </c>
      <c r="H152" s="45">
        <v>335.99242663899992</v>
      </c>
      <c r="I152" s="45">
        <v>89.293684661840089</v>
      </c>
      <c r="J152" s="45">
        <v>3.2004035370174404</v>
      </c>
      <c r="K152" s="45">
        <v>1.902132734261996</v>
      </c>
      <c r="L152" s="45">
        <v>190.22185100421538</v>
      </c>
      <c r="M152" s="45">
        <v>48.703826724000002</v>
      </c>
      <c r="N152" s="45">
        <v>2.6705279776650661</v>
      </c>
      <c r="O152" s="45">
        <v>72.294500271999993</v>
      </c>
      <c r="P152" s="45">
        <v>1.5790145249999998</v>
      </c>
      <c r="Q152" s="45">
        <v>46.466239377000001</v>
      </c>
      <c r="R152" s="45">
        <v>0.29512803600000004</v>
      </c>
      <c r="S152" s="45">
        <v>0.43907436799999999</v>
      </c>
      <c r="T152" s="45">
        <v>23.515043965999997</v>
      </c>
      <c r="U152" s="45">
        <v>0</v>
      </c>
      <c r="V152" s="45">
        <v>22.905790736147576</v>
      </c>
      <c r="W152" s="45">
        <v>16.597465256147572</v>
      </c>
      <c r="X152" s="45">
        <v>6.3083254800000006</v>
      </c>
      <c r="Y152" s="45">
        <v>426.82557475567069</v>
      </c>
      <c r="Z152" s="45">
        <v>427.3326219426707</v>
      </c>
      <c r="AA152" s="45">
        <v>333.95196708989806</v>
      </c>
      <c r="AB152" s="45">
        <v>187.21656192500001</v>
      </c>
      <c r="AC152" s="45">
        <v>25.535860954</v>
      </c>
      <c r="AD152" s="45">
        <v>12.241571949498034</v>
      </c>
      <c r="AE152" s="45">
        <v>7.8814572099999998</v>
      </c>
      <c r="AF152" s="45">
        <v>4.3601147394980346</v>
      </c>
      <c r="AG152" s="45">
        <v>108.9579722614</v>
      </c>
      <c r="AH152" s="45">
        <v>2.5167083888000001</v>
      </c>
      <c r="AI152" s="45">
        <v>38.523457163000003</v>
      </c>
      <c r="AJ152" s="45">
        <v>0</v>
      </c>
      <c r="AK152" s="45">
        <v>0</v>
      </c>
      <c r="AL152" s="45">
        <v>93.380654852772636</v>
      </c>
      <c r="AM152" s="45">
        <v>63.928058909000001</v>
      </c>
      <c r="AN152" s="45">
        <v>0</v>
      </c>
      <c r="AO152" s="45">
        <v>29.452595943772643</v>
      </c>
      <c r="AP152" s="45">
        <v>-0.50704718699999796</v>
      </c>
      <c r="AQ152" s="45">
        <v>4.36714289147681</v>
      </c>
      <c r="AR152" s="45">
        <v>-18.538647844670741</v>
      </c>
      <c r="AS152" s="45">
        <v>23.155520048599929</v>
      </c>
      <c r="AT152" s="45">
        <v>10.913948099101885</v>
      </c>
      <c r="AU152" s="45">
        <v>-77.117212631523145</v>
      </c>
      <c r="AV152" s="45">
        <v>-100.0230033676707</v>
      </c>
      <c r="AW152" s="45">
        <v>79.067718915531657</v>
      </c>
      <c r="AX152" s="45">
        <v>11.197488659531652</v>
      </c>
      <c r="AY152" s="45">
        <v>20.889261193625071</v>
      </c>
      <c r="AZ152" s="45">
        <v>-9.6917725340934187</v>
      </c>
      <c r="BA152" s="45">
        <v>0</v>
      </c>
      <c r="BB152" s="45">
        <v>67.870230255999999</v>
      </c>
      <c r="BC152" s="45">
        <v>46.762423887999994</v>
      </c>
      <c r="BD152" s="45">
        <v>21.107806368000006</v>
      </c>
      <c r="BE152" s="46">
        <v>-1.9505062840085068</v>
      </c>
      <c r="BF152" t="s">
        <v>58</v>
      </c>
      <c r="BG152">
        <f t="shared" si="3"/>
        <v>123</v>
      </c>
    </row>
    <row r="153" spans="3:59" ht="15.6" x14ac:dyDescent="0.3">
      <c r="C153" s="6" t="str">
        <f t="shared" si="2"/>
        <v>2T 2019</v>
      </c>
      <c r="D153" s="40">
        <v>43556</v>
      </c>
      <c r="E153" s="44">
        <v>666.88227628547077</v>
      </c>
      <c r="F153" s="45">
        <v>642.56978718039989</v>
      </c>
      <c r="G153" s="45">
        <v>642.56978718039989</v>
      </c>
      <c r="H153" s="45">
        <v>472.79046110439992</v>
      </c>
      <c r="I153" s="45">
        <v>144.55016632084008</v>
      </c>
      <c r="J153" s="45">
        <v>4.2410670130174406</v>
      </c>
      <c r="K153" s="45">
        <v>2.187688029261996</v>
      </c>
      <c r="L153" s="45">
        <v>251.28856650661541</v>
      </c>
      <c r="M153" s="45">
        <v>66.999898334999997</v>
      </c>
      <c r="N153" s="45">
        <v>3.5230748996650663</v>
      </c>
      <c r="O153" s="45">
        <v>169.77932607600005</v>
      </c>
      <c r="P153" s="45">
        <v>2.2703068769999999</v>
      </c>
      <c r="Q153" s="45">
        <v>129.84114213900003</v>
      </c>
      <c r="R153" s="45">
        <v>0.41886899500000002</v>
      </c>
      <c r="S153" s="45">
        <v>5.4650378750000002</v>
      </c>
      <c r="T153" s="45">
        <v>31.783970189999998</v>
      </c>
      <c r="U153" s="45">
        <v>0</v>
      </c>
      <c r="V153" s="45">
        <v>24.312489105070814</v>
      </c>
      <c r="W153" s="45">
        <v>18.004163625070813</v>
      </c>
      <c r="X153" s="45">
        <v>6.3083254800000006</v>
      </c>
      <c r="Y153" s="45">
        <v>598.39994996038774</v>
      </c>
      <c r="Z153" s="45">
        <v>600.78797040738777</v>
      </c>
      <c r="AA153" s="45">
        <v>475.8641222388124</v>
      </c>
      <c r="AB153" s="45">
        <v>270.44259993733334</v>
      </c>
      <c r="AC153" s="45">
        <v>37.951082782</v>
      </c>
      <c r="AD153" s="45">
        <v>19.53887803207903</v>
      </c>
      <c r="AE153" s="45">
        <v>12.397032033</v>
      </c>
      <c r="AF153" s="45">
        <v>7.1418459990790302</v>
      </c>
      <c r="AG153" s="45">
        <v>147.93156148739999</v>
      </c>
      <c r="AH153" s="45">
        <v>3.4089343587999998</v>
      </c>
      <c r="AI153" s="45">
        <v>41.22296849</v>
      </c>
      <c r="AJ153" s="45">
        <v>0</v>
      </c>
      <c r="AK153" s="45">
        <v>0</v>
      </c>
      <c r="AL153" s="45">
        <v>124.92384816857539</v>
      </c>
      <c r="AM153" s="45">
        <v>87.269663566999995</v>
      </c>
      <c r="AN153" s="45">
        <v>0</v>
      </c>
      <c r="AO153" s="45">
        <v>37.654184601575388</v>
      </c>
      <c r="AP153" s="45">
        <v>-2.3880204469999979</v>
      </c>
      <c r="AQ153" s="45">
        <v>68.482326325082951</v>
      </c>
      <c r="AR153" s="45">
        <v>44.169837220012155</v>
      </c>
      <c r="AS153" s="45">
        <v>101.36289985366658</v>
      </c>
      <c r="AT153" s="45">
        <v>81.82402182158755</v>
      </c>
      <c r="AU153" s="45">
        <v>-0.97428404491700227</v>
      </c>
      <c r="AV153" s="45">
        <v>-25.286773149987802</v>
      </c>
      <c r="AW153" s="45">
        <v>1.352810923030749</v>
      </c>
      <c r="AX153" s="45">
        <v>13.06455719603073</v>
      </c>
      <c r="AY153" s="45">
        <v>27.684151482504578</v>
      </c>
      <c r="AZ153" s="45">
        <v>-14.619594286473852</v>
      </c>
      <c r="BA153" s="45">
        <v>0</v>
      </c>
      <c r="BB153" s="45">
        <v>-11.711746272999987</v>
      </c>
      <c r="BC153" s="45">
        <v>-66.564164897999987</v>
      </c>
      <c r="BD153" s="45">
        <v>54.852418624999999</v>
      </c>
      <c r="BE153" s="46">
        <v>-0.37852687811375035</v>
      </c>
      <c r="BF153" t="s">
        <v>58</v>
      </c>
      <c r="BG153">
        <f t="shared" si="3"/>
        <v>124</v>
      </c>
    </row>
    <row r="154" spans="3:59" ht="15.6" x14ac:dyDescent="0.3">
      <c r="C154" s="6" t="str">
        <f t="shared" si="2"/>
        <v>2T 2019</v>
      </c>
      <c r="D154" s="40">
        <v>43586</v>
      </c>
      <c r="E154" s="44">
        <v>817.6216442908509</v>
      </c>
      <c r="F154" s="45">
        <v>792.1854876118</v>
      </c>
      <c r="G154" s="45">
        <v>792.1854876118</v>
      </c>
      <c r="H154" s="45">
        <v>598.17194858879998</v>
      </c>
      <c r="I154" s="45">
        <v>188.4326725078401</v>
      </c>
      <c r="J154" s="45">
        <v>5.3746238520174403</v>
      </c>
      <c r="K154" s="45">
        <v>2.7685053792619962</v>
      </c>
      <c r="L154" s="45">
        <v>314.10163593501539</v>
      </c>
      <c r="M154" s="45">
        <v>83.040330693000001</v>
      </c>
      <c r="N154" s="45">
        <v>4.4541802216650659</v>
      </c>
      <c r="O154" s="45">
        <v>194.01353902300002</v>
      </c>
      <c r="P154" s="45">
        <v>2.9783761609999999</v>
      </c>
      <c r="Q154" s="45">
        <v>132.07239557</v>
      </c>
      <c r="R154" s="45">
        <v>0.53595575299999998</v>
      </c>
      <c r="S154" s="45">
        <v>8.2043641530000002</v>
      </c>
      <c r="T154" s="45">
        <v>50.222447385999992</v>
      </c>
      <c r="U154" s="45">
        <v>0</v>
      </c>
      <c r="V154" s="45">
        <v>25.436156679050995</v>
      </c>
      <c r="W154" s="45">
        <v>19.127831199050995</v>
      </c>
      <c r="X154" s="45">
        <v>6.3083254800000006</v>
      </c>
      <c r="Y154" s="45">
        <v>811.37642708577494</v>
      </c>
      <c r="Z154" s="45">
        <v>815.64188110477494</v>
      </c>
      <c r="AA154" s="45">
        <v>642.05178364621941</v>
      </c>
      <c r="AB154" s="45">
        <v>333.23933170266662</v>
      </c>
      <c r="AC154" s="45">
        <v>57.556839240999999</v>
      </c>
      <c r="AD154" s="45">
        <v>32.050199236652745</v>
      </c>
      <c r="AE154" s="45">
        <v>21.845962366999998</v>
      </c>
      <c r="AF154" s="45">
        <v>10.204236869652744</v>
      </c>
      <c r="AG154" s="45">
        <v>219.20541346589999</v>
      </c>
      <c r="AH154" s="45">
        <v>4.2032723238000003</v>
      </c>
      <c r="AI154" s="45">
        <v>53.221436357000002</v>
      </c>
      <c r="AJ154" s="45">
        <v>0</v>
      </c>
      <c r="AK154" s="45">
        <v>0</v>
      </c>
      <c r="AL154" s="45">
        <v>173.59009745855559</v>
      </c>
      <c r="AM154" s="45">
        <v>129.43865589000001</v>
      </c>
      <c r="AN154" s="45">
        <v>0.88775871400000006</v>
      </c>
      <c r="AO154" s="45">
        <v>43.263682854555569</v>
      </c>
      <c r="AP154" s="45">
        <v>-4.2654540189999972</v>
      </c>
      <c r="AQ154" s="45">
        <v>6.2452172050759494</v>
      </c>
      <c r="AR154" s="45">
        <v>-19.190939473975032</v>
      </c>
      <c r="AS154" s="45">
        <v>56.122942617233278</v>
      </c>
      <c r="AT154" s="45">
        <v>24.07274338058053</v>
      </c>
      <c r="AU154" s="45">
        <v>-67.892285052345812</v>
      </c>
      <c r="AV154" s="45">
        <v>-93.328441731396794</v>
      </c>
      <c r="AW154" s="45">
        <v>62.986264358142201</v>
      </c>
      <c r="AX154" s="45">
        <v>14.304253500142179</v>
      </c>
      <c r="AY154" s="45">
        <v>32.169982161504585</v>
      </c>
      <c r="AZ154" s="45">
        <v>-17.865728661362404</v>
      </c>
      <c r="BA154" s="45">
        <v>0</v>
      </c>
      <c r="BB154" s="45">
        <v>48.682010858000012</v>
      </c>
      <c r="BC154" s="45">
        <v>-58.269049584999983</v>
      </c>
      <c r="BD154" s="45">
        <v>106.95106044299999</v>
      </c>
      <c r="BE154" s="46">
        <v>4.9060206942036118</v>
      </c>
      <c r="BF154" t="s">
        <v>58</v>
      </c>
      <c r="BG154">
        <f t="shared" si="3"/>
        <v>125</v>
      </c>
    </row>
    <row r="155" spans="3:59" ht="15.6" x14ac:dyDescent="0.3">
      <c r="C155" s="6" t="str">
        <f t="shared" si="2"/>
        <v>2T 2019</v>
      </c>
      <c r="D155" s="40">
        <v>43617</v>
      </c>
      <c r="E155" s="44">
        <v>962.73361597306041</v>
      </c>
      <c r="F155" s="45">
        <v>929.83099728999991</v>
      </c>
      <c r="G155" s="45">
        <v>929.83099728999991</v>
      </c>
      <c r="H155" s="45">
        <v>720.31894905900003</v>
      </c>
      <c r="I155" s="45">
        <v>226.60100739084012</v>
      </c>
      <c r="J155" s="45">
        <v>6.4503987200174393</v>
      </c>
      <c r="K155" s="45">
        <v>3.3031668312619962</v>
      </c>
      <c r="L155" s="45">
        <v>379.20660382721536</v>
      </c>
      <c r="M155" s="45">
        <v>99.436609455999999</v>
      </c>
      <c r="N155" s="45">
        <v>5.3211628336650652</v>
      </c>
      <c r="O155" s="45">
        <v>209.51204823100002</v>
      </c>
      <c r="P155" s="45">
        <v>3.486776329</v>
      </c>
      <c r="Q155" s="45">
        <v>134.535960512</v>
      </c>
      <c r="R155" s="45">
        <v>0.71243109500000001</v>
      </c>
      <c r="S155" s="45">
        <v>13.127447159000001</v>
      </c>
      <c r="T155" s="45">
        <v>57.649433135999992</v>
      </c>
      <c r="U155" s="45">
        <v>0</v>
      </c>
      <c r="V155" s="45">
        <v>32.90261868306051</v>
      </c>
      <c r="W155" s="45">
        <v>26.594293203060509</v>
      </c>
      <c r="X155" s="45">
        <v>6.3083254800000006</v>
      </c>
      <c r="Y155" s="45">
        <v>1053.3415331443719</v>
      </c>
      <c r="Z155" s="45">
        <v>1057.6069871633717</v>
      </c>
      <c r="AA155" s="45">
        <v>812.62255333442135</v>
      </c>
      <c r="AB155" s="45">
        <v>410.57603279299997</v>
      </c>
      <c r="AC155" s="45">
        <v>82.52043965899999</v>
      </c>
      <c r="AD155" s="45">
        <v>42.791569973021367</v>
      </c>
      <c r="AE155" s="45">
        <v>31.445993041999998</v>
      </c>
      <c r="AF155" s="45">
        <v>11.345576931021364</v>
      </c>
      <c r="AG155" s="45">
        <v>276.7345109094</v>
      </c>
      <c r="AH155" s="45">
        <v>5.5562104088000002</v>
      </c>
      <c r="AI155" s="45">
        <v>57.012518387</v>
      </c>
      <c r="AJ155" s="45">
        <v>0</v>
      </c>
      <c r="AK155" s="45">
        <v>0</v>
      </c>
      <c r="AL155" s="45">
        <v>244.98443382895042</v>
      </c>
      <c r="AM155" s="45">
        <v>176.816106789</v>
      </c>
      <c r="AN155" s="45">
        <v>0.88775871400000006</v>
      </c>
      <c r="AO155" s="45">
        <v>67.280568325950398</v>
      </c>
      <c r="AP155" s="45">
        <v>-4.2654540189999972</v>
      </c>
      <c r="AQ155" s="45">
        <v>-90.607917171311314</v>
      </c>
      <c r="AR155" s="45">
        <v>-123.51053585437181</v>
      </c>
      <c r="AS155" s="45">
        <v>-13.438397555400044</v>
      </c>
      <c r="AT155" s="45">
        <v>-56.229967528421419</v>
      </c>
      <c r="AU155" s="45">
        <v>-106.59150196858126</v>
      </c>
      <c r="AV155" s="45">
        <v>-139.49412065164177</v>
      </c>
      <c r="AW155" s="45">
        <v>104.18913039104044</v>
      </c>
      <c r="AX155" s="45">
        <v>24.889344975630422</v>
      </c>
      <c r="AY155" s="45">
        <v>48.720405628889893</v>
      </c>
      <c r="AZ155" s="45">
        <v>-23.831060653259474</v>
      </c>
      <c r="BA155" s="45">
        <v>0</v>
      </c>
      <c r="BB155" s="45">
        <v>79.29978541541</v>
      </c>
      <c r="BC155" s="45">
        <v>-48.629303448590001</v>
      </c>
      <c r="BD155" s="45">
        <v>127.92908886399999</v>
      </c>
      <c r="BE155" s="46">
        <v>2.4023715775408334</v>
      </c>
      <c r="BF155" t="s">
        <v>58</v>
      </c>
      <c r="BG155">
        <f t="shared" si="3"/>
        <v>126</v>
      </c>
    </row>
    <row r="156" spans="3:59" ht="15.6" x14ac:dyDescent="0.3">
      <c r="C156" s="6" t="str">
        <f t="shared" si="2"/>
        <v>3T 2019</v>
      </c>
      <c r="D156" s="40">
        <v>43647</v>
      </c>
      <c r="E156" s="44">
        <v>1150.1165984936911</v>
      </c>
      <c r="F156" s="45">
        <v>1114.8305198026094</v>
      </c>
      <c r="G156" s="45">
        <v>1114.8305198026094</v>
      </c>
      <c r="H156" s="45">
        <v>882.60030624460956</v>
      </c>
      <c r="I156" s="45">
        <v>296.44763793784011</v>
      </c>
      <c r="J156" s="45">
        <v>7.67230911201744</v>
      </c>
      <c r="K156" s="45">
        <v>4.3849032790715201</v>
      </c>
      <c r="L156" s="45">
        <v>448.78255659801539</v>
      </c>
      <c r="M156" s="45">
        <v>118.159961192</v>
      </c>
      <c r="N156" s="45">
        <v>7.1529381256650657</v>
      </c>
      <c r="O156" s="45">
        <v>232.23021355800003</v>
      </c>
      <c r="P156" s="45">
        <v>4.0431039850000001</v>
      </c>
      <c r="Q156" s="45">
        <v>138.40176116000001</v>
      </c>
      <c r="R156" s="45">
        <v>1.3904396230000002</v>
      </c>
      <c r="S156" s="45">
        <v>16.367561326000001</v>
      </c>
      <c r="T156" s="45">
        <v>72.027347463999988</v>
      </c>
      <c r="U156" s="45">
        <v>0</v>
      </c>
      <c r="V156" s="45">
        <v>35.286078691081613</v>
      </c>
      <c r="W156" s="45">
        <v>28.977753211081616</v>
      </c>
      <c r="X156" s="45">
        <v>6.3083254800000006</v>
      </c>
      <c r="Y156" s="45">
        <v>1254.4021477351127</v>
      </c>
      <c r="Z156" s="45">
        <v>1259.3282572181129</v>
      </c>
      <c r="AA156" s="45">
        <v>953.66523271092888</v>
      </c>
      <c r="AB156" s="45">
        <v>485.18800295233336</v>
      </c>
      <c r="AC156" s="45">
        <v>93.678834981999998</v>
      </c>
      <c r="AD156" s="45">
        <v>49.521009255695489</v>
      </c>
      <c r="AE156" s="45">
        <v>36.950464008999994</v>
      </c>
      <c r="AF156" s="45">
        <v>12.570545246695499</v>
      </c>
      <c r="AG156" s="45">
        <v>325.2773855209</v>
      </c>
      <c r="AH156" s="45">
        <v>6.4396293038000003</v>
      </c>
      <c r="AI156" s="45">
        <v>75.165849602999998</v>
      </c>
      <c r="AJ156" s="45">
        <v>0</v>
      </c>
      <c r="AK156" s="45">
        <v>0</v>
      </c>
      <c r="AL156" s="45">
        <v>305.66302450718388</v>
      </c>
      <c r="AM156" s="45">
        <v>225.90200423500002</v>
      </c>
      <c r="AN156" s="45">
        <v>1.3071919590000001</v>
      </c>
      <c r="AO156" s="45">
        <v>78.453828313183863</v>
      </c>
      <c r="AP156" s="45">
        <v>-4.9261094829999941</v>
      </c>
      <c r="AQ156" s="45">
        <v>-104.28554924142173</v>
      </c>
      <c r="AR156" s="45">
        <v>-139.57162793250333</v>
      </c>
      <c r="AS156" s="45">
        <v>-11.596790363623978</v>
      </c>
      <c r="AT156" s="45">
        <v>-61.117799619319484</v>
      </c>
      <c r="AU156" s="45">
        <v>-103.12014894742168</v>
      </c>
      <c r="AV156" s="45">
        <v>-138.40622763850331</v>
      </c>
      <c r="AW156" s="45">
        <v>95.724738976377509</v>
      </c>
      <c r="AX156" s="45">
        <v>29.959801650557502</v>
      </c>
      <c r="AY156" s="45">
        <v>57.510205608102247</v>
      </c>
      <c r="AZ156" s="45">
        <v>-27.550403957544745</v>
      </c>
      <c r="BA156" s="45">
        <v>0</v>
      </c>
      <c r="BB156" s="45">
        <v>65.764937325819986</v>
      </c>
      <c r="BC156" s="45">
        <v>-58.871688332180014</v>
      </c>
      <c r="BD156" s="45">
        <v>124.63662565799999</v>
      </c>
      <c r="BE156" s="46">
        <v>7.3954099710441827</v>
      </c>
      <c r="BF156" t="s">
        <v>58</v>
      </c>
      <c r="BG156">
        <f t="shared" si="3"/>
        <v>127</v>
      </c>
    </row>
    <row r="157" spans="3:59" ht="15.6" x14ac:dyDescent="0.3">
      <c r="C157" s="6" t="str">
        <f t="shared" si="2"/>
        <v>3T 2019</v>
      </c>
      <c r="D157" s="40">
        <v>43678</v>
      </c>
      <c r="E157" s="44">
        <v>1262.308404476481</v>
      </c>
      <c r="F157" s="45">
        <v>1220.3417430596094</v>
      </c>
      <c r="G157" s="45">
        <v>1220.3417430596094</v>
      </c>
      <c r="H157" s="45">
        <v>976.25273078660962</v>
      </c>
      <c r="I157" s="45">
        <v>314.89087881084015</v>
      </c>
      <c r="J157" s="45">
        <v>8.7492631830174403</v>
      </c>
      <c r="K157" s="45">
        <v>5.3909938090715199</v>
      </c>
      <c r="L157" s="45">
        <v>507.61438432701539</v>
      </c>
      <c r="M157" s="45">
        <v>131.96706247200001</v>
      </c>
      <c r="N157" s="45">
        <v>7.6401481846650663</v>
      </c>
      <c r="O157" s="45">
        <v>244.08901227300004</v>
      </c>
      <c r="P157" s="45">
        <v>4.5139891739999998</v>
      </c>
      <c r="Q157" s="45">
        <v>140.31531479499998</v>
      </c>
      <c r="R157" s="45">
        <v>1.5354643750000003</v>
      </c>
      <c r="S157" s="45">
        <v>20.323021796999999</v>
      </c>
      <c r="T157" s="45">
        <v>77.401222131999987</v>
      </c>
      <c r="U157" s="45">
        <v>0</v>
      </c>
      <c r="V157" s="45">
        <v>41.966661416871595</v>
      </c>
      <c r="W157" s="45">
        <v>29.098765936871597</v>
      </c>
      <c r="X157" s="45">
        <v>12.86789548</v>
      </c>
      <c r="Y157" s="45">
        <v>1448.1504429393674</v>
      </c>
      <c r="Z157" s="45">
        <v>1459.1237340173673</v>
      </c>
      <c r="AA157" s="45">
        <v>1149.5292235815543</v>
      </c>
      <c r="AB157" s="45">
        <v>567.21696125766675</v>
      </c>
      <c r="AC157" s="45">
        <v>108.66729212199999</v>
      </c>
      <c r="AD157" s="45">
        <v>56.560897318487662</v>
      </c>
      <c r="AE157" s="45">
        <v>43.252812383999995</v>
      </c>
      <c r="AF157" s="45">
        <v>13.308084934487669</v>
      </c>
      <c r="AG157" s="45">
        <v>417.08407288340004</v>
      </c>
      <c r="AH157" s="45">
        <v>7.2281753188000009</v>
      </c>
      <c r="AI157" s="45">
        <v>87.711925957000005</v>
      </c>
      <c r="AJ157" s="45">
        <v>0</v>
      </c>
      <c r="AK157" s="45">
        <v>76</v>
      </c>
      <c r="AL157" s="45">
        <v>309.59451043581282</v>
      </c>
      <c r="AM157" s="45">
        <v>226.975554004</v>
      </c>
      <c r="AN157" s="45">
        <v>1.3071919590000001</v>
      </c>
      <c r="AO157" s="45">
        <v>81.311764472812868</v>
      </c>
      <c r="AP157" s="45">
        <v>-10.97329107799999</v>
      </c>
      <c r="AQ157" s="45">
        <v>-185.84203846288625</v>
      </c>
      <c r="AR157" s="45">
        <v>-227.80869987975782</v>
      </c>
      <c r="AS157" s="45">
        <v>-89.936038088457266</v>
      </c>
      <c r="AT157" s="45">
        <v>-146.49693540694497</v>
      </c>
      <c r="AU157" s="45">
        <v>-230.2929440058862</v>
      </c>
      <c r="AV157" s="45">
        <v>-272.25960542275783</v>
      </c>
      <c r="AW157" s="45">
        <v>222.38798232622386</v>
      </c>
      <c r="AX157" s="45">
        <v>89.697322816403855</v>
      </c>
      <c r="AY157" s="45">
        <v>117.70896224194128</v>
      </c>
      <c r="AZ157" s="45">
        <v>-28.011639425537425</v>
      </c>
      <c r="BA157" s="45">
        <v>0</v>
      </c>
      <c r="BB157" s="45">
        <v>132.69065950981999</v>
      </c>
      <c r="BC157" s="45">
        <v>10.25054580981999</v>
      </c>
      <c r="BD157" s="45">
        <v>122.44011369999998</v>
      </c>
      <c r="BE157" s="46">
        <v>7.9049616796623319</v>
      </c>
      <c r="BF157" t="s">
        <v>58</v>
      </c>
      <c r="BG157">
        <f t="shared" si="3"/>
        <v>128</v>
      </c>
    </row>
    <row r="158" spans="3:59" ht="15.6" x14ac:dyDescent="0.3">
      <c r="C158" s="6" t="str">
        <f t="shared" ref="C158:C221" si="4">_xlfn.CONCAT(IF(MONTH(D158)&lt;=3,1,IF(AND(MONTH(D158)&gt;=4,MONTH(D158)&lt;=6),2,IF(AND(MONTH(D158)&gt;=7,MONTH(D158)&lt;=9),3,4))),"T ",YEAR(D158))</f>
        <v>3T 2019</v>
      </c>
      <c r="D158" s="40">
        <v>43709</v>
      </c>
      <c r="E158" s="44">
        <v>1406.2819492592855</v>
      </c>
      <c r="F158" s="45">
        <v>1360.6440124794285</v>
      </c>
      <c r="G158" s="45">
        <v>1360.6440124794285</v>
      </c>
      <c r="H158" s="45">
        <v>1080.8988036744288</v>
      </c>
      <c r="I158" s="45">
        <v>337.9587908028401</v>
      </c>
      <c r="J158" s="45">
        <v>9.7774150080174387</v>
      </c>
      <c r="K158" s="45">
        <v>6.1767715226905677</v>
      </c>
      <c r="L158" s="45">
        <v>572.62863778721533</v>
      </c>
      <c r="M158" s="45">
        <v>146.16969171900001</v>
      </c>
      <c r="N158" s="45">
        <v>8.1874968346650672</v>
      </c>
      <c r="O158" s="45">
        <v>279.745208805</v>
      </c>
      <c r="P158" s="45">
        <v>4.9282246489999997</v>
      </c>
      <c r="Q158" s="45">
        <v>142.21699114799998</v>
      </c>
      <c r="R158" s="45">
        <v>1.6970597450000005</v>
      </c>
      <c r="S158" s="45">
        <v>43.195117928000002</v>
      </c>
      <c r="T158" s="45">
        <v>87.707815334999978</v>
      </c>
      <c r="U158" s="45">
        <v>0</v>
      </c>
      <c r="V158" s="45">
        <v>45.637936779856979</v>
      </c>
      <c r="W158" s="45">
        <v>32.770041299856985</v>
      </c>
      <c r="X158" s="45">
        <v>12.86789548</v>
      </c>
      <c r="Y158" s="45">
        <v>1579.626642406927</v>
      </c>
      <c r="Z158" s="45">
        <v>1591.4871095169269</v>
      </c>
      <c r="AA158" s="45">
        <v>1263.4690515774616</v>
      </c>
      <c r="AB158" s="45">
        <v>632.32031799499998</v>
      </c>
      <c r="AC158" s="45">
        <v>117.99084950300001</v>
      </c>
      <c r="AD158" s="45">
        <v>70.644402530561578</v>
      </c>
      <c r="AE158" s="45">
        <v>55.794117601000004</v>
      </c>
      <c r="AF158" s="45">
        <v>14.850284929561578</v>
      </c>
      <c r="AG158" s="45">
        <v>442.51348154890002</v>
      </c>
      <c r="AH158" s="45">
        <v>8.0057770638000001</v>
      </c>
      <c r="AI158" s="45">
        <v>94.53412445299999</v>
      </c>
      <c r="AJ158" s="45">
        <v>0</v>
      </c>
      <c r="AK158" s="45">
        <v>76</v>
      </c>
      <c r="AL158" s="45">
        <v>328.01805793946528</v>
      </c>
      <c r="AM158" s="45">
        <v>232.85694697400001</v>
      </c>
      <c r="AN158" s="45">
        <v>1.3071919590000001</v>
      </c>
      <c r="AO158" s="45">
        <v>93.853919006465318</v>
      </c>
      <c r="AP158" s="45">
        <v>-11.86046711</v>
      </c>
      <c r="AQ158" s="45">
        <v>-173.34469314764141</v>
      </c>
      <c r="AR158" s="45">
        <v>-218.98262992749841</v>
      </c>
      <c r="AS158" s="45">
        <v>-54.484308390471476</v>
      </c>
      <c r="AT158" s="45">
        <v>-125.12871092103309</v>
      </c>
      <c r="AU158" s="45">
        <v>-230.50430910164133</v>
      </c>
      <c r="AV158" s="45">
        <v>-276.14224588149835</v>
      </c>
      <c r="AW158" s="45">
        <v>226.05230705706836</v>
      </c>
      <c r="AX158" s="45">
        <v>92.36017377524837</v>
      </c>
      <c r="AY158" s="45">
        <v>126.57984141260833</v>
      </c>
      <c r="AZ158" s="45">
        <v>-34.219667637359976</v>
      </c>
      <c r="BA158" s="45">
        <v>0</v>
      </c>
      <c r="BB158" s="45">
        <v>133.69213328181999</v>
      </c>
      <c r="BC158" s="45">
        <v>-3.621931755180007</v>
      </c>
      <c r="BD158" s="45">
        <v>137.31406503700001</v>
      </c>
      <c r="BE158" s="46">
        <v>4.4520020445729607</v>
      </c>
      <c r="BF158" t="s">
        <v>58</v>
      </c>
      <c r="BG158">
        <f t="shared" si="3"/>
        <v>129</v>
      </c>
    </row>
    <row r="159" spans="3:59" ht="15.6" x14ac:dyDescent="0.3">
      <c r="C159" s="6" t="str">
        <f t="shared" si="4"/>
        <v>4T 2019</v>
      </c>
      <c r="D159" s="40">
        <v>43739</v>
      </c>
      <c r="E159" s="44">
        <v>1575.3402501738713</v>
      </c>
      <c r="F159" s="45">
        <v>1526.6872834748285</v>
      </c>
      <c r="G159" s="45">
        <v>1526.6872834748285</v>
      </c>
      <c r="H159" s="45">
        <v>1231.7369295918288</v>
      </c>
      <c r="I159" s="45">
        <v>397.34383820084014</v>
      </c>
      <c r="J159" s="45">
        <v>10.905119753017441</v>
      </c>
      <c r="K159" s="45">
        <v>6.9920804596905679</v>
      </c>
      <c r="L159" s="45">
        <v>644.99604087961529</v>
      </c>
      <c r="M159" s="45">
        <v>161.94958583900001</v>
      </c>
      <c r="N159" s="45">
        <v>9.5502644596650672</v>
      </c>
      <c r="O159" s="45">
        <v>294.95035388299999</v>
      </c>
      <c r="P159" s="45">
        <v>5.4545921419999992</v>
      </c>
      <c r="Q159" s="45">
        <v>144.94281940899998</v>
      </c>
      <c r="R159" s="45">
        <v>2.0578638980000004</v>
      </c>
      <c r="S159" s="45">
        <v>43.899915649</v>
      </c>
      <c r="T159" s="45">
        <v>98.595162784999985</v>
      </c>
      <c r="U159" s="45">
        <v>0</v>
      </c>
      <c r="V159" s="45">
        <v>48.65296669904275</v>
      </c>
      <c r="W159" s="45">
        <v>35.785071219042756</v>
      </c>
      <c r="X159" s="45">
        <v>12.86789548</v>
      </c>
      <c r="Y159" s="45">
        <v>1756.8068406542636</v>
      </c>
      <c r="Z159" s="45">
        <v>1774.4506628622637</v>
      </c>
      <c r="AA159" s="45">
        <v>1363.6984360578795</v>
      </c>
      <c r="AB159" s="45">
        <v>693.91918180666664</v>
      </c>
      <c r="AC159" s="45">
        <v>129.56765314399999</v>
      </c>
      <c r="AD159" s="45">
        <v>76.6796380520626</v>
      </c>
      <c r="AE159" s="45">
        <v>58.350296086</v>
      </c>
      <c r="AF159" s="45">
        <v>18.329341966062596</v>
      </c>
      <c r="AG159" s="45">
        <v>463.53196305515002</v>
      </c>
      <c r="AH159" s="45">
        <v>8.9144607712999999</v>
      </c>
      <c r="AI159" s="45">
        <v>101.63306731900001</v>
      </c>
      <c r="AJ159" s="45">
        <v>0</v>
      </c>
      <c r="AK159" s="45">
        <v>76</v>
      </c>
      <c r="AL159" s="45">
        <v>410.75222680438441</v>
      </c>
      <c r="AM159" s="45">
        <v>305.04504742</v>
      </c>
      <c r="AN159" s="45">
        <v>1.3071919590000001</v>
      </c>
      <c r="AO159" s="45">
        <v>104.39998742538444</v>
      </c>
      <c r="AP159" s="45">
        <v>-17.643822207999996</v>
      </c>
      <c r="AQ159" s="45">
        <v>-181.46659048039245</v>
      </c>
      <c r="AR159" s="45">
        <v>-230.11955717943519</v>
      </c>
      <c r="AS159" s="45">
        <v>-49.039931701988145</v>
      </c>
      <c r="AT159" s="45">
        <v>-125.71956975405077</v>
      </c>
      <c r="AU159" s="45">
        <v>-275.3050690277783</v>
      </c>
      <c r="AV159" s="45">
        <v>-323.95803572682104</v>
      </c>
      <c r="AW159" s="45">
        <v>269.61529527263872</v>
      </c>
      <c r="AX159" s="45">
        <v>93.472903281818716</v>
      </c>
      <c r="AY159" s="45">
        <v>134.11087991234166</v>
      </c>
      <c r="AZ159" s="45">
        <v>-40.637976630522964</v>
      </c>
      <c r="BA159" s="45">
        <v>0</v>
      </c>
      <c r="BB159" s="45">
        <v>176.14239199081999</v>
      </c>
      <c r="BC159" s="45">
        <v>-25.05237625118</v>
      </c>
      <c r="BD159" s="45">
        <v>201.19476824199998</v>
      </c>
      <c r="BE159" s="46">
        <v>5.6897737551395711</v>
      </c>
      <c r="BF159" t="s">
        <v>58</v>
      </c>
      <c r="BG159">
        <f t="shared" si="3"/>
        <v>130</v>
      </c>
    </row>
    <row r="160" spans="3:59" ht="15.6" x14ac:dyDescent="0.3">
      <c r="C160" s="6" t="str">
        <f t="shared" si="4"/>
        <v>4T 2019</v>
      </c>
      <c r="D160" s="40">
        <v>43770</v>
      </c>
      <c r="E160" s="41">
        <v>1770.0756367244096</v>
      </c>
      <c r="F160" s="42">
        <v>1652.1121958134283</v>
      </c>
      <c r="G160" s="42">
        <v>1652.1121958134283</v>
      </c>
      <c r="H160" s="42">
        <v>1341.831058244429</v>
      </c>
      <c r="I160" s="42">
        <v>423.85052662984015</v>
      </c>
      <c r="J160" s="42">
        <v>12.007559996017442</v>
      </c>
      <c r="K160" s="42">
        <v>7.7895296406905681</v>
      </c>
      <c r="L160" s="42">
        <v>710.47085124021532</v>
      </c>
      <c r="M160" s="42">
        <v>177.20573818900002</v>
      </c>
      <c r="N160" s="42">
        <v>10.506852548665067</v>
      </c>
      <c r="O160" s="42">
        <v>310.28113756900001</v>
      </c>
      <c r="P160" s="42">
        <v>6.1093382279999995</v>
      </c>
      <c r="Q160" s="42">
        <v>148.104817543</v>
      </c>
      <c r="R160" s="42">
        <v>2.1876981290000006</v>
      </c>
      <c r="S160" s="42">
        <v>45.275974805000004</v>
      </c>
      <c r="T160" s="42">
        <v>108.60330886399998</v>
      </c>
      <c r="U160" s="42">
        <v>0</v>
      </c>
      <c r="V160" s="42">
        <v>117.96344091098113</v>
      </c>
      <c r="W160" s="42">
        <v>37.756557072981124</v>
      </c>
      <c r="X160" s="42">
        <v>80.20688383800001</v>
      </c>
      <c r="Y160" s="42">
        <v>1927.922142048554</v>
      </c>
      <c r="Z160" s="42">
        <v>1947.9971276635538</v>
      </c>
      <c r="AA160" s="42">
        <v>1492.7511815205346</v>
      </c>
      <c r="AB160" s="42">
        <v>765.87392900533348</v>
      </c>
      <c r="AC160" s="42">
        <v>141.60148755199998</v>
      </c>
      <c r="AD160" s="42">
        <v>105.28599056805083</v>
      </c>
      <c r="AE160" s="42">
        <v>85.088290220999994</v>
      </c>
      <c r="AF160" s="42">
        <v>20.197700347050837</v>
      </c>
      <c r="AG160" s="42">
        <v>479.98977439515005</v>
      </c>
      <c r="AH160" s="42">
        <v>9.776343881299999</v>
      </c>
      <c r="AI160" s="42">
        <v>107.55125259499999</v>
      </c>
      <c r="AJ160" s="42">
        <v>0</v>
      </c>
      <c r="AK160" s="42">
        <v>76</v>
      </c>
      <c r="AL160" s="42">
        <v>455.24594614301952</v>
      </c>
      <c r="AM160" s="42">
        <v>334.72236394599997</v>
      </c>
      <c r="AN160" s="42">
        <v>1.3071919590000001</v>
      </c>
      <c r="AO160" s="42">
        <v>119.21639023801954</v>
      </c>
      <c r="AP160" s="42">
        <v>-20.074985614999996</v>
      </c>
      <c r="AQ160" s="42">
        <v>-157.84650532414415</v>
      </c>
      <c r="AR160" s="42">
        <v>-275.80994623512532</v>
      </c>
      <c r="AS160" s="42">
        <v>-51.307565429054883</v>
      </c>
      <c r="AT160" s="42">
        <v>-156.59355599710571</v>
      </c>
      <c r="AU160" s="42">
        <v>-319.65950222827217</v>
      </c>
      <c r="AV160" s="42">
        <v>-437.62294313925338</v>
      </c>
      <c r="AW160" s="42">
        <v>317.70558222348393</v>
      </c>
      <c r="AX160" s="42">
        <v>101.70864516466392</v>
      </c>
      <c r="AY160" s="42">
        <v>146.95579687103842</v>
      </c>
      <c r="AZ160" s="42">
        <v>-45.247151706374495</v>
      </c>
      <c r="BA160" s="42">
        <v>0</v>
      </c>
      <c r="BB160" s="42">
        <v>215.99693705881998</v>
      </c>
      <c r="BC160" s="42">
        <v>26.713249637819992</v>
      </c>
      <c r="BD160" s="42">
        <v>189.28368742099997</v>
      </c>
      <c r="BE160" s="43">
        <v>1.9539200047882759</v>
      </c>
      <c r="BF160" t="s">
        <v>58</v>
      </c>
      <c r="BG160">
        <f t="shared" ref="BG160:BI223" si="5">IF(UPPER(BF160)="V",BG159+1,"")</f>
        <v>131</v>
      </c>
    </row>
    <row r="161" spans="3:59" ht="15.6" x14ac:dyDescent="0.3">
      <c r="C161" s="6" t="str">
        <f t="shared" si="4"/>
        <v>4T 2019</v>
      </c>
      <c r="D161" s="40">
        <v>43800</v>
      </c>
      <c r="E161" s="41">
        <v>1931.9699893758323</v>
      </c>
      <c r="F161" s="42">
        <v>1797.6952365538284</v>
      </c>
      <c r="G161" s="42">
        <v>1797.6952365538284</v>
      </c>
      <c r="H161" s="42">
        <v>1474.8638866378287</v>
      </c>
      <c r="I161" s="42">
        <v>448.63692028584018</v>
      </c>
      <c r="J161" s="42">
        <v>13.220351489017443</v>
      </c>
      <c r="K161" s="42">
        <v>8.6481005526905683</v>
      </c>
      <c r="L161" s="42">
        <v>796.8479282786152</v>
      </c>
      <c r="M161" s="42">
        <v>195.88554201700001</v>
      </c>
      <c r="N161" s="42">
        <v>11.625044014665066</v>
      </c>
      <c r="O161" s="42">
        <v>322.83134991600002</v>
      </c>
      <c r="P161" s="42">
        <v>6.6096334309999989</v>
      </c>
      <c r="Q161" s="42">
        <v>151.70336078399998</v>
      </c>
      <c r="R161" s="42">
        <v>2.3915787560000004</v>
      </c>
      <c r="S161" s="42">
        <v>45.347187747000007</v>
      </c>
      <c r="T161" s="42">
        <v>116.77958919799998</v>
      </c>
      <c r="U161" s="42">
        <v>0</v>
      </c>
      <c r="V161" s="42">
        <v>134.27475282200385</v>
      </c>
      <c r="W161" s="42">
        <v>45.893155233003824</v>
      </c>
      <c r="X161" s="42">
        <v>88.381597589000023</v>
      </c>
      <c r="Y161" s="42">
        <v>2184.4246419359984</v>
      </c>
      <c r="Z161" s="42">
        <v>2208.2739844489984</v>
      </c>
      <c r="AA161" s="42">
        <v>1651.48312016215</v>
      </c>
      <c r="AB161" s="42">
        <v>844.42625256200006</v>
      </c>
      <c r="AC161" s="42">
        <v>198.431177074</v>
      </c>
      <c r="AD161" s="42">
        <v>117.069346194</v>
      </c>
      <c r="AE161" s="42">
        <v>95.564261821112325</v>
      </c>
      <c r="AF161" s="42">
        <v>21.505084372887701</v>
      </c>
      <c r="AG161" s="42">
        <v>491.55634433214993</v>
      </c>
      <c r="AH161" s="42">
        <v>10.786799131299999</v>
      </c>
      <c r="AI161" s="42">
        <v>109.97057084000001</v>
      </c>
      <c r="AJ161" s="42">
        <v>0</v>
      </c>
      <c r="AK161" s="42">
        <v>76</v>
      </c>
      <c r="AL161" s="42">
        <v>556.79086428684855</v>
      </c>
      <c r="AM161" s="42">
        <v>418.98706182200004</v>
      </c>
      <c r="AN161" s="42">
        <v>1.3071919590000001</v>
      </c>
      <c r="AO161" s="42">
        <v>136.49661050584854</v>
      </c>
      <c r="AP161" s="42">
        <v>-23.849342512999993</v>
      </c>
      <c r="AQ161" s="42">
        <v>-252.45465256016615</v>
      </c>
      <c r="AR161" s="42">
        <v>-386.72940538216994</v>
      </c>
      <c r="AS161" s="42">
        <v>-133.16344868232142</v>
      </c>
      <c r="AT161" s="42">
        <v>-250.23279487632144</v>
      </c>
      <c r="AU161" s="42">
        <v>-298.04406239466095</v>
      </c>
      <c r="AV161" s="42">
        <v>-432.31881521666486</v>
      </c>
      <c r="AW161" s="42">
        <v>294.08562467427379</v>
      </c>
      <c r="AX161" s="42">
        <v>97.154330322453816</v>
      </c>
      <c r="AY161" s="42">
        <v>156.09941897884468</v>
      </c>
      <c r="AZ161" s="42">
        <v>-58.945088656390872</v>
      </c>
      <c r="BA161" s="42">
        <v>0</v>
      </c>
      <c r="BB161" s="42">
        <v>196.93129435181999</v>
      </c>
      <c r="BC161" s="42">
        <v>19.829048872819985</v>
      </c>
      <c r="BD161" s="42">
        <v>177.10224547899998</v>
      </c>
      <c r="BE161" s="43">
        <v>3.9584377203871721</v>
      </c>
      <c r="BF161" t="s">
        <v>58</v>
      </c>
      <c r="BG161">
        <f t="shared" si="5"/>
        <v>132</v>
      </c>
    </row>
    <row r="162" spans="3:59" ht="15.6" x14ac:dyDescent="0.3">
      <c r="C162" s="6" t="str">
        <f t="shared" si="4"/>
        <v>1T 2020</v>
      </c>
      <c r="D162" s="40">
        <v>43831</v>
      </c>
      <c r="E162" s="41">
        <v>167.41984355039838</v>
      </c>
      <c r="F162" s="42">
        <v>165.28921241075381</v>
      </c>
      <c r="G162" s="42">
        <v>165.28230857775381</v>
      </c>
      <c r="H162" s="42">
        <v>130.42454452175383</v>
      </c>
      <c r="I162" s="42">
        <v>57.527840105999999</v>
      </c>
      <c r="J162" s="42">
        <v>1.4821570390000001</v>
      </c>
      <c r="K162" s="42">
        <v>0.93280071399999998</v>
      </c>
      <c r="L162" s="42">
        <v>55.340376629753813</v>
      </c>
      <c r="M162" s="42">
        <v>14.688197935999998</v>
      </c>
      <c r="N162" s="42">
        <v>0.453172097</v>
      </c>
      <c r="O162" s="42">
        <v>34.857764056000001</v>
      </c>
      <c r="P162" s="42">
        <v>0.43934929900000008</v>
      </c>
      <c r="Q162" s="42">
        <v>26.265057006999999</v>
      </c>
      <c r="R162" s="42">
        <v>0.36743010500000001</v>
      </c>
      <c r="S162" s="42">
        <v>3.5606471000000001E-2</v>
      </c>
      <c r="T162" s="42">
        <v>7.7503211740000006</v>
      </c>
      <c r="U162" s="42">
        <v>6.9038329999999998E-3</v>
      </c>
      <c r="V162" s="42">
        <v>2.1306311396445503</v>
      </c>
      <c r="W162" s="42">
        <v>2.1306311396445503</v>
      </c>
      <c r="X162" s="42">
        <v>0</v>
      </c>
      <c r="Y162" s="42">
        <v>84.156014763892287</v>
      </c>
      <c r="Z162" s="42">
        <v>83.956215486892305</v>
      </c>
      <c r="AA162" s="42">
        <v>74.570923121684132</v>
      </c>
      <c r="AB162" s="42">
        <v>65.930801895000002</v>
      </c>
      <c r="AC162" s="42">
        <v>5.2447199999999999E-2</v>
      </c>
      <c r="AD162" s="42">
        <v>6.9155933646841197</v>
      </c>
      <c r="AE162" s="42">
        <v>6.0016507489999995</v>
      </c>
      <c r="AF162" s="42">
        <v>0.91394261568411994</v>
      </c>
      <c r="AG162" s="42">
        <v>1.6720806619999999</v>
      </c>
      <c r="AH162" s="42">
        <v>0</v>
      </c>
      <c r="AI162" s="42">
        <v>0</v>
      </c>
      <c r="AJ162" s="47">
        <v>0</v>
      </c>
      <c r="AK162" s="47">
        <v>0</v>
      </c>
      <c r="AL162" s="42">
        <v>9.3852923652081603</v>
      </c>
      <c r="AM162" s="42">
        <v>0</v>
      </c>
      <c r="AN162" s="42">
        <v>0</v>
      </c>
      <c r="AO162" s="42">
        <v>9.3852923652081603</v>
      </c>
      <c r="AP162" s="42">
        <v>0.19979927699999511</v>
      </c>
      <c r="AQ162" s="42">
        <v>83.263828786506082</v>
      </c>
      <c r="AR162" s="42">
        <v>81.133197646861518</v>
      </c>
      <c r="AS162" s="42">
        <v>97.434083376753804</v>
      </c>
      <c r="AT162" s="42">
        <v>90.518490012069691</v>
      </c>
      <c r="AU162" s="42">
        <v>-5.9054063724939825</v>
      </c>
      <c r="AV162" s="42">
        <v>-8.0360375121385452</v>
      </c>
      <c r="AW162" s="42">
        <v>5.7112524377325382</v>
      </c>
      <c r="AX162" s="42">
        <v>4.6436161197325383</v>
      </c>
      <c r="AY162" s="42">
        <v>7.2546612255636092</v>
      </c>
      <c r="AZ162" s="42">
        <v>-2.6110451058310704</v>
      </c>
      <c r="BA162" s="42">
        <v>0</v>
      </c>
      <c r="BB162" s="42">
        <v>1.0676363179999999</v>
      </c>
      <c r="BC162" s="42">
        <v>-32.611461206000001</v>
      </c>
      <c r="BD162" s="42">
        <v>33.679097524000007</v>
      </c>
      <c r="BE162" s="43">
        <v>0.1941539347614441</v>
      </c>
      <c r="BF162" t="s">
        <v>58</v>
      </c>
      <c r="BG162">
        <f t="shared" si="5"/>
        <v>133</v>
      </c>
    </row>
    <row r="163" spans="3:59" ht="15.6" x14ac:dyDescent="0.3">
      <c r="C163" s="6" t="str">
        <f t="shared" si="4"/>
        <v>1T 2020</v>
      </c>
      <c r="D163" s="40">
        <v>43862</v>
      </c>
      <c r="E163" s="41">
        <v>292.93422646299837</v>
      </c>
      <c r="F163" s="42">
        <v>276.86149286875383</v>
      </c>
      <c r="G163" s="42">
        <v>276.84326103575387</v>
      </c>
      <c r="H163" s="42">
        <v>233.64983053575384</v>
      </c>
      <c r="I163" s="42">
        <v>82.367339806682253</v>
      </c>
      <c r="J163" s="42">
        <v>2.7705691842861606</v>
      </c>
      <c r="K163" s="42">
        <v>1.797647163486036</v>
      </c>
      <c r="L163" s="42">
        <v>114.48158875270808</v>
      </c>
      <c r="M163" s="42">
        <v>30.993229931000002</v>
      </c>
      <c r="N163" s="42">
        <v>1.2394556975912876</v>
      </c>
      <c r="O163" s="42">
        <v>43.193430499999998</v>
      </c>
      <c r="P163" s="42">
        <v>0.92393681900000002</v>
      </c>
      <c r="Q163" s="42">
        <v>28.974906687000001</v>
      </c>
      <c r="R163" s="42">
        <v>0.55383264999999993</v>
      </c>
      <c r="S163" s="42">
        <v>6.2135516000000002E-2</v>
      </c>
      <c r="T163" s="42">
        <v>12.678618828000001</v>
      </c>
      <c r="U163" s="42">
        <v>1.8231832999999999E-2</v>
      </c>
      <c r="V163" s="42">
        <v>16.07273359424455</v>
      </c>
      <c r="W163" s="42">
        <v>16.07273359424455</v>
      </c>
      <c r="X163" s="42">
        <v>0</v>
      </c>
      <c r="Y163" s="42">
        <v>265.5599633429353</v>
      </c>
      <c r="Z163" s="42">
        <v>265.36036590693533</v>
      </c>
      <c r="AA163" s="42">
        <v>210.62039554372143</v>
      </c>
      <c r="AB163" s="42">
        <v>139.09895747600001</v>
      </c>
      <c r="AC163" s="42">
        <v>11.001225742000001</v>
      </c>
      <c r="AD163" s="42">
        <v>13.229557217721428</v>
      </c>
      <c r="AE163" s="42">
        <v>11.534531624</v>
      </c>
      <c r="AF163" s="42">
        <v>1.6950255937214298</v>
      </c>
      <c r="AG163" s="42">
        <v>47.290655107999996</v>
      </c>
      <c r="AH163" s="42">
        <v>9.5000000000000001E-2</v>
      </c>
      <c r="AI163" s="42">
        <v>13.717250748</v>
      </c>
      <c r="AJ163" s="47">
        <v>0</v>
      </c>
      <c r="AK163" s="47">
        <v>0.45368598599999999</v>
      </c>
      <c r="AL163" s="42">
        <v>54.739970363213885</v>
      </c>
      <c r="AM163" s="42">
        <v>26.435100813000002</v>
      </c>
      <c r="AN163" s="42">
        <v>0</v>
      </c>
      <c r="AO163" s="42">
        <v>28.304869550213883</v>
      </c>
      <c r="AP163" s="42">
        <v>0.1995974360000044</v>
      </c>
      <c r="AQ163" s="42">
        <v>27.374263120063066</v>
      </c>
      <c r="AR163" s="42">
        <v>11.301529525818513</v>
      </c>
      <c r="AS163" s="42">
        <v>52.835956293753817</v>
      </c>
      <c r="AT163" s="42">
        <v>39.606399076032403</v>
      </c>
      <c r="AU163" s="42">
        <v>-21.759996141954101</v>
      </c>
      <c r="AV163" s="42">
        <v>-37.832729736198658</v>
      </c>
      <c r="AW163" s="42">
        <v>23.481501065827562</v>
      </c>
      <c r="AX163" s="42">
        <v>8.1247150708275413</v>
      </c>
      <c r="AY163" s="42">
        <v>12.232135955969333</v>
      </c>
      <c r="AZ163" s="42">
        <v>-4.1074208851417895</v>
      </c>
      <c r="BA163" s="42">
        <v>0</v>
      </c>
      <c r="BB163" s="42">
        <v>15.356785995000021</v>
      </c>
      <c r="BC163" s="42">
        <v>-52.316341277999982</v>
      </c>
      <c r="BD163" s="42">
        <v>67.673127273000006</v>
      </c>
      <c r="BE163" s="43">
        <v>-1.7215049238734599</v>
      </c>
      <c r="BF163" t="s">
        <v>58</v>
      </c>
      <c r="BG163">
        <f t="shared" si="5"/>
        <v>134</v>
      </c>
    </row>
    <row r="164" spans="3:59" ht="15.6" x14ac:dyDescent="0.3">
      <c r="C164" s="6" t="str">
        <f t="shared" si="4"/>
        <v>1T 2020</v>
      </c>
      <c r="D164" s="40">
        <v>43891</v>
      </c>
      <c r="E164" s="41">
        <v>431.31737357814103</v>
      </c>
      <c r="F164" s="42">
        <v>388.95704689635386</v>
      </c>
      <c r="G164" s="42">
        <v>388.86119369755386</v>
      </c>
      <c r="H164" s="42">
        <v>331.41163139355388</v>
      </c>
      <c r="I164" s="42">
        <v>106.61243330668226</v>
      </c>
      <c r="J164" s="42">
        <v>3.8329811782861603</v>
      </c>
      <c r="K164" s="42">
        <v>2.3552011364860359</v>
      </c>
      <c r="L164" s="42">
        <v>170.17464713550805</v>
      </c>
      <c r="M164" s="42">
        <v>46.466849969000002</v>
      </c>
      <c r="N164" s="42">
        <v>1.9695186675912875</v>
      </c>
      <c r="O164" s="42">
        <v>57.449562304000004</v>
      </c>
      <c r="P164" s="42">
        <v>1.1951817919999999</v>
      </c>
      <c r="Q164" s="42">
        <v>31.019400485999999</v>
      </c>
      <c r="R164" s="42">
        <v>0.94967565099999995</v>
      </c>
      <c r="S164" s="42">
        <v>9.2329501000000008E-2</v>
      </c>
      <c r="T164" s="42">
        <v>24.192974874000004</v>
      </c>
      <c r="U164" s="42">
        <v>9.585319880000305E-2</v>
      </c>
      <c r="V164" s="42">
        <v>42.360326681787193</v>
      </c>
      <c r="W164" s="42">
        <v>42.360326681787193</v>
      </c>
      <c r="X164" s="42">
        <v>0</v>
      </c>
      <c r="Y164" s="42">
        <v>500.46765045966208</v>
      </c>
      <c r="Z164" s="42">
        <v>500.41129698766207</v>
      </c>
      <c r="AA164" s="42">
        <v>374.18026960028061</v>
      </c>
      <c r="AB164" s="42">
        <v>215.44217530099999</v>
      </c>
      <c r="AC164" s="42">
        <v>32.201042508999997</v>
      </c>
      <c r="AD164" s="42">
        <v>15.313386329280601</v>
      </c>
      <c r="AE164" s="42">
        <v>11.838725677000001</v>
      </c>
      <c r="AF164" s="42">
        <v>3.4746606522806003</v>
      </c>
      <c r="AG164" s="42">
        <v>111.223665461</v>
      </c>
      <c r="AH164" s="42">
        <v>0.19</v>
      </c>
      <c r="AI164" s="42">
        <v>37.397706700999997</v>
      </c>
      <c r="AJ164" s="47">
        <v>0</v>
      </c>
      <c r="AK164" s="47">
        <v>2.544614288000004</v>
      </c>
      <c r="AL164" s="42">
        <v>126.23102738738147</v>
      </c>
      <c r="AM164" s="42">
        <v>65.746372260000001</v>
      </c>
      <c r="AN164" s="42">
        <v>0</v>
      </c>
      <c r="AO164" s="42">
        <v>60.484655127381473</v>
      </c>
      <c r="AP164" s="42">
        <v>5.6353472000005712E-2</v>
      </c>
      <c r="AQ164" s="42">
        <v>-69.150276881521052</v>
      </c>
      <c r="AR164" s="42">
        <v>-111.51060356330824</v>
      </c>
      <c r="AS164" s="42">
        <v>-35.712562106646153</v>
      </c>
      <c r="AT164" s="42">
        <v>-51.02594843592675</v>
      </c>
      <c r="AU164" s="42">
        <v>-99.034656661554308</v>
      </c>
      <c r="AV164" s="42">
        <v>-141.39498334334149</v>
      </c>
      <c r="AW164" s="42">
        <v>99.931571593085707</v>
      </c>
      <c r="AX164" s="42">
        <v>7.5850408110857046</v>
      </c>
      <c r="AY164" s="42">
        <v>18.12432844559428</v>
      </c>
      <c r="AZ164" s="42">
        <v>-10.539287634508572</v>
      </c>
      <c r="BA164" s="42">
        <v>0</v>
      </c>
      <c r="BB164" s="42">
        <v>92.346530782000002</v>
      </c>
      <c r="BC164" s="42">
        <v>9.4357234300000066</v>
      </c>
      <c r="BD164" s="42">
        <v>82.910807351999992</v>
      </c>
      <c r="BE164" s="43">
        <v>-0.89691493153139012</v>
      </c>
      <c r="BF164" t="s">
        <v>58</v>
      </c>
      <c r="BG164">
        <f t="shared" si="5"/>
        <v>135</v>
      </c>
    </row>
    <row r="165" spans="3:59" ht="15.6" x14ac:dyDescent="0.3">
      <c r="C165" s="6" t="str">
        <f t="shared" si="4"/>
        <v>2T 2020</v>
      </c>
      <c r="D165" s="40">
        <v>43922</v>
      </c>
      <c r="E165" s="41">
        <v>562.4775686659857</v>
      </c>
      <c r="F165" s="42">
        <v>517.66225803995383</v>
      </c>
      <c r="G165" s="42">
        <v>517.55450024115385</v>
      </c>
      <c r="H165" s="42">
        <v>446.65327286615383</v>
      </c>
      <c r="I165" s="42">
        <v>157.14582901068226</v>
      </c>
      <c r="J165" s="42">
        <v>4.9075574412861602</v>
      </c>
      <c r="K165" s="42">
        <v>3.0181110794860357</v>
      </c>
      <c r="L165" s="42">
        <v>218.6592040811081</v>
      </c>
      <c r="M165" s="42">
        <v>60.403549282000007</v>
      </c>
      <c r="N165" s="42">
        <v>2.5190219715912874</v>
      </c>
      <c r="O165" s="42">
        <v>70.901227375000005</v>
      </c>
      <c r="P165" s="42">
        <v>1.6587910389999998</v>
      </c>
      <c r="Q165" s="42">
        <v>33.225660486999999</v>
      </c>
      <c r="R165" s="42">
        <v>1.1216983380000001</v>
      </c>
      <c r="S165" s="42">
        <v>9.3907749999999998E-2</v>
      </c>
      <c r="T165" s="42">
        <v>34.801169761000004</v>
      </c>
      <c r="U165" s="42">
        <v>0.10775779880000305</v>
      </c>
      <c r="V165" s="42">
        <v>44.815310626031831</v>
      </c>
      <c r="W165" s="42">
        <v>44.815310626031831</v>
      </c>
      <c r="X165" s="42">
        <v>0</v>
      </c>
      <c r="Y165" s="42">
        <v>745.59692966092757</v>
      </c>
      <c r="Z165" s="42">
        <v>739.89954619792752</v>
      </c>
      <c r="AA165" s="42">
        <v>548.89439322375597</v>
      </c>
      <c r="AB165" s="42">
        <v>285.83659814999999</v>
      </c>
      <c r="AC165" s="42">
        <v>42.598432050999996</v>
      </c>
      <c r="AD165" s="42">
        <v>31.928628294506012</v>
      </c>
      <c r="AE165" s="42">
        <v>24.222582477000007</v>
      </c>
      <c r="AF165" s="42">
        <v>7.7060458175060118</v>
      </c>
      <c r="AG165" s="42">
        <v>188.53073472825</v>
      </c>
      <c r="AH165" s="42">
        <v>3.8200482124999997</v>
      </c>
      <c r="AI165" s="42">
        <v>43.664047642</v>
      </c>
      <c r="AJ165" s="47">
        <v>0</v>
      </c>
      <c r="AK165" s="47">
        <v>31.641502763000002</v>
      </c>
      <c r="AL165" s="42">
        <v>191.00515297417152</v>
      </c>
      <c r="AM165" s="42">
        <v>114.174633095</v>
      </c>
      <c r="AN165" s="42">
        <v>0.88775871400000006</v>
      </c>
      <c r="AO165" s="42">
        <v>75.942761165171504</v>
      </c>
      <c r="AP165" s="42">
        <v>5.6973834630000084</v>
      </c>
      <c r="AQ165" s="42">
        <v>-183.11936099494181</v>
      </c>
      <c r="AR165" s="42">
        <v>-227.93467162097366</v>
      </c>
      <c r="AS165" s="42">
        <v>-120.06328216129609</v>
      </c>
      <c r="AT165" s="42">
        <v>-151.9919104558021</v>
      </c>
      <c r="AU165" s="42">
        <v>-229.35180952294186</v>
      </c>
      <c r="AV165" s="42">
        <v>-274.16712014897371</v>
      </c>
      <c r="AW165" s="42">
        <v>230.62097943870748</v>
      </c>
      <c r="AX165" s="42">
        <v>18.878954417707458</v>
      </c>
      <c r="AY165" s="42">
        <v>36.375106539139672</v>
      </c>
      <c r="AZ165" s="42">
        <v>-17.496152121432207</v>
      </c>
      <c r="BA165" s="42">
        <v>0</v>
      </c>
      <c r="BB165" s="42">
        <v>211.74202502100002</v>
      </c>
      <c r="BC165" s="42">
        <v>49.295437475000007</v>
      </c>
      <c r="BD165" s="42">
        <v>162.44658754600002</v>
      </c>
      <c r="BE165" s="43">
        <v>-1.269169915765604</v>
      </c>
      <c r="BF165" t="s">
        <v>58</v>
      </c>
      <c r="BG165">
        <f t="shared" si="5"/>
        <v>136</v>
      </c>
    </row>
    <row r="166" spans="3:59" ht="15.6" x14ac:dyDescent="0.3">
      <c r="C166" s="6" t="str">
        <f t="shared" si="4"/>
        <v>2T 2020</v>
      </c>
      <c r="D166" s="40">
        <v>43952</v>
      </c>
      <c r="E166" s="41">
        <v>688.13861971902736</v>
      </c>
      <c r="F166" s="42">
        <v>640.53753273435382</v>
      </c>
      <c r="G166" s="42">
        <v>640.41912222155395</v>
      </c>
      <c r="H166" s="42">
        <v>545.17827425055384</v>
      </c>
      <c r="I166" s="42">
        <v>188.67076152368227</v>
      </c>
      <c r="J166" s="42">
        <v>5.9842064102861601</v>
      </c>
      <c r="K166" s="42">
        <v>3.8015680814860362</v>
      </c>
      <c r="L166" s="42">
        <v>268.89986375250811</v>
      </c>
      <c r="M166" s="42">
        <v>75.025658258000007</v>
      </c>
      <c r="N166" s="42">
        <v>2.7962162245912872</v>
      </c>
      <c r="O166" s="42">
        <v>95.240847970999994</v>
      </c>
      <c r="P166" s="42">
        <v>1.9026565959999999</v>
      </c>
      <c r="Q166" s="42">
        <v>35.426022018999994</v>
      </c>
      <c r="R166" s="42">
        <v>1.307452541</v>
      </c>
      <c r="S166" s="42">
        <v>12.036581283</v>
      </c>
      <c r="T166" s="42">
        <v>44.568135532000007</v>
      </c>
      <c r="U166" s="42">
        <v>0.11841051280000306</v>
      </c>
      <c r="V166" s="42">
        <v>47.601086984673479</v>
      </c>
      <c r="W166" s="42">
        <v>47.601086984673479</v>
      </c>
      <c r="X166" s="42">
        <v>0</v>
      </c>
      <c r="Y166" s="42">
        <v>910.38686527925256</v>
      </c>
      <c r="Z166" s="42">
        <v>904.74238074725247</v>
      </c>
      <c r="AA166" s="42">
        <v>664.01055655543939</v>
      </c>
      <c r="AB166" s="42">
        <v>360.99910718633333</v>
      </c>
      <c r="AC166" s="42">
        <v>53.050422507</v>
      </c>
      <c r="AD166" s="42">
        <v>44.390378527356042</v>
      </c>
      <c r="AE166" s="42">
        <v>34.037195884000006</v>
      </c>
      <c r="AF166" s="42">
        <v>10.353182643356048</v>
      </c>
      <c r="AG166" s="42">
        <v>205.57064833474999</v>
      </c>
      <c r="AH166" s="42">
        <v>7.4500964249999999</v>
      </c>
      <c r="AI166" s="42">
        <v>48.208162310000006</v>
      </c>
      <c r="AJ166" s="47">
        <v>0</v>
      </c>
      <c r="AK166" s="47">
        <v>34.063899683999999</v>
      </c>
      <c r="AL166" s="42">
        <v>240.73182419181316</v>
      </c>
      <c r="AM166" s="42">
        <v>150.80340787200001</v>
      </c>
      <c r="AN166" s="42">
        <v>0.88775871400000006</v>
      </c>
      <c r="AO166" s="42">
        <v>89.040657605813152</v>
      </c>
      <c r="AP166" s="42">
        <v>5.6444845320000088</v>
      </c>
      <c r="AQ166" s="42">
        <v>-222.2482455602252</v>
      </c>
      <c r="AR166" s="42">
        <v>-269.84933254489869</v>
      </c>
      <c r="AS166" s="42">
        <v>-136.41829641172944</v>
      </c>
      <c r="AT166" s="42">
        <v>-180.80867493908551</v>
      </c>
      <c r="AU166" s="42">
        <v>-239.46491262373524</v>
      </c>
      <c r="AV166" s="42">
        <v>-287.06599960840873</v>
      </c>
      <c r="AW166" s="42">
        <v>245.30557178573403</v>
      </c>
      <c r="AX166" s="42">
        <v>22.113995497734042</v>
      </c>
      <c r="AY166" s="42">
        <v>46.687226621139665</v>
      </c>
      <c r="AZ166" s="42">
        <v>-24.57323112340562</v>
      </c>
      <c r="BA166" s="42">
        <v>0</v>
      </c>
      <c r="BB166" s="42">
        <v>223.19157628800002</v>
      </c>
      <c r="BC166" s="42">
        <v>52.098098476999994</v>
      </c>
      <c r="BD166" s="42">
        <v>171.09347781099999</v>
      </c>
      <c r="BE166" s="43">
        <v>-5.840659161998782</v>
      </c>
      <c r="BF166" t="s">
        <v>58</v>
      </c>
      <c r="BG166">
        <f t="shared" si="5"/>
        <v>137</v>
      </c>
    </row>
    <row r="167" spans="3:59" ht="15.6" x14ac:dyDescent="0.3">
      <c r="C167" s="6" t="str">
        <f t="shared" si="4"/>
        <v>2T 2020</v>
      </c>
      <c r="D167" s="40">
        <v>43983</v>
      </c>
      <c r="E167" s="41">
        <v>857.71991407787107</v>
      </c>
      <c r="F167" s="42">
        <v>791.32836870558242</v>
      </c>
      <c r="G167" s="42">
        <v>791.1992826927825</v>
      </c>
      <c r="H167" s="42">
        <v>650.12919887278247</v>
      </c>
      <c r="I167" s="42">
        <v>215.58863927068228</v>
      </c>
      <c r="J167" s="42">
        <v>7.50706114328616</v>
      </c>
      <c r="K167" s="42">
        <v>4.6249634859146074</v>
      </c>
      <c r="L167" s="42">
        <v>328.51666582730815</v>
      </c>
      <c r="M167" s="42">
        <v>90.515298940999998</v>
      </c>
      <c r="N167" s="42">
        <v>3.3765702045912871</v>
      </c>
      <c r="O167" s="42">
        <v>141.07008381999998</v>
      </c>
      <c r="P167" s="42">
        <v>2.249262866</v>
      </c>
      <c r="Q167" s="42">
        <v>59.767278236999999</v>
      </c>
      <c r="R167" s="42">
        <v>1.4634503910000001</v>
      </c>
      <c r="S167" s="42">
        <v>20.541842531999997</v>
      </c>
      <c r="T167" s="42">
        <v>57.048249794000007</v>
      </c>
      <c r="U167" s="42">
        <v>0.12908601280000306</v>
      </c>
      <c r="V167" s="42">
        <v>66.391545372288576</v>
      </c>
      <c r="W167" s="42">
        <v>64.632530420288575</v>
      </c>
      <c r="X167" s="42">
        <v>1.759014952</v>
      </c>
      <c r="Y167" s="42">
        <v>1093.5949152634553</v>
      </c>
      <c r="Z167" s="42">
        <v>1089.8213347534554</v>
      </c>
      <c r="AA167" s="42">
        <v>804.93608881977582</v>
      </c>
      <c r="AB167" s="42">
        <v>435.39862688700003</v>
      </c>
      <c r="AC167" s="42">
        <v>73.717526375000006</v>
      </c>
      <c r="AD167" s="42">
        <v>62.144615526025781</v>
      </c>
      <c r="AE167" s="42">
        <v>50.76308719642001</v>
      </c>
      <c r="AF167" s="42">
        <v>11.381528329605779</v>
      </c>
      <c r="AG167" s="42">
        <v>233.67532003175</v>
      </c>
      <c r="AH167" s="42">
        <v>11.0801446375</v>
      </c>
      <c r="AI167" s="42">
        <v>54.233688807999997</v>
      </c>
      <c r="AJ167" s="47">
        <v>0</v>
      </c>
      <c r="AK167" s="47">
        <v>38.713217962999998</v>
      </c>
      <c r="AL167" s="42">
        <v>284.88524593367976</v>
      </c>
      <c r="AM167" s="42">
        <v>167.582093165</v>
      </c>
      <c r="AN167" s="42">
        <v>0.88775871400000006</v>
      </c>
      <c r="AO167" s="42">
        <v>116.41539405467977</v>
      </c>
      <c r="AP167" s="42">
        <v>3.7735805100000053</v>
      </c>
      <c r="AQ167" s="42">
        <v>-235.87500118558449</v>
      </c>
      <c r="AR167" s="42">
        <v>-302.26654655787308</v>
      </c>
      <c r="AS167" s="42">
        <v>-123.70653697716749</v>
      </c>
      <c r="AT167" s="42">
        <v>-185.85115250319328</v>
      </c>
      <c r="AU167" s="42">
        <v>-270.20031130649306</v>
      </c>
      <c r="AV167" s="42">
        <v>-336.59185667878165</v>
      </c>
      <c r="AW167" s="42">
        <v>271.56796884979445</v>
      </c>
      <c r="AX167" s="42">
        <v>30.74200945169445</v>
      </c>
      <c r="AY167" s="42">
        <v>63.012018004711187</v>
      </c>
      <c r="AZ167" s="42">
        <v>-32.27000855301673</v>
      </c>
      <c r="BA167" s="42">
        <v>0</v>
      </c>
      <c r="BB167" s="42">
        <v>240.82595939810005</v>
      </c>
      <c r="BC167" s="42">
        <v>10.512851151100024</v>
      </c>
      <c r="BD167" s="42">
        <v>230.31310824699997</v>
      </c>
      <c r="BE167" s="43">
        <v>-1.3676575433014371</v>
      </c>
      <c r="BF167" t="s">
        <v>58</v>
      </c>
      <c r="BG167">
        <f t="shared" si="5"/>
        <v>138</v>
      </c>
    </row>
    <row r="168" spans="3:59" ht="15.6" x14ac:dyDescent="0.3">
      <c r="C168" s="6" t="str">
        <f t="shared" si="4"/>
        <v>3T 2020</v>
      </c>
      <c r="D168" s="40">
        <v>44013</v>
      </c>
      <c r="E168" s="41">
        <v>1083.6445637063953</v>
      </c>
      <c r="F168" s="42">
        <v>956.02040590752529</v>
      </c>
      <c r="G168" s="42">
        <v>955.82414238172532</v>
      </c>
      <c r="H168" s="42">
        <v>795.31592275972537</v>
      </c>
      <c r="I168" s="42">
        <v>290.09119172168232</v>
      </c>
      <c r="J168" s="42">
        <v>8.6751358022861584</v>
      </c>
      <c r="K168" s="42">
        <v>5.6651725650574649</v>
      </c>
      <c r="L168" s="42">
        <v>381.28640413010811</v>
      </c>
      <c r="M168" s="42">
        <v>105.489061265</v>
      </c>
      <c r="N168" s="42">
        <v>4.1089572755912869</v>
      </c>
      <c r="O168" s="42">
        <v>160.50821962199998</v>
      </c>
      <c r="P168" s="42">
        <v>2.6324121360000001</v>
      </c>
      <c r="Q168" s="42">
        <v>62.472622994999995</v>
      </c>
      <c r="R168" s="42">
        <v>1.847901523</v>
      </c>
      <c r="S168" s="42">
        <v>23.265755191</v>
      </c>
      <c r="T168" s="42">
        <v>70.289527777000004</v>
      </c>
      <c r="U168" s="42">
        <v>0.19626352580000306</v>
      </c>
      <c r="V168" s="42">
        <v>127.62415779886999</v>
      </c>
      <c r="W168" s="42">
        <v>70.285218917869983</v>
      </c>
      <c r="X168" s="42">
        <v>57.338938880999997</v>
      </c>
      <c r="Y168" s="42">
        <v>1296.0573221495131</v>
      </c>
      <c r="Z168" s="42">
        <v>1292.2889874465131</v>
      </c>
      <c r="AA168" s="42">
        <v>958.01560053213859</v>
      </c>
      <c r="AB168" s="42">
        <v>507.21728776399999</v>
      </c>
      <c r="AC168" s="42">
        <v>89.583637401999994</v>
      </c>
      <c r="AD168" s="42">
        <v>72.265234671388583</v>
      </c>
      <c r="AE168" s="42">
        <v>59.780565757420007</v>
      </c>
      <c r="AF168" s="42">
        <v>12.484668913968578</v>
      </c>
      <c r="AG168" s="42">
        <v>288.94944069475002</v>
      </c>
      <c r="AH168" s="42">
        <v>14.71019285</v>
      </c>
      <c r="AI168" s="42">
        <v>73.407598958000008</v>
      </c>
      <c r="AJ168" s="47">
        <v>0</v>
      </c>
      <c r="AK168" s="47">
        <v>49.935068434000002</v>
      </c>
      <c r="AL168" s="42">
        <v>334.27338691437467</v>
      </c>
      <c r="AM168" s="42">
        <v>199.78398857600001</v>
      </c>
      <c r="AN168" s="42">
        <v>0.88775871400000006</v>
      </c>
      <c r="AO168" s="42">
        <v>133.60163962437466</v>
      </c>
      <c r="AP168" s="42">
        <v>3.7683347030000092</v>
      </c>
      <c r="AQ168" s="42">
        <v>-212.41275844311789</v>
      </c>
      <c r="AR168" s="42">
        <v>-340.03691624198791</v>
      </c>
      <c r="AS168" s="42">
        <v>-134.17004194622464</v>
      </c>
      <c r="AT168" s="42">
        <v>-206.43527661761323</v>
      </c>
      <c r="AU168" s="42">
        <v>-343.76003659011792</v>
      </c>
      <c r="AV168" s="42">
        <v>-471.38419438898796</v>
      </c>
      <c r="AW168" s="42">
        <v>342.11802193322023</v>
      </c>
      <c r="AX168" s="42">
        <v>85.556167099120202</v>
      </c>
      <c r="AY168" s="42">
        <v>119.98323866682468</v>
      </c>
      <c r="AZ168" s="42">
        <v>-34.427071567704459</v>
      </c>
      <c r="BA168" s="42">
        <v>0</v>
      </c>
      <c r="BB168" s="42">
        <v>256.56185483410007</v>
      </c>
      <c r="BC168" s="42">
        <v>-49.435203877899973</v>
      </c>
      <c r="BD168" s="42">
        <v>305.99705871200001</v>
      </c>
      <c r="BE168" s="43">
        <v>1.6420146568977199</v>
      </c>
      <c r="BF168" t="s">
        <v>58</v>
      </c>
      <c r="BG168">
        <f t="shared" si="5"/>
        <v>139</v>
      </c>
    </row>
    <row r="169" spans="3:59" ht="15.6" x14ac:dyDescent="0.3">
      <c r="C169" s="6" t="str">
        <f t="shared" si="4"/>
        <v>3T 2020</v>
      </c>
      <c r="D169" s="40">
        <v>44044</v>
      </c>
      <c r="E169" s="41">
        <v>1266.393376018058</v>
      </c>
      <c r="F169" s="42">
        <v>1076.2989455179754</v>
      </c>
      <c r="G169" s="42">
        <v>1076.0737805151753</v>
      </c>
      <c r="H169" s="42">
        <v>895.68522103117539</v>
      </c>
      <c r="I169" s="42">
        <v>312.47652820068231</v>
      </c>
      <c r="J169" s="42">
        <v>9.8619317382861595</v>
      </c>
      <c r="K169" s="42">
        <v>6.3584109080574649</v>
      </c>
      <c r="L169" s="42">
        <v>441.76110825455817</v>
      </c>
      <c r="M169" s="42">
        <v>120.284675255</v>
      </c>
      <c r="N169" s="42">
        <v>4.9425666745912871</v>
      </c>
      <c r="O169" s="42">
        <v>180.38855948399996</v>
      </c>
      <c r="P169" s="42">
        <v>2.9886716799999995</v>
      </c>
      <c r="Q169" s="42">
        <v>66.138001531</v>
      </c>
      <c r="R169" s="42">
        <v>2.3140079939999998</v>
      </c>
      <c r="S169" s="42">
        <v>26.036703298999999</v>
      </c>
      <c r="T169" s="42">
        <v>82.911174979999998</v>
      </c>
      <c r="U169" s="42">
        <v>0.22516500280000304</v>
      </c>
      <c r="V169" s="42">
        <v>190.09443050008258</v>
      </c>
      <c r="W169" s="42">
        <v>78.05528173308258</v>
      </c>
      <c r="X169" s="42">
        <v>112.039148767</v>
      </c>
      <c r="Y169" s="42">
        <v>1554.2086275804074</v>
      </c>
      <c r="Z169" s="42">
        <v>1551.3438893574075</v>
      </c>
      <c r="AA169" s="42">
        <v>1106.7935940693626</v>
      </c>
      <c r="AB169" s="42">
        <v>588.4357103553333</v>
      </c>
      <c r="AC169" s="42">
        <v>99.756964034999996</v>
      </c>
      <c r="AD169" s="42">
        <v>84.70182061152947</v>
      </c>
      <c r="AE169" s="42">
        <v>71.209915224420001</v>
      </c>
      <c r="AF169" s="42">
        <v>13.49190538710948</v>
      </c>
      <c r="AG169" s="42">
        <v>333.8990990675</v>
      </c>
      <c r="AH169" s="42">
        <v>21.878950634999999</v>
      </c>
      <c r="AI169" s="42">
        <v>78.608310466999995</v>
      </c>
      <c r="AJ169" s="47">
        <v>0</v>
      </c>
      <c r="AK169" s="47">
        <v>49.935068434000002</v>
      </c>
      <c r="AL169" s="42">
        <v>444.55029528804482</v>
      </c>
      <c r="AM169" s="42">
        <v>239.930607133</v>
      </c>
      <c r="AN169" s="42">
        <v>55.887758714</v>
      </c>
      <c r="AO169" s="42">
        <v>148.73192944104483</v>
      </c>
      <c r="AP169" s="42">
        <v>2.8647382229999994</v>
      </c>
      <c r="AQ169" s="42">
        <v>-287.81525156234954</v>
      </c>
      <c r="AR169" s="42">
        <v>-477.90968206243218</v>
      </c>
      <c r="AS169" s="42">
        <v>-244.47593200985787</v>
      </c>
      <c r="AT169" s="42">
        <v>-329.17775262138736</v>
      </c>
      <c r="AU169" s="42">
        <v>-365.36544995034961</v>
      </c>
      <c r="AV169" s="42">
        <v>-555.45988045043225</v>
      </c>
      <c r="AW169" s="42">
        <v>364.64520664137166</v>
      </c>
      <c r="AX169" s="42">
        <v>91.519104919271655</v>
      </c>
      <c r="AY169" s="42">
        <v>127.34346566828226</v>
      </c>
      <c r="AZ169" s="42">
        <v>-35.824360749010616</v>
      </c>
      <c r="BA169" s="42">
        <v>0</v>
      </c>
      <c r="BB169" s="42">
        <v>273.12610172210009</v>
      </c>
      <c r="BC169" s="42">
        <v>3.3663133811000288</v>
      </c>
      <c r="BD169" s="42">
        <v>269.75978834100005</v>
      </c>
      <c r="BE169" s="43">
        <v>0.72024330897796529</v>
      </c>
      <c r="BF169" t="s">
        <v>58</v>
      </c>
      <c r="BG169">
        <f t="shared" si="5"/>
        <v>140</v>
      </c>
    </row>
    <row r="170" spans="3:59" ht="15.6" x14ac:dyDescent="0.3">
      <c r="C170" s="6" t="str">
        <f t="shared" si="4"/>
        <v>3T 2020</v>
      </c>
      <c r="D170" s="40">
        <v>44075</v>
      </c>
      <c r="E170" s="41">
        <v>1417.7623704284172</v>
      </c>
      <c r="F170" s="42">
        <v>1194.0587782793752</v>
      </c>
      <c r="G170" s="42">
        <v>1193.7724268217003</v>
      </c>
      <c r="H170" s="42">
        <v>995.53350253270037</v>
      </c>
      <c r="I170" s="42">
        <v>335.51701617968223</v>
      </c>
      <c r="J170" s="42">
        <v>10.96328345828616</v>
      </c>
      <c r="K170" s="42">
        <v>7.3015695631824657</v>
      </c>
      <c r="L170" s="42">
        <v>500.75331807395816</v>
      </c>
      <c r="M170" s="42">
        <v>135.122857348</v>
      </c>
      <c r="N170" s="42">
        <v>5.8754579095912876</v>
      </c>
      <c r="O170" s="42">
        <v>198.23892428899998</v>
      </c>
      <c r="P170" s="42">
        <v>3.449436559</v>
      </c>
      <c r="Q170" s="42">
        <v>69.076787647000003</v>
      </c>
      <c r="R170" s="42">
        <v>2.7441794320000001</v>
      </c>
      <c r="S170" s="42">
        <v>31.759958436999998</v>
      </c>
      <c r="T170" s="42">
        <v>91.208562213999997</v>
      </c>
      <c r="U170" s="42">
        <v>0.28635145767500303</v>
      </c>
      <c r="V170" s="42">
        <v>223.70359214904178</v>
      </c>
      <c r="W170" s="42">
        <v>107.02354760704178</v>
      </c>
      <c r="X170" s="42">
        <v>116.680044542</v>
      </c>
      <c r="Y170" s="42">
        <v>1808.0067210100376</v>
      </c>
      <c r="Z170" s="42">
        <v>1805.3471759750378</v>
      </c>
      <c r="AA170" s="42">
        <v>1280.4504322934481</v>
      </c>
      <c r="AB170" s="42">
        <v>674.67660486266675</v>
      </c>
      <c r="AC170" s="42">
        <v>110.63843230400001</v>
      </c>
      <c r="AD170" s="42">
        <v>104.29013564828165</v>
      </c>
      <c r="AE170" s="42">
        <v>89.34283337542</v>
      </c>
      <c r="AF170" s="42">
        <v>14.947302272861648</v>
      </c>
      <c r="AG170" s="42">
        <v>390.8452594785</v>
      </c>
      <c r="AH170" s="42">
        <v>29.047708419999999</v>
      </c>
      <c r="AI170" s="42">
        <v>91.432092214999997</v>
      </c>
      <c r="AJ170" s="47">
        <v>0</v>
      </c>
      <c r="AK170" s="47">
        <v>53.931593120999999</v>
      </c>
      <c r="AL170" s="42">
        <v>524.89674368158944</v>
      </c>
      <c r="AM170" s="42">
        <v>279.55824843400001</v>
      </c>
      <c r="AN170" s="42">
        <v>56.476938887999999</v>
      </c>
      <c r="AO170" s="42">
        <v>188.86155635958946</v>
      </c>
      <c r="AP170" s="42">
        <v>2.6595450349999994</v>
      </c>
      <c r="AQ170" s="42">
        <v>-390.24435058162055</v>
      </c>
      <c r="AR170" s="42">
        <v>-613.94794273066236</v>
      </c>
      <c r="AS170" s="42">
        <v>-320.79625072279134</v>
      </c>
      <c r="AT170" s="42">
        <v>-425.08638637107299</v>
      </c>
      <c r="AU170" s="42">
        <v>-447.76791164602065</v>
      </c>
      <c r="AV170" s="42">
        <v>-671.47150379506252</v>
      </c>
      <c r="AW170" s="42">
        <v>443.09584405592489</v>
      </c>
      <c r="AX170" s="42">
        <v>96.841724540824899</v>
      </c>
      <c r="AY170" s="42">
        <v>138.5048267128677</v>
      </c>
      <c r="AZ170" s="42">
        <v>-41.663102172042784</v>
      </c>
      <c r="BA170" s="42">
        <v>0</v>
      </c>
      <c r="BB170" s="42">
        <v>346.25411951510006</v>
      </c>
      <c r="BC170" s="42">
        <v>89.575386874100033</v>
      </c>
      <c r="BD170" s="42">
        <v>256.67873264100001</v>
      </c>
      <c r="BE170" s="43">
        <v>4.6720675900957325</v>
      </c>
      <c r="BF170" t="s">
        <v>58</v>
      </c>
      <c r="BG170">
        <f t="shared" si="5"/>
        <v>141</v>
      </c>
    </row>
    <row r="171" spans="3:59" ht="15.6" x14ac:dyDescent="0.3">
      <c r="C171" s="6" t="str">
        <f t="shared" si="4"/>
        <v>4T 2020</v>
      </c>
      <c r="D171" s="40">
        <v>44105</v>
      </c>
      <c r="E171" s="41">
        <v>1616.8016682353032</v>
      </c>
      <c r="F171" s="42">
        <v>1362.6418149512613</v>
      </c>
      <c r="G171" s="42">
        <v>1362.3450039935863</v>
      </c>
      <c r="H171" s="42">
        <v>1134.8824922995864</v>
      </c>
      <c r="I171" s="42">
        <v>397.26454189068221</v>
      </c>
      <c r="J171" s="42">
        <v>12.17148006828616</v>
      </c>
      <c r="K171" s="42">
        <v>8.1078259425184651</v>
      </c>
      <c r="L171" s="42">
        <v>560.06266314630818</v>
      </c>
      <c r="M171" s="42">
        <v>150.511959236</v>
      </c>
      <c r="N171" s="42">
        <v>6.764022015791288</v>
      </c>
      <c r="O171" s="42">
        <v>227.46251169399997</v>
      </c>
      <c r="P171" s="42">
        <v>3.920410076</v>
      </c>
      <c r="Q171" s="42">
        <v>73.222908087999997</v>
      </c>
      <c r="R171" s="42">
        <v>2.8733994640000002</v>
      </c>
      <c r="S171" s="42">
        <v>46.107010318</v>
      </c>
      <c r="T171" s="42">
        <v>101.338783748</v>
      </c>
      <c r="U171" s="42">
        <v>0.29681095767500304</v>
      </c>
      <c r="V171" s="42">
        <v>254.15985328404176</v>
      </c>
      <c r="W171" s="42">
        <v>121.74854760704177</v>
      </c>
      <c r="X171" s="42">
        <v>132.41130567700003</v>
      </c>
      <c r="Y171" s="42">
        <v>2031.2965323494063</v>
      </c>
      <c r="Z171" s="42">
        <v>2028.9412026104064</v>
      </c>
      <c r="AA171" s="42">
        <v>1437.1851070681166</v>
      </c>
      <c r="AB171" s="42">
        <v>750.40577195933326</v>
      </c>
      <c r="AC171" s="42">
        <v>134.94263407100001</v>
      </c>
      <c r="AD171" s="42">
        <v>118.98890029428352</v>
      </c>
      <c r="AE171" s="42">
        <v>99.039905187420004</v>
      </c>
      <c r="AF171" s="42">
        <v>19.948995106863521</v>
      </c>
      <c r="AG171" s="42">
        <v>432.84780074349999</v>
      </c>
      <c r="AH171" s="42">
        <v>36.216466204999996</v>
      </c>
      <c r="AI171" s="42">
        <v>94.029628319999986</v>
      </c>
      <c r="AJ171" s="42">
        <v>0</v>
      </c>
      <c r="AK171" s="42">
        <v>57.929419799000001</v>
      </c>
      <c r="AL171" s="42">
        <v>591.75609554228947</v>
      </c>
      <c r="AM171" s="42">
        <v>309.98038866100001</v>
      </c>
      <c r="AN171" s="42">
        <v>61.693316705999997</v>
      </c>
      <c r="AO171" s="42">
        <v>220.08239017528948</v>
      </c>
      <c r="AP171" s="42">
        <v>2.3553297389999952</v>
      </c>
      <c r="AQ171" s="42">
        <v>-414.49486411410305</v>
      </c>
      <c r="AR171" s="42">
        <v>-668.65471739814484</v>
      </c>
      <c r="AS171" s="42">
        <v>-329.5834269285719</v>
      </c>
      <c r="AT171" s="42">
        <v>-448.57232722285545</v>
      </c>
      <c r="AU171" s="42">
        <v>-370.93732760046043</v>
      </c>
      <c r="AV171" s="42">
        <v>-625.09718088450234</v>
      </c>
      <c r="AW171" s="42">
        <v>366.97503372712794</v>
      </c>
      <c r="AX171" s="42">
        <v>107.41847829102791</v>
      </c>
      <c r="AY171" s="42">
        <v>155.00066052856772</v>
      </c>
      <c r="AZ171" s="42">
        <v>-47.582182237539811</v>
      </c>
      <c r="BA171" s="42">
        <v>0</v>
      </c>
      <c r="BB171" s="42">
        <v>259.55655543610004</v>
      </c>
      <c r="BC171" s="42">
        <v>25.696850645100028</v>
      </c>
      <c r="BD171" s="42">
        <v>233.85970479100004</v>
      </c>
      <c r="BE171" s="43">
        <v>3.962293873332519</v>
      </c>
      <c r="BF171" t="s">
        <v>58</v>
      </c>
      <c r="BG171">
        <f t="shared" si="5"/>
        <v>142</v>
      </c>
    </row>
    <row r="172" spans="3:59" ht="15.6" x14ac:dyDescent="0.3">
      <c r="C172" s="6" t="str">
        <f t="shared" si="4"/>
        <v>4T 2020</v>
      </c>
      <c r="D172" s="40">
        <v>44136</v>
      </c>
      <c r="E172" s="41">
        <v>1791.5202101848299</v>
      </c>
      <c r="F172" s="42">
        <v>1497.1576117288462</v>
      </c>
      <c r="G172" s="42">
        <v>1496.8563657711711</v>
      </c>
      <c r="H172" s="42">
        <v>1243.1320645061712</v>
      </c>
      <c r="I172" s="42">
        <v>424.39895699768221</v>
      </c>
      <c r="J172" s="42">
        <v>13.287625816286159</v>
      </c>
      <c r="K172" s="42">
        <v>9.1453124933533658</v>
      </c>
      <c r="L172" s="42">
        <v>622.43132567745818</v>
      </c>
      <c r="M172" s="42">
        <v>166.20993020099999</v>
      </c>
      <c r="N172" s="42">
        <v>7.6589133203912878</v>
      </c>
      <c r="O172" s="42">
        <v>253.72430126499998</v>
      </c>
      <c r="P172" s="42">
        <v>4.4689255789999995</v>
      </c>
      <c r="Q172" s="42">
        <v>74.882301280000007</v>
      </c>
      <c r="R172" s="42">
        <v>2.9700679390000002</v>
      </c>
      <c r="S172" s="42">
        <v>52.692655271000007</v>
      </c>
      <c r="T172" s="42">
        <v>118.71035119599999</v>
      </c>
      <c r="U172" s="42">
        <v>0.30124595767500306</v>
      </c>
      <c r="V172" s="42">
        <v>294.36259845598369</v>
      </c>
      <c r="W172" s="42">
        <v>138.35673446598372</v>
      </c>
      <c r="X172" s="42">
        <v>156.00586399000002</v>
      </c>
      <c r="Y172" s="42">
        <v>2286.1485749141721</v>
      </c>
      <c r="Z172" s="42">
        <v>2283.8705724291722</v>
      </c>
      <c r="AA172" s="42">
        <v>1589.1582479049596</v>
      </c>
      <c r="AB172" s="42">
        <v>816.77290018766678</v>
      </c>
      <c r="AC172" s="42">
        <v>150.40654271099999</v>
      </c>
      <c r="AD172" s="42">
        <v>131.64482093179296</v>
      </c>
      <c r="AE172" s="42">
        <v>109.24917981742</v>
      </c>
      <c r="AF172" s="42">
        <v>22.395641114372964</v>
      </c>
      <c r="AG172" s="42">
        <v>490.33398407450005</v>
      </c>
      <c r="AH172" s="42">
        <v>43.946223989999993</v>
      </c>
      <c r="AI172" s="42">
        <v>99.514363152999991</v>
      </c>
      <c r="AJ172" s="42">
        <v>0</v>
      </c>
      <c r="AK172" s="42">
        <v>98.125655264000002</v>
      </c>
      <c r="AL172" s="42">
        <v>694.71232452421236</v>
      </c>
      <c r="AM172" s="42">
        <v>370.91482616100001</v>
      </c>
      <c r="AN172" s="42">
        <v>61.693316705999997</v>
      </c>
      <c r="AO172" s="42">
        <v>262.10418165721228</v>
      </c>
      <c r="AP172" s="42">
        <v>2.2780024850000093</v>
      </c>
      <c r="AQ172" s="42">
        <v>-494.62836472934197</v>
      </c>
      <c r="AR172" s="42">
        <v>-788.99096318532577</v>
      </c>
      <c r="AS172" s="42">
        <v>-395.2419605963205</v>
      </c>
      <c r="AT172" s="42">
        <v>-526.88678152811349</v>
      </c>
      <c r="AU172" s="42">
        <v>-494.02011597214261</v>
      </c>
      <c r="AV172" s="42">
        <v>-788.38271442812629</v>
      </c>
      <c r="AW172" s="42">
        <v>492.27789738102183</v>
      </c>
      <c r="AX172" s="42">
        <v>130.74173656592183</v>
      </c>
      <c r="AY172" s="42">
        <v>185.6619211515486</v>
      </c>
      <c r="AZ172" s="42">
        <v>-54.920184585626778</v>
      </c>
      <c r="BA172" s="42">
        <v>0</v>
      </c>
      <c r="BB172" s="42">
        <v>361.53616081510006</v>
      </c>
      <c r="BC172" s="42">
        <v>62.077756024100033</v>
      </c>
      <c r="BD172" s="42">
        <v>299.45840479100002</v>
      </c>
      <c r="BE172" s="43">
        <v>1.7422185911207386</v>
      </c>
      <c r="BF172" t="s">
        <v>58</v>
      </c>
      <c r="BG172">
        <f t="shared" si="5"/>
        <v>143</v>
      </c>
    </row>
    <row r="173" spans="3:59" ht="15.6" x14ac:dyDescent="0.3">
      <c r="C173" s="6" t="str">
        <f t="shared" si="4"/>
        <v>4T 2020</v>
      </c>
      <c r="D173" s="40">
        <v>44166</v>
      </c>
      <c r="E173" s="41">
        <v>1975.3396997398772</v>
      </c>
      <c r="F173" s="42">
        <v>1659.3808640912362</v>
      </c>
      <c r="G173" s="42">
        <v>1659.0761616335612</v>
      </c>
      <c r="H173" s="42">
        <v>1377.0238232789711</v>
      </c>
      <c r="I173" s="42">
        <v>457.05210542368224</v>
      </c>
      <c r="J173" s="42">
        <v>14.60806143028616</v>
      </c>
      <c r="K173" s="42">
        <v>10.291267926353365</v>
      </c>
      <c r="L173" s="42">
        <v>701.19393526825809</v>
      </c>
      <c r="M173" s="42">
        <v>185.29523767399999</v>
      </c>
      <c r="N173" s="42">
        <v>8.5832155563912877</v>
      </c>
      <c r="O173" s="42">
        <v>282.05233835459001</v>
      </c>
      <c r="P173" s="42">
        <v>4.7429423890000004</v>
      </c>
      <c r="Q173" s="42">
        <v>83.756108011000009</v>
      </c>
      <c r="R173" s="42">
        <v>3.1348706100000006</v>
      </c>
      <c r="S173" s="42">
        <v>58.811273213000007</v>
      </c>
      <c r="T173" s="42">
        <v>131.60714413158999</v>
      </c>
      <c r="U173" s="42">
        <v>0.30470245767500304</v>
      </c>
      <c r="V173" s="42">
        <v>315.95883564864101</v>
      </c>
      <c r="W173" s="42">
        <v>156.28054719764103</v>
      </c>
      <c r="X173" s="42">
        <v>159.67828845100001</v>
      </c>
      <c r="Y173" s="42">
        <v>2499.9527322046956</v>
      </c>
      <c r="Z173" s="42">
        <v>2504.3044830866957</v>
      </c>
      <c r="AA173" s="42">
        <v>1724.3015765791654</v>
      </c>
      <c r="AB173" s="42">
        <v>897.20810768199999</v>
      </c>
      <c r="AC173" s="42">
        <v>176.29263375600001</v>
      </c>
      <c r="AD173" s="42">
        <v>140.57673618516537</v>
      </c>
      <c r="AE173" s="42">
        <v>117.03087419080002</v>
      </c>
      <c r="AF173" s="42">
        <v>23.545861994365374</v>
      </c>
      <c r="AG173" s="42">
        <v>510.22409895599998</v>
      </c>
      <c r="AH173" s="42">
        <v>55.315686047500002</v>
      </c>
      <c r="AI173" s="42">
        <v>102.170637098</v>
      </c>
      <c r="AJ173" s="42">
        <v>0</v>
      </c>
      <c r="AK173" s="42">
        <v>98.125655264000002</v>
      </c>
      <c r="AL173" s="42">
        <v>780.00290650753038</v>
      </c>
      <c r="AM173" s="42">
        <v>432.91770847600003</v>
      </c>
      <c r="AN173" s="42">
        <v>61.693316705999997</v>
      </c>
      <c r="AO173" s="42">
        <v>285.39188132553022</v>
      </c>
      <c r="AP173" s="42">
        <v>-4.3517508820000028</v>
      </c>
      <c r="AQ173" s="42">
        <v>-524.61303246481828</v>
      </c>
      <c r="AR173" s="42">
        <v>-840.57186811345935</v>
      </c>
      <c r="AS173" s="42">
        <v>-414.60325060276375</v>
      </c>
      <c r="AT173" s="42">
        <v>-555.17998678792912</v>
      </c>
      <c r="AU173" s="42">
        <v>-532.83476698421839</v>
      </c>
      <c r="AV173" s="42">
        <v>-848.79360263285946</v>
      </c>
      <c r="AW173" s="42">
        <v>531.712952397599</v>
      </c>
      <c r="AX173" s="42">
        <v>152.40697261790223</v>
      </c>
      <c r="AY173" s="42">
        <v>213.77414934045922</v>
      </c>
      <c r="AZ173" s="42">
        <v>-61.367176722557026</v>
      </c>
      <c r="BA173" s="42">
        <v>0</v>
      </c>
      <c r="BB173" s="42">
        <v>379.30597977969683</v>
      </c>
      <c r="BC173" s="42">
        <v>77.382408566696796</v>
      </c>
      <c r="BD173" s="42">
        <v>301.923571213</v>
      </c>
      <c r="BE173" s="43">
        <v>1.1218145866193883</v>
      </c>
      <c r="BF173" t="s">
        <v>58</v>
      </c>
      <c r="BG173">
        <f t="shared" si="5"/>
        <v>144</v>
      </c>
    </row>
    <row r="174" spans="3:59" ht="15.6" x14ac:dyDescent="0.3">
      <c r="C174" s="6" t="str">
        <f t="shared" si="4"/>
        <v>1T 2021</v>
      </c>
      <c r="D174" s="40">
        <v>44197</v>
      </c>
      <c r="E174" s="41">
        <v>173.07244385436928</v>
      </c>
      <c r="F174" s="42">
        <v>171.80370035536927</v>
      </c>
      <c r="G174" s="42">
        <v>171.80370035536927</v>
      </c>
      <c r="H174" s="42">
        <v>144.42171878336927</v>
      </c>
      <c r="I174" s="42">
        <v>62.813241933</v>
      </c>
      <c r="J174" s="42">
        <v>1.5512086389999999</v>
      </c>
      <c r="K174" s="42">
        <v>4.7722099720692999</v>
      </c>
      <c r="L174" s="42">
        <v>62.327374029299996</v>
      </c>
      <c r="M174" s="42">
        <v>12.852418362000002</v>
      </c>
      <c r="N174" s="42">
        <v>0.105265848</v>
      </c>
      <c r="O174" s="42">
        <v>27.381981571999997</v>
      </c>
      <c r="P174" s="42">
        <v>0.327304384</v>
      </c>
      <c r="Q174" s="42">
        <v>18.260440249999995</v>
      </c>
      <c r="R174" s="42">
        <v>0.13150600399999998</v>
      </c>
      <c r="S174" s="42">
        <v>7.1839394000000001E-2</v>
      </c>
      <c r="T174" s="42">
        <v>8.5908915400000012</v>
      </c>
      <c r="U174" s="42">
        <v>0</v>
      </c>
      <c r="V174" s="42">
        <v>1.2687434989999999</v>
      </c>
      <c r="W174" s="42">
        <v>1.2687434989999999</v>
      </c>
      <c r="X174" s="42">
        <v>0</v>
      </c>
      <c r="Y174" s="42">
        <v>108.58146995531962</v>
      </c>
      <c r="Z174" s="42">
        <v>108.60821889031962</v>
      </c>
      <c r="AA174" s="42">
        <v>101.29720097050942</v>
      </c>
      <c r="AB174" s="42">
        <v>72.746281530000005</v>
      </c>
      <c r="AC174" s="42">
        <v>1.285568531</v>
      </c>
      <c r="AD174" s="42">
        <v>12.354261187509419</v>
      </c>
      <c r="AE174" s="42">
        <v>11.194865554</v>
      </c>
      <c r="AF174" s="42">
        <v>1.1593956335094198</v>
      </c>
      <c r="AG174" s="42">
        <v>14.911089722000002</v>
      </c>
      <c r="AH174" s="42">
        <v>0.59748268000000004</v>
      </c>
      <c r="AI174" s="42">
        <v>8.5716591660000008E-3</v>
      </c>
      <c r="AJ174" s="42">
        <v>0</v>
      </c>
      <c r="AK174" s="42">
        <v>0</v>
      </c>
      <c r="AL174" s="42">
        <v>7.3110179198101974</v>
      </c>
      <c r="AM174" s="42">
        <v>1.7889710000000001</v>
      </c>
      <c r="AN174" s="42">
        <v>0</v>
      </c>
      <c r="AO174" s="42">
        <v>5.5220469198101974</v>
      </c>
      <c r="AP174" s="42">
        <v>-2.6748935000002385E-2</v>
      </c>
      <c r="AQ174" s="42">
        <v>64.490973899049663</v>
      </c>
      <c r="AR174" s="42">
        <v>63.222230400049654</v>
      </c>
      <c r="AS174" s="42">
        <v>81.09853850736927</v>
      </c>
      <c r="AT174" s="42">
        <v>68.744277319859847</v>
      </c>
      <c r="AU174" s="42">
        <v>-6.4946930169974264</v>
      </c>
      <c r="AV174" s="42">
        <v>-7.7634365159974399</v>
      </c>
      <c r="AW174" s="42">
        <v>6.3878899508883187</v>
      </c>
      <c r="AX174" s="42">
        <v>2.9544369534850534</v>
      </c>
      <c r="AY174" s="42">
        <v>5.3482738108101975</v>
      </c>
      <c r="AZ174" s="42">
        <v>-2.3938368573251436</v>
      </c>
      <c r="BA174" s="42">
        <v>0</v>
      </c>
      <c r="BB174" s="42">
        <v>3.4334529974032657</v>
      </c>
      <c r="BC174" s="42">
        <v>-11.30630451605489</v>
      </c>
      <c r="BD174" s="42">
        <v>14.739757513458157</v>
      </c>
      <c r="BE174" s="43">
        <v>0</v>
      </c>
      <c r="BF174" t="s">
        <v>58</v>
      </c>
      <c r="BG174">
        <f t="shared" si="5"/>
        <v>145</v>
      </c>
    </row>
    <row r="175" spans="3:59" ht="15.6" x14ac:dyDescent="0.3">
      <c r="C175" s="6" t="str">
        <f t="shared" si="4"/>
        <v>1T 2021</v>
      </c>
      <c r="D175" s="40">
        <v>44228</v>
      </c>
      <c r="E175" s="41">
        <v>323.68001784792943</v>
      </c>
      <c r="F175" s="42">
        <v>292.7101748913193</v>
      </c>
      <c r="G175" s="42">
        <v>292.7101748913193</v>
      </c>
      <c r="H175" s="42">
        <v>258.57517546331928</v>
      </c>
      <c r="I175" s="42">
        <v>83.785277774000008</v>
      </c>
      <c r="J175" s="42">
        <v>2.8123531449999999</v>
      </c>
      <c r="K175" s="42">
        <v>8.1678419480693005</v>
      </c>
      <c r="L175" s="42">
        <v>134.20587957465003</v>
      </c>
      <c r="M175" s="42">
        <v>29.399310240000002</v>
      </c>
      <c r="N175" s="42">
        <v>0.2045127816</v>
      </c>
      <c r="O175" s="42">
        <v>34.134999427999993</v>
      </c>
      <c r="P175" s="42">
        <v>0.73194828700000003</v>
      </c>
      <c r="Q175" s="42">
        <v>20.892486059999996</v>
      </c>
      <c r="R175" s="42">
        <v>0.22744208399999996</v>
      </c>
      <c r="S175" s="42">
        <v>7.1839394000000001E-2</v>
      </c>
      <c r="T175" s="42">
        <v>12.211283603</v>
      </c>
      <c r="U175" s="42">
        <v>0</v>
      </c>
      <c r="V175" s="42">
        <v>30.969842956610144</v>
      </c>
      <c r="W175" s="42">
        <v>30.969842956610144</v>
      </c>
      <c r="X175" s="42">
        <v>0</v>
      </c>
      <c r="Y175" s="42">
        <v>328.46298376997782</v>
      </c>
      <c r="Z175" s="42">
        <v>328.48973270497783</v>
      </c>
      <c r="AA175" s="42">
        <v>236.92015291268248</v>
      </c>
      <c r="AB175" s="42">
        <v>150.20188960800002</v>
      </c>
      <c r="AC175" s="42">
        <v>9.0225840040000005</v>
      </c>
      <c r="AD175" s="42">
        <v>22.160521803682439</v>
      </c>
      <c r="AE175" s="42">
        <v>20.021561638000001</v>
      </c>
      <c r="AF175" s="42">
        <v>2.1389601656824397</v>
      </c>
      <c r="AG175" s="42">
        <v>55.535157497</v>
      </c>
      <c r="AH175" s="42">
        <v>1.7063891474999999</v>
      </c>
      <c r="AI175" s="42">
        <v>26.258705666000001</v>
      </c>
      <c r="AJ175" s="42">
        <v>0</v>
      </c>
      <c r="AK175" s="42">
        <v>0</v>
      </c>
      <c r="AL175" s="42">
        <v>91.569579792295357</v>
      </c>
      <c r="AM175" s="42">
        <v>33.600062747000003</v>
      </c>
      <c r="AN175" s="42">
        <v>0.70746944899999997</v>
      </c>
      <c r="AO175" s="42">
        <v>57.262047596295346</v>
      </c>
      <c r="AP175" s="42">
        <v>-2.6748935000002385E-2</v>
      </c>
      <c r="AQ175" s="42">
        <v>-4.7829659220483896</v>
      </c>
      <c r="AR175" s="42">
        <v>-35.752808878658534</v>
      </c>
      <c r="AS175" s="42">
        <v>43.669760521319255</v>
      </c>
      <c r="AT175" s="42">
        <v>21.509238717636809</v>
      </c>
      <c r="AU175" s="42">
        <v>-80.766497262948334</v>
      </c>
      <c r="AV175" s="42">
        <v>-111.73634021955847</v>
      </c>
      <c r="AW175" s="42">
        <v>78.822882107666302</v>
      </c>
      <c r="AX175" s="42">
        <v>23.089097978177524</v>
      </c>
      <c r="AY175" s="42">
        <v>27.387175029685199</v>
      </c>
      <c r="AZ175" s="42">
        <v>-4.2980770515076729</v>
      </c>
      <c r="BA175" s="42">
        <v>0</v>
      </c>
      <c r="BB175" s="42">
        <v>55.733784129488775</v>
      </c>
      <c r="BC175" s="42">
        <v>24.956244295100404</v>
      </c>
      <c r="BD175" s="42">
        <v>30.777539834388367</v>
      </c>
      <c r="BE175" s="43">
        <v>0</v>
      </c>
      <c r="BF175" t="s">
        <v>58</v>
      </c>
      <c r="BG175">
        <f t="shared" si="5"/>
        <v>146</v>
      </c>
    </row>
    <row r="176" spans="3:59" ht="15.6" x14ac:dyDescent="0.3">
      <c r="C176" s="6" t="str">
        <f t="shared" si="4"/>
        <v>1T 2021</v>
      </c>
      <c r="D176" s="40">
        <v>44256</v>
      </c>
      <c r="E176" s="41">
        <v>480.68446300822188</v>
      </c>
      <c r="F176" s="42">
        <v>417.60603207491926</v>
      </c>
      <c r="G176" s="42">
        <v>417.60603207491926</v>
      </c>
      <c r="H176" s="42">
        <v>369.60097639491926</v>
      </c>
      <c r="I176" s="42">
        <v>109.512588472</v>
      </c>
      <c r="J176" s="42">
        <v>4.0643226519999995</v>
      </c>
      <c r="K176" s="42">
        <v>11.946294202069302</v>
      </c>
      <c r="L176" s="42">
        <v>196.60051780625002</v>
      </c>
      <c r="M176" s="42">
        <v>47.177456575999997</v>
      </c>
      <c r="N176" s="42">
        <v>0.29979668660000003</v>
      </c>
      <c r="O176" s="42">
        <v>48.005055679999991</v>
      </c>
      <c r="P176" s="42">
        <v>1.1211989580000001</v>
      </c>
      <c r="Q176" s="42">
        <v>23.877582101999995</v>
      </c>
      <c r="R176" s="42">
        <v>0.34293978399999997</v>
      </c>
      <c r="S176" s="42">
        <v>8.4885983000000012E-2</v>
      </c>
      <c r="T176" s="42">
        <v>22.578448853000001</v>
      </c>
      <c r="U176" s="42">
        <v>0</v>
      </c>
      <c r="V176" s="42">
        <v>63.078430933302585</v>
      </c>
      <c r="W176" s="42">
        <v>45.876479366302583</v>
      </c>
      <c r="X176" s="42">
        <v>17.201951567000002</v>
      </c>
      <c r="Y176" s="42">
        <v>676.74344637898457</v>
      </c>
      <c r="Z176" s="42">
        <v>677.66987842898459</v>
      </c>
      <c r="AA176" s="42">
        <v>483.88584800018202</v>
      </c>
      <c r="AB176" s="42">
        <v>223.17168586899999</v>
      </c>
      <c r="AC176" s="42">
        <v>21.290615824</v>
      </c>
      <c r="AD176" s="42">
        <v>28.525344576182025</v>
      </c>
      <c r="AE176" s="42">
        <v>24.770651538000003</v>
      </c>
      <c r="AF176" s="42">
        <v>3.7546930381820256</v>
      </c>
      <c r="AG176" s="42">
        <v>210.898201731</v>
      </c>
      <c r="AH176" s="42">
        <v>2.6566437650000005</v>
      </c>
      <c r="AI176" s="42">
        <v>45.725219248999998</v>
      </c>
      <c r="AJ176" s="42">
        <v>0</v>
      </c>
      <c r="AK176" s="42">
        <v>1.207614341</v>
      </c>
      <c r="AL176" s="42">
        <v>193.78403042880262</v>
      </c>
      <c r="AM176" s="42">
        <v>82.553110325000006</v>
      </c>
      <c r="AN176" s="42">
        <v>0.70746944899999997</v>
      </c>
      <c r="AO176" s="42">
        <v>110.52345065480259</v>
      </c>
      <c r="AP176" s="42">
        <v>-0.92643205000000228</v>
      </c>
      <c r="AQ176" s="42">
        <v>-196.05898337076272</v>
      </c>
      <c r="AR176" s="42">
        <v>-259.13741430406526</v>
      </c>
      <c r="AS176" s="42">
        <v>-120.08861907308074</v>
      </c>
      <c r="AT176" s="42">
        <v>-148.61396364926273</v>
      </c>
      <c r="AU176" s="42">
        <v>-197.61833437771267</v>
      </c>
      <c r="AV176" s="42">
        <v>-260.69676531101527</v>
      </c>
      <c r="AW176" s="42">
        <v>199.84426543374065</v>
      </c>
      <c r="AX176" s="42">
        <v>73.025374593937372</v>
      </c>
      <c r="AY176" s="42">
        <v>83.452780678499991</v>
      </c>
      <c r="AZ176" s="42">
        <v>-10.427406084562639</v>
      </c>
      <c r="BA176" s="42">
        <v>0</v>
      </c>
      <c r="BB176" s="42">
        <v>126.81889083980327</v>
      </c>
      <c r="BC176" s="42">
        <v>93.579438576200971</v>
      </c>
      <c r="BD176" s="42">
        <v>33.23945226360231</v>
      </c>
      <c r="BE176" s="43">
        <v>0</v>
      </c>
      <c r="BF176" t="s">
        <v>58</v>
      </c>
      <c r="BG176">
        <f t="shared" si="5"/>
        <v>147</v>
      </c>
    </row>
    <row r="177" spans="3:59" ht="15.6" x14ac:dyDescent="0.3">
      <c r="C177" s="6" t="str">
        <f t="shared" si="4"/>
        <v>2T 2021</v>
      </c>
      <c r="D177" s="40">
        <v>44287</v>
      </c>
      <c r="E177" s="41">
        <v>648.44262144621825</v>
      </c>
      <c r="F177" s="42">
        <v>583.40104912204072</v>
      </c>
      <c r="G177" s="42">
        <v>583.40104912204072</v>
      </c>
      <c r="H177" s="42">
        <v>521.59269493264071</v>
      </c>
      <c r="I177" s="42">
        <v>172.80213647000002</v>
      </c>
      <c r="J177" s="42">
        <v>5.4481364339999994</v>
      </c>
      <c r="K177" s="42">
        <v>16.120016599640731</v>
      </c>
      <c r="L177" s="42">
        <v>263.08332496240001</v>
      </c>
      <c r="M177" s="42">
        <v>63.707955011999992</v>
      </c>
      <c r="N177" s="42">
        <v>0.43112545460000007</v>
      </c>
      <c r="O177" s="42">
        <v>61.808354189399992</v>
      </c>
      <c r="P177" s="42">
        <v>1.6125591780000001</v>
      </c>
      <c r="Q177" s="42">
        <v>26.398420517999995</v>
      </c>
      <c r="R177" s="42">
        <v>0.53258899699999995</v>
      </c>
      <c r="S177" s="42">
        <v>0.22358743900000003</v>
      </c>
      <c r="T177" s="42">
        <v>33.041198057400003</v>
      </c>
      <c r="U177" s="42">
        <v>0</v>
      </c>
      <c r="V177" s="42">
        <v>65.041572324177579</v>
      </c>
      <c r="W177" s="42">
        <v>47.839620757177578</v>
      </c>
      <c r="X177" s="42">
        <v>17.201951567000002</v>
      </c>
      <c r="Y177" s="42">
        <v>845.21912791630871</v>
      </c>
      <c r="Z177" s="42">
        <v>848.12024941930883</v>
      </c>
      <c r="AA177" s="42">
        <v>614.81530718525619</v>
      </c>
      <c r="AB177" s="42">
        <v>304.28658486433335</v>
      </c>
      <c r="AC177" s="42">
        <v>31.168053215</v>
      </c>
      <c r="AD177" s="42">
        <v>48.608553379922853</v>
      </c>
      <c r="AE177" s="42">
        <v>40.085173017999992</v>
      </c>
      <c r="AF177" s="42">
        <v>8.5233803619228663</v>
      </c>
      <c r="AG177" s="42">
        <v>230.752115726</v>
      </c>
      <c r="AH177" s="42">
        <v>3.5395678699999999</v>
      </c>
      <c r="AI177" s="42">
        <v>47.623958748999996</v>
      </c>
      <c r="AJ177" s="42">
        <v>0</v>
      </c>
      <c r="AK177" s="42">
        <v>4.1783134280000001</v>
      </c>
      <c r="AL177" s="42">
        <v>233.30494223405259</v>
      </c>
      <c r="AM177" s="42">
        <v>98.402429939000001</v>
      </c>
      <c r="AN177" s="42">
        <v>1.228661548</v>
      </c>
      <c r="AO177" s="42">
        <v>133.6738507470526</v>
      </c>
      <c r="AP177" s="42">
        <v>-2.9011215029999895</v>
      </c>
      <c r="AQ177" s="42">
        <v>-196.77650647009048</v>
      </c>
      <c r="AR177" s="42">
        <v>-261.81807879426805</v>
      </c>
      <c r="AS177" s="42">
        <v>-79.535674667292682</v>
      </c>
      <c r="AT177" s="42">
        <v>-128.14422804721553</v>
      </c>
      <c r="AU177" s="42">
        <v>-277.96112056088043</v>
      </c>
      <c r="AV177" s="42">
        <v>-343.00269288505802</v>
      </c>
      <c r="AW177" s="42">
        <v>283.32171530951484</v>
      </c>
      <c r="AX177" s="42">
        <v>87.587433656611537</v>
      </c>
      <c r="AY177" s="42">
        <v>104.64003937987501</v>
      </c>
      <c r="AZ177" s="42">
        <v>-17.052605723263472</v>
      </c>
      <c r="BA177" s="42">
        <v>0</v>
      </c>
      <c r="BB177" s="42">
        <v>195.73428165290329</v>
      </c>
      <c r="BC177" s="42">
        <v>49.414669912076732</v>
      </c>
      <c r="BD177" s="42">
        <v>146.31961174082656</v>
      </c>
      <c r="BE177" s="43">
        <v>0</v>
      </c>
      <c r="BF177" t="s">
        <v>58</v>
      </c>
      <c r="BG177">
        <f t="shared" si="5"/>
        <v>148</v>
      </c>
    </row>
    <row r="178" spans="3:59" ht="15.6" x14ac:dyDescent="0.3">
      <c r="C178" s="6" t="str">
        <f t="shared" si="4"/>
        <v>2T 2021</v>
      </c>
      <c r="D178" s="40">
        <v>44317</v>
      </c>
      <c r="E178" s="41">
        <v>857.25868973999422</v>
      </c>
      <c r="F178" s="42">
        <v>747.29258847220501</v>
      </c>
      <c r="G178" s="42">
        <v>747.29258847220501</v>
      </c>
      <c r="H178" s="42">
        <v>674.53176577980491</v>
      </c>
      <c r="I178" s="42">
        <v>241.43343395400004</v>
      </c>
      <c r="J178" s="42">
        <v>6.7606612469999998</v>
      </c>
      <c r="K178" s="42">
        <v>19.877543967355017</v>
      </c>
      <c r="L178" s="42">
        <v>326.10167937185003</v>
      </c>
      <c r="M178" s="42">
        <v>79.801991631999996</v>
      </c>
      <c r="N178" s="42">
        <v>0.55645560760000001</v>
      </c>
      <c r="O178" s="42">
        <v>72.760822692399998</v>
      </c>
      <c r="P178" s="42">
        <v>1.9537898150000002</v>
      </c>
      <c r="Q178" s="42">
        <v>29.449824029999998</v>
      </c>
      <c r="R178" s="42">
        <v>1.0505049229999999</v>
      </c>
      <c r="S178" s="42">
        <v>0.228751549</v>
      </c>
      <c r="T178" s="42">
        <v>40.077952375400002</v>
      </c>
      <c r="U178" s="42">
        <v>0</v>
      </c>
      <c r="V178" s="42">
        <v>109.9661012677892</v>
      </c>
      <c r="W178" s="42">
        <v>65.069516284789202</v>
      </c>
      <c r="X178" s="42">
        <v>44.896584983000004</v>
      </c>
      <c r="Y178" s="42">
        <v>1096.6951306838223</v>
      </c>
      <c r="Z178" s="42">
        <v>1100.7325501998225</v>
      </c>
      <c r="AA178" s="42">
        <v>809.79537221256646</v>
      </c>
      <c r="AB178" s="42">
        <v>403.60306688133335</v>
      </c>
      <c r="AC178" s="42">
        <v>66.035470608000011</v>
      </c>
      <c r="AD178" s="42">
        <v>65.459192884233076</v>
      </c>
      <c r="AE178" s="42">
        <v>54.030620019999994</v>
      </c>
      <c r="AF178" s="42">
        <v>11.428572864233086</v>
      </c>
      <c r="AG178" s="42">
        <v>274.69764183900003</v>
      </c>
      <c r="AH178" s="42">
        <v>4.4859048675000004</v>
      </c>
      <c r="AI178" s="42">
        <v>52.558525559000003</v>
      </c>
      <c r="AJ178" s="42">
        <v>0</v>
      </c>
      <c r="AK178" s="42">
        <v>4.2010119450000003</v>
      </c>
      <c r="AL178" s="42">
        <v>290.93717798725601</v>
      </c>
      <c r="AM178" s="42">
        <v>136.88888689700002</v>
      </c>
      <c r="AN178" s="42">
        <v>1.228661548</v>
      </c>
      <c r="AO178" s="42">
        <v>152.81962954225597</v>
      </c>
      <c r="AP178" s="42">
        <v>-4.037419515999991</v>
      </c>
      <c r="AQ178" s="42">
        <v>-239.43644094382822</v>
      </c>
      <c r="AR178" s="42">
        <v>-349.40254221161746</v>
      </c>
      <c r="AS178" s="42">
        <v>-131.12371978512846</v>
      </c>
      <c r="AT178" s="42">
        <v>-196.58291266936149</v>
      </c>
      <c r="AU178" s="42">
        <v>-258.95085514356816</v>
      </c>
      <c r="AV178" s="42">
        <v>-368.91695641135738</v>
      </c>
      <c r="AW178" s="42">
        <v>258.61753000267373</v>
      </c>
      <c r="AX178" s="42">
        <v>110.33638741367041</v>
      </c>
      <c r="AY178" s="42">
        <v>134.56528654746674</v>
      </c>
      <c r="AZ178" s="42">
        <v>-24.228899133796357</v>
      </c>
      <c r="BA178" s="42">
        <v>0</v>
      </c>
      <c r="BB178" s="42">
        <v>148.28114258900334</v>
      </c>
      <c r="BC178" s="42">
        <v>-75.342748834394598</v>
      </c>
      <c r="BD178" s="42">
        <v>223.62389142339791</v>
      </c>
      <c r="BE178" s="43">
        <v>0</v>
      </c>
      <c r="BF178" t="s">
        <v>58</v>
      </c>
      <c r="BG178">
        <f t="shared" si="5"/>
        <v>149</v>
      </c>
    </row>
    <row r="179" spans="3:59" ht="15.6" x14ac:dyDescent="0.3">
      <c r="C179" s="6" t="str">
        <f t="shared" si="4"/>
        <v>2T 2021</v>
      </c>
      <c r="D179" s="40">
        <v>44348</v>
      </c>
      <c r="E179" s="41">
        <v>1036.7895348745537</v>
      </c>
      <c r="F179" s="42">
        <v>908.55988314570493</v>
      </c>
      <c r="G179" s="42">
        <v>908.55988314570493</v>
      </c>
      <c r="H179" s="42">
        <v>802.05830453030489</v>
      </c>
      <c r="I179" s="42">
        <v>281.137998401</v>
      </c>
      <c r="J179" s="42">
        <v>8.0411553060000003</v>
      </c>
      <c r="K179" s="42">
        <v>25.466792923355015</v>
      </c>
      <c r="L179" s="42">
        <v>389.63059718735002</v>
      </c>
      <c r="M179" s="42">
        <v>97.114128102999999</v>
      </c>
      <c r="N179" s="42">
        <v>0.66763260959999993</v>
      </c>
      <c r="O179" s="42">
        <v>106.50157861540001</v>
      </c>
      <c r="P179" s="42">
        <v>2.5818871840000024</v>
      </c>
      <c r="Q179" s="42">
        <v>33.627118132</v>
      </c>
      <c r="R179" s="42">
        <v>1.222693963</v>
      </c>
      <c r="S179" s="42">
        <v>15.305073302</v>
      </c>
      <c r="T179" s="42">
        <v>53.764806034400003</v>
      </c>
      <c r="U179" s="42">
        <v>0</v>
      </c>
      <c r="V179" s="42">
        <v>128.22965172884872</v>
      </c>
      <c r="W179" s="42">
        <v>82.715782795848725</v>
      </c>
      <c r="X179" s="42">
        <v>45.513868933000005</v>
      </c>
      <c r="Y179" s="42">
        <v>1317.3568172053167</v>
      </c>
      <c r="Z179" s="42">
        <v>1321.997046292317</v>
      </c>
      <c r="AA179" s="42">
        <v>979.60216556091621</v>
      </c>
      <c r="AB179" s="42">
        <v>497.88601828899999</v>
      </c>
      <c r="AC179" s="42">
        <v>78.07810798300001</v>
      </c>
      <c r="AD179" s="42">
        <v>79.699856486916204</v>
      </c>
      <c r="AE179" s="42">
        <v>66.448293405357916</v>
      </c>
      <c r="AF179" s="42">
        <v>13.251563081558295</v>
      </c>
      <c r="AG179" s="42">
        <v>323.93818280200003</v>
      </c>
      <c r="AH179" s="42">
        <v>5.5386032975000017</v>
      </c>
      <c r="AI179" s="42">
        <v>63.921309721</v>
      </c>
      <c r="AJ179" s="42">
        <v>0</v>
      </c>
      <c r="AK179" s="42">
        <v>10.201821857999999</v>
      </c>
      <c r="AL179" s="42">
        <v>342.39488073140063</v>
      </c>
      <c r="AM179" s="42">
        <v>161.17306792300002</v>
      </c>
      <c r="AN179" s="42">
        <v>1.228661548</v>
      </c>
      <c r="AO179" s="42">
        <v>179.99315126040062</v>
      </c>
      <c r="AP179" s="42">
        <v>-4.6402290869999936</v>
      </c>
      <c r="AQ179" s="42">
        <v>-280.56728233076308</v>
      </c>
      <c r="AR179" s="42">
        <v>-408.79693405961183</v>
      </c>
      <c r="AS179" s="42">
        <v>-149.10392631229504</v>
      </c>
      <c r="AT179" s="42">
        <v>-228.80378279921123</v>
      </c>
      <c r="AU179" s="42">
        <v>-352.05563446290301</v>
      </c>
      <c r="AV179" s="42">
        <v>-480.28528619175171</v>
      </c>
      <c r="AW179" s="42">
        <v>356.2039717531942</v>
      </c>
      <c r="AX179" s="42">
        <v>116.78127058379084</v>
      </c>
      <c r="AY179" s="42">
        <v>150.76372758340977</v>
      </c>
      <c r="AZ179" s="42">
        <v>-33.982456999618968</v>
      </c>
      <c r="BA179" s="42">
        <v>0</v>
      </c>
      <c r="BB179" s="42">
        <v>239.42270116940335</v>
      </c>
      <c r="BC179" s="42">
        <v>-26.11258452564843</v>
      </c>
      <c r="BD179" s="42">
        <v>265.53528569505175</v>
      </c>
      <c r="BE179" s="43">
        <v>0</v>
      </c>
      <c r="BF179" t="s">
        <v>58</v>
      </c>
      <c r="BG179">
        <f t="shared" si="5"/>
        <v>150</v>
      </c>
    </row>
    <row r="180" spans="3:59" ht="15.6" x14ac:dyDescent="0.3">
      <c r="C180" s="6" t="str">
        <f t="shared" si="4"/>
        <v>3T 2021</v>
      </c>
      <c r="D180" s="40">
        <v>44378</v>
      </c>
      <c r="E180" s="41">
        <v>1234.5077867578177</v>
      </c>
      <c r="F180" s="42">
        <v>1097.5145569188956</v>
      </c>
      <c r="G180" s="42">
        <v>1097.5145569188956</v>
      </c>
      <c r="H180" s="42">
        <v>966.21843872469549</v>
      </c>
      <c r="I180" s="42">
        <v>354.493267</v>
      </c>
      <c r="J180" s="42">
        <v>9.3812909729999987</v>
      </c>
      <c r="K180" s="42">
        <v>30.14493941654549</v>
      </c>
      <c r="L180" s="42">
        <v>456.36614650055003</v>
      </c>
      <c r="M180" s="42">
        <v>115.03591182299999</v>
      </c>
      <c r="N180" s="42">
        <v>0.79688301159999997</v>
      </c>
      <c r="O180" s="42">
        <v>131.29611819420001</v>
      </c>
      <c r="P180" s="42">
        <v>3.0712976680000024</v>
      </c>
      <c r="Q180" s="42">
        <v>37.963597179600001</v>
      </c>
      <c r="R180" s="42">
        <v>1.3795543019999998</v>
      </c>
      <c r="S180" s="42">
        <v>24.383106824000002</v>
      </c>
      <c r="T180" s="42">
        <v>64.498562220600007</v>
      </c>
      <c r="U180" s="42">
        <v>0</v>
      </c>
      <c r="V180" s="42">
        <v>136.99322983892219</v>
      </c>
      <c r="W180" s="42">
        <v>91.479360905922206</v>
      </c>
      <c r="X180" s="42">
        <v>45.513868933000005</v>
      </c>
      <c r="Y180" s="42">
        <v>1608.8631729599224</v>
      </c>
      <c r="Z180" s="42">
        <v>1613.9383710669222</v>
      </c>
      <c r="AA180" s="42">
        <v>1156.1705580924922</v>
      </c>
      <c r="AB180" s="42">
        <v>579.71599790499999</v>
      </c>
      <c r="AC180" s="42">
        <v>114.92088835300001</v>
      </c>
      <c r="AD180" s="42">
        <v>99.755395099492375</v>
      </c>
      <c r="AE180" s="42">
        <v>85.128831660357918</v>
      </c>
      <c r="AF180" s="42">
        <v>14.626563439134449</v>
      </c>
      <c r="AG180" s="42">
        <v>361.77827673500002</v>
      </c>
      <c r="AH180" s="42">
        <v>6.5837947600000009</v>
      </c>
      <c r="AI180" s="42">
        <v>74.986589209999991</v>
      </c>
      <c r="AJ180" s="42">
        <v>0</v>
      </c>
      <c r="AK180" s="42">
        <v>10.201821857999999</v>
      </c>
      <c r="AL180" s="42">
        <v>457.76781297442983</v>
      </c>
      <c r="AM180" s="42">
        <v>242.73201988899999</v>
      </c>
      <c r="AN180" s="42">
        <v>4.446540551</v>
      </c>
      <c r="AO180" s="42">
        <v>210.58925253442987</v>
      </c>
      <c r="AP180" s="42">
        <v>-5.0751981069999932</v>
      </c>
      <c r="AQ180" s="42">
        <v>-374.35538620210457</v>
      </c>
      <c r="AR180" s="42">
        <v>-511.34861604102684</v>
      </c>
      <c r="AS180" s="42">
        <v>-201.00396840710457</v>
      </c>
      <c r="AT180" s="42">
        <v>-300.75936350659691</v>
      </c>
      <c r="AU180" s="42">
        <v>-433.66145729854026</v>
      </c>
      <c r="AV180" s="42">
        <v>-570.65468713746236</v>
      </c>
      <c r="AW180" s="42">
        <v>435.73571855367311</v>
      </c>
      <c r="AX180" s="42">
        <v>136.64132122576976</v>
      </c>
      <c r="AY180" s="42">
        <v>173.69122113736555</v>
      </c>
      <c r="AZ180" s="42">
        <v>-37.049899911595837</v>
      </c>
      <c r="BA180" s="42">
        <v>0</v>
      </c>
      <c r="BB180" s="42">
        <v>299.09439732790327</v>
      </c>
      <c r="BC180" s="42">
        <v>34.012455819070695</v>
      </c>
      <c r="BD180" s="42">
        <v>265.08194150883259</v>
      </c>
      <c r="BE180" s="43">
        <v>0</v>
      </c>
      <c r="BF180" t="s">
        <v>58</v>
      </c>
      <c r="BG180">
        <f t="shared" si="5"/>
        <v>151</v>
      </c>
    </row>
    <row r="181" spans="3:59" ht="15.6" x14ac:dyDescent="0.3">
      <c r="C181" s="6" t="str">
        <f t="shared" si="4"/>
        <v>3T 2021</v>
      </c>
      <c r="D181" s="40">
        <v>44409</v>
      </c>
      <c r="E181" s="41">
        <v>1391.1076233745869</v>
      </c>
      <c r="F181" s="42">
        <v>1247.2414512921073</v>
      </c>
      <c r="G181" s="42">
        <v>1247.2414512921073</v>
      </c>
      <c r="H181" s="42">
        <v>1097.1423955819073</v>
      </c>
      <c r="I181" s="42">
        <v>396.60690569499997</v>
      </c>
      <c r="J181" s="42">
        <v>10.685982888999998</v>
      </c>
      <c r="K181" s="42">
        <v>36.082700164307404</v>
      </c>
      <c r="L181" s="42">
        <v>521.37145758500003</v>
      </c>
      <c r="M181" s="42">
        <v>131.46928964700001</v>
      </c>
      <c r="N181" s="42">
        <v>0.92605960159999989</v>
      </c>
      <c r="O181" s="42">
        <v>150.09905571020002</v>
      </c>
      <c r="P181" s="42">
        <v>3.2180035290000024</v>
      </c>
      <c r="Q181" s="42">
        <v>40.906818984600001</v>
      </c>
      <c r="R181" s="42">
        <v>1.4759142219999999</v>
      </c>
      <c r="S181" s="42">
        <v>32.964505361000001</v>
      </c>
      <c r="T181" s="42">
        <v>71.533813613600003</v>
      </c>
      <c r="U181" s="42">
        <v>0</v>
      </c>
      <c r="V181" s="42">
        <v>143.8661720824793</v>
      </c>
      <c r="W181" s="42">
        <v>98.352303149479283</v>
      </c>
      <c r="X181" s="42">
        <v>45.513868933000005</v>
      </c>
      <c r="Y181" s="42">
        <v>1889.3552642982095</v>
      </c>
      <c r="Z181" s="42">
        <v>1894.4304624052093</v>
      </c>
      <c r="AA181" s="42">
        <v>1344.6587316508162</v>
      </c>
      <c r="AB181" s="42">
        <v>660.24458851100007</v>
      </c>
      <c r="AC181" s="42">
        <v>129.67156947400002</v>
      </c>
      <c r="AD181" s="42">
        <v>114.5086865368162</v>
      </c>
      <c r="AE181" s="42">
        <v>98.237221609357917</v>
      </c>
      <c r="AF181" s="42">
        <v>16.271464927458268</v>
      </c>
      <c r="AG181" s="42">
        <v>440.2338871290001</v>
      </c>
      <c r="AH181" s="42">
        <v>8.1056783299999999</v>
      </c>
      <c r="AI181" s="42">
        <v>94.273443033000007</v>
      </c>
      <c r="AJ181" s="42">
        <v>0</v>
      </c>
      <c r="AK181" s="42">
        <v>21.881064706</v>
      </c>
      <c r="AL181" s="42">
        <v>549.77173075439305</v>
      </c>
      <c r="AM181" s="42">
        <v>294.73442895300002</v>
      </c>
      <c r="AN181" s="42">
        <v>4.446540551</v>
      </c>
      <c r="AO181" s="42">
        <v>250.59076125039309</v>
      </c>
      <c r="AP181" s="42">
        <v>-5.0751981069999932</v>
      </c>
      <c r="AQ181" s="42">
        <v>-498.24764092362273</v>
      </c>
      <c r="AR181" s="42">
        <v>-642.11381300610208</v>
      </c>
      <c r="AS181" s="42">
        <v>-277.01436521889281</v>
      </c>
      <c r="AT181" s="42">
        <v>-391.52305175570893</v>
      </c>
      <c r="AU181" s="42">
        <v>-529.84007247213253</v>
      </c>
      <c r="AV181" s="42">
        <v>-673.70624455461177</v>
      </c>
      <c r="AW181" s="42">
        <v>534.72424580896961</v>
      </c>
      <c r="AX181" s="42">
        <v>168.04749673806623</v>
      </c>
      <c r="AY181" s="42">
        <v>206.81978760977168</v>
      </c>
      <c r="AZ181" s="42">
        <v>-38.772290871705486</v>
      </c>
      <c r="BA181" s="42">
        <v>0</v>
      </c>
      <c r="BB181" s="42">
        <v>366.67674907090327</v>
      </c>
      <c r="BC181" s="42">
        <v>127.31817352486452</v>
      </c>
      <c r="BD181" s="42">
        <v>239.35857554603871</v>
      </c>
      <c r="BE181" s="43">
        <v>0</v>
      </c>
      <c r="BF181" t="s">
        <v>58</v>
      </c>
      <c r="BG181">
        <f t="shared" si="5"/>
        <v>152</v>
      </c>
    </row>
    <row r="182" spans="3:59" ht="15.6" x14ac:dyDescent="0.3">
      <c r="C182" s="6" t="str">
        <f t="shared" si="4"/>
        <v>3T 2021</v>
      </c>
      <c r="D182" s="40">
        <v>44440</v>
      </c>
      <c r="E182" s="41">
        <v>1541.0171290729058</v>
      </c>
      <c r="F182" s="42">
        <v>1390.5785480014265</v>
      </c>
      <c r="G182" s="42">
        <v>1390.5785480014265</v>
      </c>
      <c r="H182" s="42">
        <v>1218.2670782232262</v>
      </c>
      <c r="I182" s="42">
        <v>426.87873267999998</v>
      </c>
      <c r="J182" s="42">
        <v>12.075598068999998</v>
      </c>
      <c r="K182" s="42">
        <v>40.589893413926447</v>
      </c>
      <c r="L182" s="42">
        <v>587.60274620070004</v>
      </c>
      <c r="M182" s="42">
        <v>150.05055210299997</v>
      </c>
      <c r="N182" s="42">
        <v>1.0695557566</v>
      </c>
      <c r="O182" s="42">
        <v>172.31146977820001</v>
      </c>
      <c r="P182" s="42">
        <v>3.7281992660000025</v>
      </c>
      <c r="Q182" s="42">
        <v>44.404546128600003</v>
      </c>
      <c r="R182" s="42">
        <v>1.7322447599999997</v>
      </c>
      <c r="S182" s="42">
        <v>44.357648793999999</v>
      </c>
      <c r="T182" s="42">
        <v>78.088830829600013</v>
      </c>
      <c r="U182" s="42">
        <v>0</v>
      </c>
      <c r="V182" s="42">
        <v>150.43858107147929</v>
      </c>
      <c r="W182" s="42">
        <v>104.92471213847929</v>
      </c>
      <c r="X182" s="42">
        <v>45.513868933000005</v>
      </c>
      <c r="Y182" s="42">
        <v>2093.9730619590505</v>
      </c>
      <c r="Z182" s="42">
        <v>2099.0487556740504</v>
      </c>
      <c r="AA182" s="42">
        <v>1488.3006785709051</v>
      </c>
      <c r="AB182" s="42">
        <v>738.81901204299993</v>
      </c>
      <c r="AC182" s="42">
        <v>145.18071010599999</v>
      </c>
      <c r="AD182" s="42">
        <v>137.05288393490534</v>
      </c>
      <c r="AE182" s="42">
        <v>118.66353891035791</v>
      </c>
      <c r="AF182" s="42">
        <v>18.389345024547449</v>
      </c>
      <c r="AG182" s="42">
        <v>467.24807248700006</v>
      </c>
      <c r="AH182" s="42">
        <v>9.1913411019999991</v>
      </c>
      <c r="AI182" s="42">
        <v>100.11517103300001</v>
      </c>
      <c r="AJ182" s="42">
        <v>0</v>
      </c>
      <c r="AK182" s="42">
        <v>25.308656460000002</v>
      </c>
      <c r="AL182" s="42">
        <v>610.74807710314496</v>
      </c>
      <c r="AM182" s="42">
        <v>318.576956473</v>
      </c>
      <c r="AN182" s="42">
        <v>6.9378396809999998</v>
      </c>
      <c r="AO182" s="42">
        <v>285.23328094914507</v>
      </c>
      <c r="AP182" s="42">
        <v>-5.0756937149999883</v>
      </c>
      <c r="AQ182" s="42">
        <v>-552.95593288614475</v>
      </c>
      <c r="AR182" s="42">
        <v>-703.3945139576241</v>
      </c>
      <c r="AS182" s="42">
        <v>-281.10834907357372</v>
      </c>
      <c r="AT182" s="42">
        <v>-418.16123300847897</v>
      </c>
      <c r="AU182" s="42">
        <v>-596.84015625131349</v>
      </c>
      <c r="AV182" s="42">
        <v>-747.27873732279261</v>
      </c>
      <c r="AW182" s="42">
        <v>600.04747136689218</v>
      </c>
      <c r="AX182" s="42">
        <v>188.88995600198885</v>
      </c>
      <c r="AY182" s="42">
        <v>234.88989831952364</v>
      </c>
      <c r="AZ182" s="42">
        <v>-45.999942317534817</v>
      </c>
      <c r="BA182" s="42">
        <v>0</v>
      </c>
      <c r="BB182" s="42">
        <v>411.15751536490325</v>
      </c>
      <c r="BC182" s="42">
        <v>106.86358603355684</v>
      </c>
      <c r="BD182" s="42">
        <v>304.29392933134642</v>
      </c>
      <c r="BE182" s="43">
        <v>0</v>
      </c>
      <c r="BF182" t="s">
        <v>58</v>
      </c>
      <c r="BG182">
        <f t="shared" si="5"/>
        <v>153</v>
      </c>
    </row>
    <row r="183" spans="3:59" ht="15.6" x14ac:dyDescent="0.3">
      <c r="C183" s="6" t="str">
        <f t="shared" si="4"/>
        <v>4T 2021</v>
      </c>
      <c r="D183" s="40">
        <v>44470</v>
      </c>
      <c r="E183" s="41">
        <v>1742.3164483488201</v>
      </c>
      <c r="F183" s="42">
        <v>1589.1292960452265</v>
      </c>
      <c r="G183" s="42">
        <v>1589.1292960452265</v>
      </c>
      <c r="H183" s="42">
        <v>1393.8949518804263</v>
      </c>
      <c r="I183" s="42">
        <v>504.07197348900002</v>
      </c>
      <c r="J183" s="42">
        <v>13.371255603999998</v>
      </c>
      <c r="K183" s="42">
        <v>46.479011044926445</v>
      </c>
      <c r="L183" s="42">
        <v>659.5980009709001</v>
      </c>
      <c r="M183" s="42">
        <v>169.18853402799999</v>
      </c>
      <c r="N183" s="42">
        <v>1.1861767435999999</v>
      </c>
      <c r="O183" s="42">
        <v>195.23434416479998</v>
      </c>
      <c r="P183" s="42">
        <v>4.4052653350000028</v>
      </c>
      <c r="Q183" s="42">
        <v>48.736922371200002</v>
      </c>
      <c r="R183" s="42">
        <v>1.9933518439999998</v>
      </c>
      <c r="S183" s="42">
        <v>53.187862371999998</v>
      </c>
      <c r="T183" s="42">
        <v>86.910942242600015</v>
      </c>
      <c r="U183" s="42">
        <v>0</v>
      </c>
      <c r="V183" s="42">
        <v>153.18715230359379</v>
      </c>
      <c r="W183" s="42">
        <v>107.67328337059378</v>
      </c>
      <c r="X183" s="42">
        <v>45.513868933000005</v>
      </c>
      <c r="Y183" s="42">
        <v>2299.2464824373837</v>
      </c>
      <c r="Z183" s="42">
        <v>2304.3464381663839</v>
      </c>
      <c r="AA183" s="42">
        <v>1623.3017627536458</v>
      </c>
      <c r="AB183" s="42">
        <v>814.68874833566667</v>
      </c>
      <c r="AC183" s="42">
        <v>157.26171097999998</v>
      </c>
      <c r="AD183" s="42">
        <v>153.80261748497932</v>
      </c>
      <c r="AE183" s="42">
        <v>130.0354956193579</v>
      </c>
      <c r="AF183" s="42">
        <v>23.767121865621437</v>
      </c>
      <c r="AG183" s="42">
        <v>497.54868595300002</v>
      </c>
      <c r="AH183" s="42">
        <v>10.353303244499999</v>
      </c>
      <c r="AI183" s="42">
        <v>108.74907072400001</v>
      </c>
      <c r="AJ183" s="42">
        <v>0</v>
      </c>
      <c r="AK183" s="42">
        <v>25.308656460000002</v>
      </c>
      <c r="AL183" s="42">
        <v>681.04467541273777</v>
      </c>
      <c r="AM183" s="42">
        <v>376.416355705</v>
      </c>
      <c r="AN183" s="42">
        <v>7.5269605730000002</v>
      </c>
      <c r="AO183" s="42">
        <v>297.10135913473783</v>
      </c>
      <c r="AP183" s="42">
        <v>-5.0999557290000022</v>
      </c>
      <c r="AQ183" s="42">
        <v>-556.93003408856373</v>
      </c>
      <c r="AR183" s="42">
        <v>-710.11718639215758</v>
      </c>
      <c r="AS183" s="42">
        <v>-259.21320977244039</v>
      </c>
      <c r="AT183" s="42">
        <v>-413.01582725741963</v>
      </c>
      <c r="AU183" s="42">
        <v>-573.37928748676381</v>
      </c>
      <c r="AV183" s="42">
        <v>-726.56643979035755</v>
      </c>
      <c r="AW183" s="42">
        <v>582.05353303411505</v>
      </c>
      <c r="AX183" s="42">
        <v>191.52158544321173</v>
      </c>
      <c r="AY183" s="42">
        <v>244.0094052730019</v>
      </c>
      <c r="AZ183" s="42">
        <v>-52.48781982979024</v>
      </c>
      <c r="BA183" s="42">
        <v>0</v>
      </c>
      <c r="BB183" s="42">
        <v>390.5319475909032</v>
      </c>
      <c r="BC183" s="42">
        <v>27.558245711308718</v>
      </c>
      <c r="BD183" s="42">
        <v>362.9737018795945</v>
      </c>
      <c r="BE183" s="43">
        <v>0</v>
      </c>
      <c r="BF183" t="s">
        <v>58</v>
      </c>
      <c r="BG183">
        <f t="shared" si="5"/>
        <v>154</v>
      </c>
    </row>
    <row r="184" spans="3:59" ht="15.6" x14ac:dyDescent="0.3">
      <c r="C184" s="6" t="str">
        <f t="shared" si="4"/>
        <v>4T 2021</v>
      </c>
      <c r="D184" s="40">
        <v>44501</v>
      </c>
      <c r="E184" s="41">
        <v>1924.6533874553315</v>
      </c>
      <c r="F184" s="42">
        <v>1732.8346333594266</v>
      </c>
      <c r="G184" s="42">
        <v>1732.8346333594266</v>
      </c>
      <c r="H184" s="42">
        <v>1524.7862019376264</v>
      </c>
      <c r="I184" s="42">
        <v>530.509114017</v>
      </c>
      <c r="J184" s="42">
        <v>14.725702823999999</v>
      </c>
      <c r="K184" s="42">
        <v>52.59981631992644</v>
      </c>
      <c r="L184" s="42">
        <v>735.83011606310015</v>
      </c>
      <c r="M184" s="42">
        <v>189.81810578</v>
      </c>
      <c r="N184" s="42">
        <v>1.3033469335999999</v>
      </c>
      <c r="O184" s="42">
        <v>208.04843142179999</v>
      </c>
      <c r="P184" s="42">
        <v>4.8808474870000023</v>
      </c>
      <c r="Q184" s="42">
        <v>54.122283156200005</v>
      </c>
      <c r="R184" s="42">
        <v>2.1327767839999998</v>
      </c>
      <c r="S184" s="42">
        <v>53.207457244000004</v>
      </c>
      <c r="T184" s="42">
        <v>93.705066750600011</v>
      </c>
      <c r="U184" s="42">
        <v>0</v>
      </c>
      <c r="V184" s="42">
        <v>191.81875409590515</v>
      </c>
      <c r="W184" s="42">
        <v>132.29366725690517</v>
      </c>
      <c r="X184" s="42">
        <v>59.525086839000004</v>
      </c>
      <c r="Y184" s="42">
        <v>2496.1254524103606</v>
      </c>
      <c r="Z184" s="42">
        <v>2511.0613534523609</v>
      </c>
      <c r="AA184" s="42">
        <v>1761.6735233412248</v>
      </c>
      <c r="AB184" s="42">
        <v>894.38473221200002</v>
      </c>
      <c r="AC184" s="42">
        <v>168.185311111</v>
      </c>
      <c r="AD184" s="42">
        <v>175.33558640622491</v>
      </c>
      <c r="AE184" s="42">
        <v>148.82843635535789</v>
      </c>
      <c r="AF184" s="42">
        <v>26.507150050867047</v>
      </c>
      <c r="AG184" s="42">
        <v>523.76789361199997</v>
      </c>
      <c r="AH184" s="42">
        <v>11.583714451999999</v>
      </c>
      <c r="AI184" s="42">
        <v>113.533426471</v>
      </c>
      <c r="AJ184" s="42">
        <v>0</v>
      </c>
      <c r="AK184" s="42">
        <v>30.235725915</v>
      </c>
      <c r="AL184" s="42">
        <v>749.38783011113594</v>
      </c>
      <c r="AM184" s="42">
        <v>409.732438199</v>
      </c>
      <c r="AN184" s="42">
        <v>8.7572103069999994</v>
      </c>
      <c r="AO184" s="42">
        <v>330.89818160513607</v>
      </c>
      <c r="AP184" s="42">
        <v>-14.93590104199999</v>
      </c>
      <c r="AQ184" s="42">
        <v>-571.47206495502951</v>
      </c>
      <c r="AR184" s="42">
        <v>-763.29081905093483</v>
      </c>
      <c r="AS184" s="42">
        <v>-257.05705103957376</v>
      </c>
      <c r="AT184" s="42">
        <v>-432.39263744579864</v>
      </c>
      <c r="AU184" s="42">
        <v>-594.21148751696796</v>
      </c>
      <c r="AV184" s="42">
        <v>-786.03024161287317</v>
      </c>
      <c r="AW184" s="42">
        <v>593.70746691436682</v>
      </c>
      <c r="AX184" s="42">
        <v>191.36596434046348</v>
      </c>
      <c r="AY184" s="42">
        <v>253.1858438570888</v>
      </c>
      <c r="AZ184" s="42">
        <v>-61.819879516625377</v>
      </c>
      <c r="BA184" s="42">
        <v>0</v>
      </c>
      <c r="BB184" s="42">
        <v>402.3415025739032</v>
      </c>
      <c r="BC184" s="42">
        <v>64.051347652573156</v>
      </c>
      <c r="BD184" s="42">
        <v>338.29015492133004</v>
      </c>
      <c r="BE184" s="43">
        <v>0</v>
      </c>
      <c r="BF184" t="s">
        <v>58</v>
      </c>
      <c r="BG184">
        <f t="shared" si="5"/>
        <v>155</v>
      </c>
    </row>
    <row r="185" spans="3:59" ht="15.6" x14ac:dyDescent="0.3">
      <c r="C185" s="6" t="str">
        <f t="shared" si="4"/>
        <v>4T 2021</v>
      </c>
      <c r="D185" s="40">
        <v>44531</v>
      </c>
      <c r="E185" s="41">
        <v>2223.849405646507</v>
      </c>
      <c r="F185" s="42">
        <v>1946.6076844018621</v>
      </c>
      <c r="G185" s="42">
        <v>1946.6076844018621</v>
      </c>
      <c r="H185" s="42">
        <v>1687.513336610062</v>
      </c>
      <c r="I185" s="42">
        <v>572.62986391300001</v>
      </c>
      <c r="J185" s="42">
        <v>16.236044069999998</v>
      </c>
      <c r="K185" s="42">
        <v>58.901450016062043</v>
      </c>
      <c r="L185" s="42">
        <v>822.53508860940008</v>
      </c>
      <c r="M185" s="42">
        <v>215.78064911700002</v>
      </c>
      <c r="N185" s="42">
        <v>1.4302408846000001</v>
      </c>
      <c r="O185" s="42">
        <v>259.09434779179998</v>
      </c>
      <c r="P185" s="42">
        <v>5.7787376820000027</v>
      </c>
      <c r="Q185" s="42">
        <v>97.231560475199998</v>
      </c>
      <c r="R185" s="42">
        <v>2.160719909</v>
      </c>
      <c r="S185" s="42">
        <v>53.268356314000002</v>
      </c>
      <c r="T185" s="42">
        <v>100.65497341160001</v>
      </c>
      <c r="U185" s="42">
        <v>0</v>
      </c>
      <c r="V185" s="42">
        <v>277.24172124464474</v>
      </c>
      <c r="W185" s="42">
        <v>196.34704006664475</v>
      </c>
      <c r="X185" s="42">
        <v>80.894681177999999</v>
      </c>
      <c r="Y185" s="42">
        <v>2824.4186726876947</v>
      </c>
      <c r="Z185" s="42">
        <v>2814.176606889695</v>
      </c>
      <c r="AA185" s="42">
        <v>1893.279732898475</v>
      </c>
      <c r="AB185" s="42">
        <v>964.98842690499998</v>
      </c>
      <c r="AC185" s="42">
        <v>192.06936471500001</v>
      </c>
      <c r="AD185" s="42">
        <v>192.54875514547484</v>
      </c>
      <c r="AE185" s="42">
        <v>163.93197805809467</v>
      </c>
      <c r="AF185" s="42">
        <v>28.616777087380193</v>
      </c>
      <c r="AG185" s="42">
        <v>543.67318613300006</v>
      </c>
      <c r="AH185" s="42">
        <v>13.085359546999999</v>
      </c>
      <c r="AI185" s="42">
        <v>114.779673715</v>
      </c>
      <c r="AJ185" s="42">
        <v>0</v>
      </c>
      <c r="AK185" s="42">
        <v>31.346602943000001</v>
      </c>
      <c r="AL185" s="42">
        <v>920.89687399121988</v>
      </c>
      <c r="AM185" s="42">
        <v>470.65939135100001</v>
      </c>
      <c r="AN185" s="42">
        <v>8.9694104509999999</v>
      </c>
      <c r="AO185" s="42">
        <v>441.26807218922005</v>
      </c>
      <c r="AP185" s="42">
        <v>10.242065797999999</v>
      </c>
      <c r="AQ185" s="42">
        <v>-600.56926704118814</v>
      </c>
      <c r="AR185" s="42">
        <v>-877.81098828583299</v>
      </c>
      <c r="AS185" s="42">
        <v>-243.9941609511381</v>
      </c>
      <c r="AT185" s="42">
        <v>-436.54291609661294</v>
      </c>
      <c r="AU185" s="42">
        <v>-592.74408738378804</v>
      </c>
      <c r="AV185" s="42">
        <v>-869.98580862843278</v>
      </c>
      <c r="AW185" s="42">
        <v>596.41310804253669</v>
      </c>
      <c r="AX185" s="42">
        <v>235.38968347013346</v>
      </c>
      <c r="AY185" s="42">
        <v>307.68355362721996</v>
      </c>
      <c r="AZ185" s="42">
        <v>-72.293870157086602</v>
      </c>
      <c r="BA185" s="42">
        <v>0</v>
      </c>
      <c r="BB185" s="42">
        <v>361.0234245724032</v>
      </c>
      <c r="BC185" s="42">
        <v>5.3125208286186005</v>
      </c>
      <c r="BD185" s="42">
        <v>355.71090374378463</v>
      </c>
      <c r="BE185" s="43">
        <v>0</v>
      </c>
      <c r="BF185" t="s">
        <v>58</v>
      </c>
      <c r="BG185">
        <f t="shared" si="5"/>
        <v>156</v>
      </c>
    </row>
    <row r="186" spans="3:59" ht="15.6" x14ac:dyDescent="0.3">
      <c r="C186" s="6" t="str">
        <f t="shared" si="4"/>
        <v>1T 2022</v>
      </c>
      <c r="D186" s="40">
        <v>44562</v>
      </c>
      <c r="E186" s="41">
        <v>186.18066465748146</v>
      </c>
      <c r="F186" s="42">
        <v>185.07941216192148</v>
      </c>
      <c r="G186" s="42">
        <v>185.07941216192148</v>
      </c>
      <c r="H186" s="42">
        <v>173.61367815092146</v>
      </c>
      <c r="I186" s="42">
        <v>87.443117803000007</v>
      </c>
      <c r="J186" s="42">
        <v>1.8505387850000001</v>
      </c>
      <c r="K186" s="42">
        <v>4.0152824235714286</v>
      </c>
      <c r="L186" s="42">
        <v>62.83917994235</v>
      </c>
      <c r="M186" s="42">
        <v>17.356479323000002</v>
      </c>
      <c r="N186" s="42">
        <v>0.10907987399999999</v>
      </c>
      <c r="O186" s="42">
        <v>11.465734011</v>
      </c>
      <c r="P186" s="42">
        <v>0.42882470299999992</v>
      </c>
      <c r="Q186" s="42">
        <v>2.8363611340000006</v>
      </c>
      <c r="R186" s="42">
        <v>0.153204488</v>
      </c>
      <c r="S186" s="42">
        <v>7.8811800000000009E-4</v>
      </c>
      <c r="T186" s="42">
        <v>8.0465555680000005</v>
      </c>
      <c r="U186" s="42">
        <v>0</v>
      </c>
      <c r="V186" s="42">
        <v>1.1012524955600003</v>
      </c>
      <c r="W186" s="42">
        <v>1.1012524955600003</v>
      </c>
      <c r="X186" s="42">
        <v>0</v>
      </c>
      <c r="Y186" s="42">
        <v>147.78077036347187</v>
      </c>
      <c r="Z186" s="42">
        <v>147.78083705947188</v>
      </c>
      <c r="AA186" s="42">
        <v>124.15253005833442</v>
      </c>
      <c r="AB186" s="42">
        <v>75.90910513933332</v>
      </c>
      <c r="AC186" s="42">
        <v>4.1302876710000005</v>
      </c>
      <c r="AD186" s="42">
        <v>19.672160886001102</v>
      </c>
      <c r="AE186" s="42">
        <v>18.093973164000001</v>
      </c>
      <c r="AF186" s="42">
        <v>1.5781877220011002</v>
      </c>
      <c r="AG186" s="42">
        <v>24.440976362000001</v>
      </c>
      <c r="AH186" s="42">
        <v>0</v>
      </c>
      <c r="AI186" s="42">
        <v>0.26250000000000001</v>
      </c>
      <c r="AJ186" s="42">
        <v>0</v>
      </c>
      <c r="AK186" s="42">
        <v>0</v>
      </c>
      <c r="AL186" s="42">
        <v>23.628307001137461</v>
      </c>
      <c r="AM186" s="42">
        <v>7.0529682350000007</v>
      </c>
      <c r="AN186" s="42">
        <v>0</v>
      </c>
      <c r="AO186" s="42">
        <v>16.57533876613746</v>
      </c>
      <c r="AP186" s="42">
        <v>-6.6696000009775167E-5</v>
      </c>
      <c r="AQ186" s="42">
        <v>38.399894294009599</v>
      </c>
      <c r="AR186" s="42">
        <v>37.298641798449609</v>
      </c>
      <c r="AS186" s="42">
        <v>73.546141450588181</v>
      </c>
      <c r="AT186" s="42">
        <v>53.873980564587072</v>
      </c>
      <c r="AU186" s="42">
        <v>-73.09916702499045</v>
      </c>
      <c r="AV186" s="42">
        <v>-74.20041952055044</v>
      </c>
      <c r="AW186" s="42">
        <v>73.488240902276488</v>
      </c>
      <c r="AX186" s="42">
        <v>13.135546350276448</v>
      </c>
      <c r="AY186" s="42">
        <v>16.098485300577458</v>
      </c>
      <c r="AZ186" s="42">
        <v>-2.9629389503010115</v>
      </c>
      <c r="BA186" s="42">
        <v>0</v>
      </c>
      <c r="BB186" s="42">
        <v>60.352694552000031</v>
      </c>
      <c r="BC186" s="42">
        <v>35.601523552000032</v>
      </c>
      <c r="BD186" s="42">
        <v>24.751170999999999</v>
      </c>
      <c r="BE186" s="43">
        <v>-0.38907387728603182</v>
      </c>
      <c r="BF186" t="s">
        <v>58</v>
      </c>
      <c r="BG186">
        <f t="shared" si="5"/>
        <v>157</v>
      </c>
    </row>
    <row r="187" spans="3:59" ht="15.6" x14ac:dyDescent="0.3">
      <c r="C187" s="6" t="str">
        <f t="shared" si="4"/>
        <v>1T 2022</v>
      </c>
      <c r="D187" s="40">
        <v>44593</v>
      </c>
      <c r="E187" s="41">
        <v>327.02041807868994</v>
      </c>
      <c r="F187" s="42">
        <v>322.81526859406677</v>
      </c>
      <c r="G187" s="42">
        <v>322.81526859406677</v>
      </c>
      <c r="H187" s="42">
        <v>299.31890552406668</v>
      </c>
      <c r="I187" s="42">
        <v>119.158553106</v>
      </c>
      <c r="J187" s="42">
        <v>3.2459901749999998</v>
      </c>
      <c r="K187" s="42">
        <v>7.8254398576666668</v>
      </c>
      <c r="L187" s="42">
        <v>132.31122144239998</v>
      </c>
      <c r="M187" s="42">
        <v>36.597658167000006</v>
      </c>
      <c r="N187" s="42">
        <v>0.18004277599999999</v>
      </c>
      <c r="O187" s="42">
        <v>23.496363070000001</v>
      </c>
      <c r="P187" s="42">
        <v>0.83980767999999995</v>
      </c>
      <c r="Q187" s="42">
        <v>7.5873369460000015</v>
      </c>
      <c r="R187" s="42">
        <v>0.28728463800000004</v>
      </c>
      <c r="S187" s="42">
        <v>0.5850557930000001</v>
      </c>
      <c r="T187" s="42">
        <v>14.196878013000001</v>
      </c>
      <c r="U187" s="42">
        <v>0</v>
      </c>
      <c r="V187" s="42">
        <v>4.2051494846231998</v>
      </c>
      <c r="W187" s="42">
        <v>4.2051494846231998</v>
      </c>
      <c r="X187" s="42">
        <v>0</v>
      </c>
      <c r="Y187" s="42">
        <v>287.48361460949542</v>
      </c>
      <c r="Z187" s="42">
        <v>292.87587444349538</v>
      </c>
      <c r="AA187" s="42">
        <v>260.44800710501215</v>
      </c>
      <c r="AB187" s="42">
        <v>160.71212303166666</v>
      </c>
      <c r="AC187" s="42">
        <v>6.6709211990000004</v>
      </c>
      <c r="AD187" s="42">
        <v>27.250188772345521</v>
      </c>
      <c r="AE187" s="42">
        <v>24.591753939</v>
      </c>
      <c r="AF187" s="42">
        <v>2.6584348333455203</v>
      </c>
      <c r="AG187" s="42">
        <v>65.814774102000001</v>
      </c>
      <c r="AH187" s="42">
        <v>0</v>
      </c>
      <c r="AI187" s="42">
        <v>16.532733749999998</v>
      </c>
      <c r="AJ187" s="42">
        <v>0</v>
      </c>
      <c r="AK187" s="42">
        <v>0</v>
      </c>
      <c r="AL187" s="42">
        <v>32.427867338483196</v>
      </c>
      <c r="AM187" s="42">
        <v>8.1815747349999999</v>
      </c>
      <c r="AN187" s="42">
        <v>0</v>
      </c>
      <c r="AO187" s="42">
        <v>24.246292603483202</v>
      </c>
      <c r="AP187" s="42">
        <v>-5.3922598340000052</v>
      </c>
      <c r="AQ187" s="42">
        <v>39.536803469194503</v>
      </c>
      <c r="AR187" s="42">
        <v>35.331653984571311</v>
      </c>
      <c r="AS187" s="42">
        <v>86.82813536040004</v>
      </c>
      <c r="AT187" s="42">
        <v>59.577946588054509</v>
      </c>
      <c r="AU187" s="42">
        <v>-109.17414748280551</v>
      </c>
      <c r="AV187" s="42">
        <v>-113.3792969674287</v>
      </c>
      <c r="AW187" s="42">
        <v>108.84278645062828</v>
      </c>
      <c r="AX187" s="42">
        <v>15.521059614628255</v>
      </c>
      <c r="AY187" s="42">
        <v>20.665542148859998</v>
      </c>
      <c r="AZ187" s="42">
        <v>-5.1444825342317442</v>
      </c>
      <c r="BA187" s="42">
        <v>0</v>
      </c>
      <c r="BB187" s="42">
        <v>93.321726836000011</v>
      </c>
      <c r="BC187" s="42">
        <v>49.697660836000011</v>
      </c>
      <c r="BD187" s="42">
        <v>43.624065999999999</v>
      </c>
      <c r="BE187" s="41">
        <v>0.33136103217723223</v>
      </c>
      <c r="BF187" t="s">
        <v>58</v>
      </c>
      <c r="BG187">
        <f t="shared" si="5"/>
        <v>158</v>
      </c>
    </row>
    <row r="188" spans="3:59" ht="15.6" x14ac:dyDescent="0.3">
      <c r="C188" s="6" t="str">
        <f t="shared" si="4"/>
        <v>1T 2022</v>
      </c>
      <c r="D188" s="40">
        <v>44621</v>
      </c>
      <c r="E188" s="41">
        <v>473.60407987995586</v>
      </c>
      <c r="F188" s="42">
        <v>466.77552761222148</v>
      </c>
      <c r="G188" s="42">
        <v>466.77552761222148</v>
      </c>
      <c r="H188" s="42">
        <v>430.27842099822146</v>
      </c>
      <c r="I188" s="42">
        <v>149.15271525100002</v>
      </c>
      <c r="J188" s="42">
        <v>5.0987527249999998</v>
      </c>
      <c r="K188" s="42">
        <v>11.44455739957143</v>
      </c>
      <c r="L188" s="42">
        <v>204.79446572465</v>
      </c>
      <c r="M188" s="42">
        <v>59.538085851000005</v>
      </c>
      <c r="N188" s="42">
        <v>0.24984404699999999</v>
      </c>
      <c r="O188" s="42">
        <v>36.497106614000003</v>
      </c>
      <c r="P188" s="42">
        <v>1.2791533089999998</v>
      </c>
      <c r="Q188" s="42">
        <v>10.976592677999999</v>
      </c>
      <c r="R188" s="42">
        <v>0.74726440900000002</v>
      </c>
      <c r="S188" s="42">
        <v>0.87395111300000017</v>
      </c>
      <c r="T188" s="42">
        <v>22.620145104999999</v>
      </c>
      <c r="U188" s="42">
        <v>0</v>
      </c>
      <c r="V188" s="42">
        <v>6.8285522677344401</v>
      </c>
      <c r="W188" s="42">
        <v>6.8285522677344401</v>
      </c>
      <c r="X188" s="42">
        <v>0</v>
      </c>
      <c r="Y188" s="42">
        <v>555.31048900341023</v>
      </c>
      <c r="Z188" s="42">
        <v>561.02483230241023</v>
      </c>
      <c r="AA188" s="42">
        <v>467.75624863175835</v>
      </c>
      <c r="AB188" s="42">
        <v>241.690515081</v>
      </c>
      <c r="AC188" s="42">
        <v>24.345559695999999</v>
      </c>
      <c r="AD188" s="42">
        <v>47.619612714758361</v>
      </c>
      <c r="AE188" s="42">
        <v>41.900321081889004</v>
      </c>
      <c r="AF188" s="42">
        <v>5.7192916328693553</v>
      </c>
      <c r="AG188" s="42">
        <v>154.10056114</v>
      </c>
      <c r="AH188" s="42">
        <v>0</v>
      </c>
      <c r="AI188" s="42">
        <v>34.779941915999999</v>
      </c>
      <c r="AJ188" s="42">
        <v>0</v>
      </c>
      <c r="AK188" s="42">
        <v>36.752773644999998</v>
      </c>
      <c r="AL188" s="42">
        <v>93.268583670651893</v>
      </c>
      <c r="AM188" s="42">
        <v>60.045020331000003</v>
      </c>
      <c r="AN188" s="42">
        <v>0.70746297300000005</v>
      </c>
      <c r="AO188" s="42">
        <v>32.516100366651898</v>
      </c>
      <c r="AP188" s="42">
        <v>-5.7143432990000012</v>
      </c>
      <c r="AQ188" s="42">
        <v>-81.706409123454364</v>
      </c>
      <c r="AR188" s="42">
        <v>-88.534961391188801</v>
      </c>
      <c r="AS188" s="42">
        <v>-8.3992483097785566</v>
      </c>
      <c r="AT188" s="42">
        <v>-56.018861024536911</v>
      </c>
      <c r="AU188" s="42">
        <v>-156.09192657055436</v>
      </c>
      <c r="AV188" s="42">
        <v>-162.92047883828883</v>
      </c>
      <c r="AW188" s="42">
        <v>156.46432401476827</v>
      </c>
      <c r="AX188" s="42">
        <v>12.069546666768261</v>
      </c>
      <c r="AY188" s="42">
        <v>26.31194712891746</v>
      </c>
      <c r="AZ188" s="42">
        <v>-14.242400462149199</v>
      </c>
      <c r="BA188" s="42">
        <v>0</v>
      </c>
      <c r="BB188" s="42">
        <v>144.39477734799999</v>
      </c>
      <c r="BC188" s="42">
        <v>99.838972112000008</v>
      </c>
      <c r="BD188" s="42">
        <v>44.555805236000005</v>
      </c>
      <c r="BE188" s="41">
        <v>-0.3723974442138821</v>
      </c>
      <c r="BF188" t="s">
        <v>58</v>
      </c>
      <c r="BG188">
        <f t="shared" si="5"/>
        <v>159</v>
      </c>
    </row>
    <row r="189" spans="3:59" ht="15.6" x14ac:dyDescent="0.3">
      <c r="C189" s="6" t="str">
        <f t="shared" si="4"/>
        <v>2T 2022</v>
      </c>
      <c r="D189" s="40">
        <v>44652</v>
      </c>
      <c r="E189" s="41">
        <v>677.22825684954648</v>
      </c>
      <c r="F189" s="42">
        <v>667.16279418781198</v>
      </c>
      <c r="G189" s="42">
        <v>667.16279418781198</v>
      </c>
      <c r="H189" s="42">
        <v>609.42346903581188</v>
      </c>
      <c r="I189" s="42">
        <v>225.681004333</v>
      </c>
      <c r="J189" s="42">
        <v>6.6487634249999994</v>
      </c>
      <c r="K189" s="42">
        <v>14.791829067761906</v>
      </c>
      <c r="L189" s="42">
        <v>280.67989944204999</v>
      </c>
      <c r="M189" s="42">
        <v>81.255250327000013</v>
      </c>
      <c r="N189" s="42">
        <v>0.36672244100000001</v>
      </c>
      <c r="O189" s="42">
        <v>57.739325151999992</v>
      </c>
      <c r="P189" s="42">
        <v>1.7068326609999998</v>
      </c>
      <c r="Q189" s="42">
        <v>13.890825629999998</v>
      </c>
      <c r="R189" s="42">
        <v>1.0372713179999999</v>
      </c>
      <c r="S189" s="42">
        <v>6.4145761129999999</v>
      </c>
      <c r="T189" s="42">
        <v>34.68981943</v>
      </c>
      <c r="U189" s="42">
        <v>0</v>
      </c>
      <c r="V189" s="42">
        <v>10.06546266173444</v>
      </c>
      <c r="W189" s="42">
        <v>10.06546266173444</v>
      </c>
      <c r="X189" s="42">
        <v>0</v>
      </c>
      <c r="Y189" s="42">
        <v>883.52300531901983</v>
      </c>
      <c r="Z189" s="42">
        <v>889.5151632930199</v>
      </c>
      <c r="AA189" s="42">
        <v>737.49602734036807</v>
      </c>
      <c r="AB189" s="42">
        <v>325.84474361333326</v>
      </c>
      <c r="AC189" s="42">
        <v>71.04463894300001</v>
      </c>
      <c r="AD189" s="42">
        <v>72.831247247034725</v>
      </c>
      <c r="AE189" s="42">
        <v>61.541833394889004</v>
      </c>
      <c r="AF189" s="42">
        <v>11.289413852145728</v>
      </c>
      <c r="AG189" s="42">
        <v>267.775397537</v>
      </c>
      <c r="AH189" s="42">
        <v>0</v>
      </c>
      <c r="AI189" s="42">
        <v>42.780151590000003</v>
      </c>
      <c r="AJ189" s="42">
        <v>0</v>
      </c>
      <c r="AK189" s="42">
        <v>119.19250764</v>
      </c>
      <c r="AL189" s="42">
        <v>152.01913595265191</v>
      </c>
      <c r="AM189" s="42">
        <v>111.78845783200001</v>
      </c>
      <c r="AN189" s="42">
        <v>0.70746297300000005</v>
      </c>
      <c r="AO189" s="42">
        <v>39.523215147651904</v>
      </c>
      <c r="AP189" s="42">
        <v>-5.9921579740000031</v>
      </c>
      <c r="AQ189" s="42">
        <v>-206.29474846947352</v>
      </c>
      <c r="AR189" s="42">
        <v>-216.36021113120793</v>
      </c>
      <c r="AS189" s="42">
        <v>-104.00574873652128</v>
      </c>
      <c r="AT189" s="42">
        <v>-176.83699598355602</v>
      </c>
      <c r="AU189" s="42">
        <v>-256.63310836947346</v>
      </c>
      <c r="AV189" s="42">
        <v>-266.6985710312079</v>
      </c>
      <c r="AW189" s="42">
        <v>256.16115813774661</v>
      </c>
      <c r="AX189" s="42">
        <v>8.4868454717466193</v>
      </c>
      <c r="AY189" s="42">
        <v>30.082151515917463</v>
      </c>
      <c r="AZ189" s="42">
        <v>-21.59530604417084</v>
      </c>
      <c r="BA189" s="42">
        <v>0</v>
      </c>
      <c r="BB189" s="42">
        <v>247.67431266600002</v>
      </c>
      <c r="BC189" s="42">
        <v>187.25638251789999</v>
      </c>
      <c r="BD189" s="42">
        <v>60.417930148100005</v>
      </c>
      <c r="BE189" s="41">
        <v>0.47195023172685502</v>
      </c>
      <c r="BF189" t="s">
        <v>58</v>
      </c>
      <c r="BG189">
        <f t="shared" si="5"/>
        <v>160</v>
      </c>
    </row>
    <row r="190" spans="3:59" ht="15.6" x14ac:dyDescent="0.3">
      <c r="C190" s="6" t="str">
        <f t="shared" si="4"/>
        <v>2T 2022</v>
      </c>
      <c r="D190" s="40">
        <v>44682</v>
      </c>
      <c r="E190" s="41">
        <v>877.89105681402805</v>
      </c>
      <c r="F190" s="42">
        <v>864.93458053936195</v>
      </c>
      <c r="G190" s="42">
        <v>864.93458053936195</v>
      </c>
      <c r="H190" s="42">
        <v>791.03318256936188</v>
      </c>
      <c r="I190" s="42">
        <v>302.05749986800004</v>
      </c>
      <c r="J190" s="42">
        <v>8.2839836120000001</v>
      </c>
      <c r="K190" s="42">
        <v>19.060878567161907</v>
      </c>
      <c r="L190" s="42">
        <v>354.40771599819999</v>
      </c>
      <c r="M190" s="42">
        <v>106.72976273100001</v>
      </c>
      <c r="N190" s="42">
        <v>0.49334179300000003</v>
      </c>
      <c r="O190" s="42">
        <v>73.901397970000005</v>
      </c>
      <c r="P190" s="42">
        <v>2.1840159409999997</v>
      </c>
      <c r="Q190" s="42">
        <v>16.539591947000002</v>
      </c>
      <c r="R190" s="42">
        <v>1.1678265779999999</v>
      </c>
      <c r="S190" s="42">
        <v>10.200907693</v>
      </c>
      <c r="T190" s="42">
        <v>43.809055811000007</v>
      </c>
      <c r="U190" s="42">
        <v>0</v>
      </c>
      <c r="V190" s="42">
        <v>12.956476274666022</v>
      </c>
      <c r="W190" s="42">
        <v>12.956476274666022</v>
      </c>
      <c r="X190" s="42">
        <v>0</v>
      </c>
      <c r="Y190" s="42">
        <v>1060.5926446814601</v>
      </c>
      <c r="Z190" s="42">
        <v>1067.2299029784601</v>
      </c>
      <c r="AA190" s="42">
        <v>889.09088430240536</v>
      </c>
      <c r="AB190" s="42">
        <v>401.97876777566671</v>
      </c>
      <c r="AC190" s="42">
        <v>87.756286786999993</v>
      </c>
      <c r="AD190" s="42">
        <v>93.162834233738565</v>
      </c>
      <c r="AE190" s="42">
        <v>79.047202350888995</v>
      </c>
      <c r="AF190" s="42">
        <v>14.115631882849579</v>
      </c>
      <c r="AG190" s="42">
        <v>306.19299550600005</v>
      </c>
      <c r="AH190" s="42">
        <v>0</v>
      </c>
      <c r="AI190" s="42">
        <v>46.648021331000002</v>
      </c>
      <c r="AJ190" s="42">
        <v>0</v>
      </c>
      <c r="AK190" s="42">
        <v>124.908198125</v>
      </c>
      <c r="AL190" s="42">
        <v>178.13901867605486</v>
      </c>
      <c r="AM190" s="42">
        <v>130.25445656700001</v>
      </c>
      <c r="AN190" s="42">
        <v>0.91370688499999997</v>
      </c>
      <c r="AO190" s="42">
        <v>46.970855224054851</v>
      </c>
      <c r="AP190" s="42">
        <v>-6.6372582970000078</v>
      </c>
      <c r="AQ190" s="42">
        <v>-182.7015878674321</v>
      </c>
      <c r="AR190" s="42">
        <v>-195.65806414209811</v>
      </c>
      <c r="AS190" s="42">
        <v>-55.52437468430464</v>
      </c>
      <c r="AT190" s="42">
        <v>-148.68720891804324</v>
      </c>
      <c r="AU190" s="42">
        <v>-245.08878360997329</v>
      </c>
      <c r="AV190" s="42">
        <v>-258.04525988463934</v>
      </c>
      <c r="AW190" s="42">
        <v>245.89920075175644</v>
      </c>
      <c r="AX190" s="42">
        <v>4.8243218347564181</v>
      </c>
      <c r="AY190" s="42">
        <v>34.638777979388827</v>
      </c>
      <c r="AZ190" s="42">
        <v>-29.814456144632409</v>
      </c>
      <c r="BA190" s="42">
        <v>0</v>
      </c>
      <c r="BB190" s="42">
        <v>241.07487891700004</v>
      </c>
      <c r="BC190" s="42">
        <v>195.0289704539</v>
      </c>
      <c r="BD190" s="42">
        <v>46.045908463100005</v>
      </c>
      <c r="BE190" s="41">
        <v>-0.81041714178313318</v>
      </c>
      <c r="BF190" t="s">
        <v>58</v>
      </c>
      <c r="BG190">
        <f t="shared" si="5"/>
        <v>161</v>
      </c>
    </row>
    <row r="191" spans="3:59" ht="15.6" x14ac:dyDescent="0.3">
      <c r="C191" s="6" t="str">
        <f t="shared" si="4"/>
        <v>2T 2022</v>
      </c>
      <c r="D191" s="40">
        <v>44713</v>
      </c>
      <c r="E191" s="41">
        <v>1160.9373787149129</v>
      </c>
      <c r="F191" s="42">
        <v>1056.0487491406095</v>
      </c>
      <c r="G191" s="42">
        <v>1056.0487491406095</v>
      </c>
      <c r="H191" s="42">
        <v>952.40141852560953</v>
      </c>
      <c r="I191" s="42">
        <v>350.73280556100008</v>
      </c>
      <c r="J191" s="42">
        <v>9.7616180969999995</v>
      </c>
      <c r="K191" s="42">
        <v>28.615695929809526</v>
      </c>
      <c r="L191" s="42">
        <v>429.7457104508</v>
      </c>
      <c r="M191" s="42">
        <v>132.93694699899999</v>
      </c>
      <c r="N191" s="42">
        <v>0.60864148800000006</v>
      </c>
      <c r="O191" s="42">
        <v>103.64733061500002</v>
      </c>
      <c r="P191" s="42">
        <v>2.6624536049999996</v>
      </c>
      <c r="Q191" s="42">
        <v>19.857855693000001</v>
      </c>
      <c r="R191" s="42">
        <v>1.621128154</v>
      </c>
      <c r="S191" s="42">
        <v>25.037738743999999</v>
      </c>
      <c r="T191" s="42">
        <v>54.468154419000008</v>
      </c>
      <c r="U191" s="42">
        <v>0</v>
      </c>
      <c r="V191" s="42">
        <v>104.88862957430328</v>
      </c>
      <c r="W191" s="42">
        <v>104.88862957430328</v>
      </c>
      <c r="X191" s="42">
        <v>0</v>
      </c>
      <c r="Y191" s="42">
        <v>1406.1582611702481</v>
      </c>
      <c r="Z191" s="42">
        <v>1414.5155486242481</v>
      </c>
      <c r="AA191" s="42">
        <v>1044.3756284228298</v>
      </c>
      <c r="AB191" s="42">
        <v>487.22679355700001</v>
      </c>
      <c r="AC191" s="42">
        <v>105.69687482799999</v>
      </c>
      <c r="AD191" s="42">
        <v>105.5430581298299</v>
      </c>
      <c r="AE191" s="42">
        <v>89.176745189839551</v>
      </c>
      <c r="AF191" s="42">
        <v>16.366312939990351</v>
      </c>
      <c r="AG191" s="42">
        <v>345.90890190800002</v>
      </c>
      <c r="AH191" s="42">
        <v>0</v>
      </c>
      <c r="AI191" s="42">
        <v>54.152957331000003</v>
      </c>
      <c r="AJ191" s="42">
        <v>0</v>
      </c>
      <c r="AK191" s="42">
        <v>136.68911324600001</v>
      </c>
      <c r="AL191" s="42">
        <v>370.13992020141842</v>
      </c>
      <c r="AM191" s="42">
        <v>195.481003391</v>
      </c>
      <c r="AN191" s="42">
        <v>2.503559219</v>
      </c>
      <c r="AO191" s="42">
        <v>172.15535759141838</v>
      </c>
      <c r="AP191" s="42">
        <v>-8.3572874540000051</v>
      </c>
      <c r="AQ191" s="42">
        <v>-245.2208824553353</v>
      </c>
      <c r="AR191" s="42">
        <v>-350.10951202963855</v>
      </c>
      <c r="AS191" s="42">
        <v>-72.411096308390213</v>
      </c>
      <c r="AT191" s="42">
        <v>-177.95415443822014</v>
      </c>
      <c r="AU191" s="42">
        <v>-303.885008339688</v>
      </c>
      <c r="AV191" s="42">
        <v>-408.77363791399125</v>
      </c>
      <c r="AW191" s="42">
        <v>304.5439058399524</v>
      </c>
      <c r="AX191" s="42">
        <v>27.46046829691128</v>
      </c>
      <c r="AY191" s="42">
        <v>67.891127047115106</v>
      </c>
      <c r="AZ191" s="42">
        <v>-40.430658750203818</v>
      </c>
      <c r="BA191" s="42">
        <v>0</v>
      </c>
      <c r="BB191" s="42">
        <v>277.0834375430411</v>
      </c>
      <c r="BC191" s="42">
        <v>262.78528786189997</v>
      </c>
      <c r="BD191" s="42">
        <v>14.298149681141149</v>
      </c>
      <c r="BE191" s="41">
        <v>-0.65889750026437643</v>
      </c>
      <c r="BF191" t="s">
        <v>58</v>
      </c>
      <c r="BG191">
        <f t="shared" si="5"/>
        <v>162</v>
      </c>
    </row>
    <row r="192" spans="3:59" ht="15.6" x14ac:dyDescent="0.3">
      <c r="C192" s="6" t="str">
        <f t="shared" si="4"/>
        <v>3T 2022</v>
      </c>
      <c r="D192" s="40">
        <v>44743</v>
      </c>
      <c r="E192" s="41">
        <v>1423.6275889019792</v>
      </c>
      <c r="F192" s="42">
        <v>1310.4696598677833</v>
      </c>
      <c r="G192" s="42">
        <v>1310.4696598677833</v>
      </c>
      <c r="H192" s="42">
        <v>1168.5049985057833</v>
      </c>
      <c r="I192" s="42">
        <v>452.52774402500006</v>
      </c>
      <c r="J192" s="42">
        <v>11.237570428</v>
      </c>
      <c r="K192" s="42">
        <v>35.092290639333335</v>
      </c>
      <c r="L192" s="42">
        <v>512.42350308644995</v>
      </c>
      <c r="M192" s="42">
        <v>156.48229548399999</v>
      </c>
      <c r="N192" s="42">
        <v>0.741594843</v>
      </c>
      <c r="O192" s="42">
        <v>141.96466136200002</v>
      </c>
      <c r="P192" s="42">
        <v>3.2430755989999995</v>
      </c>
      <c r="Q192" s="42">
        <v>22.972602834999996</v>
      </c>
      <c r="R192" s="42">
        <v>1.773478992</v>
      </c>
      <c r="S192" s="42">
        <v>51.731141215000001</v>
      </c>
      <c r="T192" s="42">
        <v>62.244362721000009</v>
      </c>
      <c r="U192" s="42">
        <v>0</v>
      </c>
      <c r="V192" s="42">
        <v>113.15792903419585</v>
      </c>
      <c r="W192" s="42">
        <v>113.15792903419585</v>
      </c>
      <c r="X192" s="42">
        <v>0</v>
      </c>
      <c r="Y192" s="42">
        <v>1621.9962292858302</v>
      </c>
      <c r="Z192" s="42">
        <v>1630.93090508983</v>
      </c>
      <c r="AA192" s="42">
        <v>1218.9076451207438</v>
      </c>
      <c r="AB192" s="42">
        <v>581.94281708800008</v>
      </c>
      <c r="AC192" s="42">
        <v>113.429234271</v>
      </c>
      <c r="AD192" s="42">
        <v>126.19671119574356</v>
      </c>
      <c r="AE192" s="42">
        <v>108.84331708283956</v>
      </c>
      <c r="AF192" s="42">
        <v>17.353394112904006</v>
      </c>
      <c r="AG192" s="42">
        <v>397.338882566</v>
      </c>
      <c r="AH192" s="42">
        <v>0</v>
      </c>
      <c r="AI192" s="42">
        <v>72.657144579999994</v>
      </c>
      <c r="AJ192" s="42">
        <v>0</v>
      </c>
      <c r="AK192" s="42">
        <v>139.86394951899999</v>
      </c>
      <c r="AL192" s="42">
        <v>412.02325996908684</v>
      </c>
      <c r="AM192" s="42">
        <v>227.93519939700002</v>
      </c>
      <c r="AN192" s="42">
        <v>2.503559219</v>
      </c>
      <c r="AO192" s="42">
        <v>181.58450135308681</v>
      </c>
      <c r="AP192" s="42">
        <v>-8.93467580400001</v>
      </c>
      <c r="AQ192" s="42">
        <v>-198.36864038385116</v>
      </c>
      <c r="AR192" s="42">
        <v>-311.52656941804696</v>
      </c>
      <c r="AS192" s="42">
        <v>-3.7453568692165762</v>
      </c>
      <c r="AT192" s="42">
        <v>-129.94206806496015</v>
      </c>
      <c r="AU192" s="42">
        <v>-286.23723073085114</v>
      </c>
      <c r="AV192" s="42">
        <v>-399.39515976504697</v>
      </c>
      <c r="AW192" s="42">
        <v>285.55056100214676</v>
      </c>
      <c r="AX192" s="42">
        <v>25.291246842105654</v>
      </c>
      <c r="AY192" s="42">
        <v>69.050971348890968</v>
      </c>
      <c r="AZ192" s="42">
        <v>-43.759724506785318</v>
      </c>
      <c r="BA192" s="42">
        <v>0</v>
      </c>
      <c r="BB192" s="42">
        <v>260.25931416004107</v>
      </c>
      <c r="BC192" s="42">
        <v>283.64626247889993</v>
      </c>
      <c r="BD192" s="42">
        <v>-23.386948318858853</v>
      </c>
      <c r="BE192" s="41">
        <v>0.68666972870438547</v>
      </c>
      <c r="BF192" t="s">
        <v>58</v>
      </c>
      <c r="BG192">
        <f t="shared" si="5"/>
        <v>163</v>
      </c>
    </row>
    <row r="193" spans="3:59" ht="15.6" x14ac:dyDescent="0.3">
      <c r="C193" s="6" t="str">
        <f t="shared" si="4"/>
        <v>3T 2022</v>
      </c>
      <c r="D193" s="40">
        <v>44774</v>
      </c>
      <c r="E193" s="41">
        <v>1688.2355081371832</v>
      </c>
      <c r="F193" s="42">
        <v>1490.6249957243333</v>
      </c>
      <c r="G193" s="42">
        <v>1490.6249957243333</v>
      </c>
      <c r="H193" s="42">
        <v>1327.0460311453332</v>
      </c>
      <c r="I193" s="42">
        <v>486.798749036</v>
      </c>
      <c r="J193" s="42">
        <v>12.708671316</v>
      </c>
      <c r="K193" s="42">
        <v>39.281907140333338</v>
      </c>
      <c r="L193" s="42">
        <v>600.64667445999999</v>
      </c>
      <c r="M193" s="42">
        <v>186.67177862400001</v>
      </c>
      <c r="N193" s="42">
        <v>0.93825056900000003</v>
      </c>
      <c r="O193" s="42">
        <v>163.57896457900003</v>
      </c>
      <c r="P193" s="42">
        <v>3.7053390919999991</v>
      </c>
      <c r="Q193" s="42">
        <v>26.394777284999996</v>
      </c>
      <c r="R193" s="42">
        <v>2.0272234020000002</v>
      </c>
      <c r="S193" s="42">
        <v>60.607583407000007</v>
      </c>
      <c r="T193" s="42">
        <v>70.844041393000012</v>
      </c>
      <c r="U193" s="42">
        <v>0</v>
      </c>
      <c r="V193" s="42">
        <v>197.61051241284991</v>
      </c>
      <c r="W193" s="42">
        <v>137.34546625184993</v>
      </c>
      <c r="X193" s="42">
        <v>60.265046161000001</v>
      </c>
      <c r="Y193" s="42">
        <v>1915.9678869549512</v>
      </c>
      <c r="Z193" s="42">
        <v>1923.513896930951</v>
      </c>
      <c r="AA193" s="42">
        <v>1415.7119680481808</v>
      </c>
      <c r="AB193" s="42">
        <v>672.34976767066655</v>
      </c>
      <c r="AC193" s="42">
        <v>132.71407964900001</v>
      </c>
      <c r="AD193" s="42">
        <v>132.66934223551414</v>
      </c>
      <c r="AE193" s="42">
        <v>114.12521655483957</v>
      </c>
      <c r="AF193" s="42">
        <v>18.544125680674572</v>
      </c>
      <c r="AG193" s="42">
        <v>477.97877849299999</v>
      </c>
      <c r="AH193" s="42">
        <v>0.56999999999999995</v>
      </c>
      <c r="AI193" s="42">
        <v>92.689386746000011</v>
      </c>
      <c r="AJ193" s="42">
        <v>0</v>
      </c>
      <c r="AK193" s="42">
        <v>146.337544603</v>
      </c>
      <c r="AL193" s="42">
        <v>507.80192888277048</v>
      </c>
      <c r="AM193" s="42">
        <v>268.08839681799998</v>
      </c>
      <c r="AN193" s="42">
        <v>3.713559219</v>
      </c>
      <c r="AO193" s="42">
        <v>235.99997284577049</v>
      </c>
      <c r="AP193" s="42">
        <v>-7.5460099760000077</v>
      </c>
      <c r="AQ193" s="42">
        <v>-227.7323788177678</v>
      </c>
      <c r="AR193" s="42">
        <v>-425.34289123061762</v>
      </c>
      <c r="AS193" s="42">
        <v>-56.673576149333016</v>
      </c>
      <c r="AT193" s="42">
        <v>-189.34291838484714</v>
      </c>
      <c r="AU193" s="42">
        <v>-353.5178265417677</v>
      </c>
      <c r="AV193" s="42">
        <v>-551.12833895461767</v>
      </c>
      <c r="AW193" s="42">
        <v>355.25292650684349</v>
      </c>
      <c r="AX193" s="42">
        <v>109.61952434080237</v>
      </c>
      <c r="AY193" s="42">
        <v>156.01918612392063</v>
      </c>
      <c r="AZ193" s="42">
        <v>-46.399661783118233</v>
      </c>
      <c r="BA193" s="42">
        <v>0</v>
      </c>
      <c r="BB193" s="42">
        <v>245.63340216604109</v>
      </c>
      <c r="BC193" s="42">
        <v>272.6394759849</v>
      </c>
      <c r="BD193" s="42">
        <v>-27.006073818858852</v>
      </c>
      <c r="BE193" s="41">
        <v>-1.7350999650757388</v>
      </c>
      <c r="BF193" t="s">
        <v>58</v>
      </c>
      <c r="BG193">
        <f t="shared" si="5"/>
        <v>164</v>
      </c>
    </row>
    <row r="194" spans="3:59" ht="15.6" x14ac:dyDescent="0.3">
      <c r="C194" s="6" t="str">
        <f t="shared" si="4"/>
        <v>3T 2022</v>
      </c>
      <c r="D194" s="40">
        <v>44805</v>
      </c>
      <c r="E194" s="41">
        <v>1861.9256397673832</v>
      </c>
      <c r="F194" s="42">
        <v>1655.0667900222952</v>
      </c>
      <c r="G194" s="42">
        <v>1655.0667900222952</v>
      </c>
      <c r="H194" s="42">
        <v>1477.5514069638953</v>
      </c>
      <c r="I194" s="42">
        <v>520.19511511899998</v>
      </c>
      <c r="J194" s="42">
        <v>14.026325335999999</v>
      </c>
      <c r="K194" s="42">
        <v>43.817720673095238</v>
      </c>
      <c r="L194" s="42">
        <v>684.14131869779999</v>
      </c>
      <c r="M194" s="42">
        <v>214.30122523100002</v>
      </c>
      <c r="N194" s="42">
        <v>1.0697019070000002</v>
      </c>
      <c r="O194" s="42">
        <v>177.51538305840003</v>
      </c>
      <c r="P194" s="42">
        <v>4.1119561419999995</v>
      </c>
      <c r="Q194" s="42">
        <v>30.334468815399998</v>
      </c>
      <c r="R194" s="42">
        <v>2.2148388739999998</v>
      </c>
      <c r="S194" s="42">
        <v>64.217991437000009</v>
      </c>
      <c r="T194" s="42">
        <v>76.636127790000003</v>
      </c>
      <c r="U194" s="42">
        <v>0</v>
      </c>
      <c r="V194" s="42">
        <v>206.85884974508807</v>
      </c>
      <c r="W194" s="42">
        <v>146.59380358408808</v>
      </c>
      <c r="X194" s="42">
        <v>60.265046161000001</v>
      </c>
      <c r="Y194" s="42">
        <v>2254.1884073779811</v>
      </c>
      <c r="Z194" s="42">
        <v>2262.440061137981</v>
      </c>
      <c r="AA194" s="42">
        <v>1604.508052661243</v>
      </c>
      <c r="AB194" s="42">
        <v>771.63629202699997</v>
      </c>
      <c r="AC194" s="42">
        <v>152.04129272999998</v>
      </c>
      <c r="AD194" s="42">
        <v>160.80344768424288</v>
      </c>
      <c r="AE194" s="42">
        <v>138.30113855783958</v>
      </c>
      <c r="AF194" s="42">
        <v>22.502309126403294</v>
      </c>
      <c r="AG194" s="42">
        <v>520.02702021999994</v>
      </c>
      <c r="AH194" s="42">
        <v>1.1399999999999999</v>
      </c>
      <c r="AI194" s="42">
        <v>98.598242577999997</v>
      </c>
      <c r="AJ194" s="42">
        <v>0</v>
      </c>
      <c r="AK194" s="42">
        <v>150.946676438</v>
      </c>
      <c r="AL194" s="42">
        <v>657.9320084767387</v>
      </c>
      <c r="AM194" s="42">
        <v>397.07170120599994</v>
      </c>
      <c r="AN194" s="42">
        <v>3.713559219</v>
      </c>
      <c r="AO194" s="42">
        <v>257.14674805173865</v>
      </c>
      <c r="AP194" s="42">
        <v>-8.2516537600000071</v>
      </c>
      <c r="AQ194" s="42">
        <v>-392.26276761059796</v>
      </c>
      <c r="AR194" s="42">
        <v>-599.121617355686</v>
      </c>
      <c r="AS194" s="42">
        <v>-181.17142161970443</v>
      </c>
      <c r="AT194" s="42">
        <v>-341.97486930394734</v>
      </c>
      <c r="AU194" s="42">
        <v>-359.41406081559796</v>
      </c>
      <c r="AV194" s="42">
        <v>-566.272910560686</v>
      </c>
      <c r="AW194" s="42">
        <v>366.72579991579448</v>
      </c>
      <c r="AX194" s="42">
        <v>111.83190100775342</v>
      </c>
      <c r="AY194" s="42">
        <v>167.91762399765062</v>
      </c>
      <c r="AZ194" s="42">
        <v>-56.085722989897192</v>
      </c>
      <c r="BA194" s="42">
        <v>0</v>
      </c>
      <c r="BB194" s="42">
        <v>254.89389890804105</v>
      </c>
      <c r="BC194" s="42">
        <v>279.54953348189997</v>
      </c>
      <c r="BD194" s="42">
        <v>-24.655634573858848</v>
      </c>
      <c r="BE194" s="41">
        <v>-7.3117391001964975</v>
      </c>
      <c r="BF194" t="s">
        <v>58</v>
      </c>
      <c r="BG194">
        <f t="shared" si="5"/>
        <v>165</v>
      </c>
    </row>
    <row r="195" spans="3:59" ht="15.6" x14ac:dyDescent="0.3">
      <c r="C195" s="6" t="str">
        <f t="shared" si="4"/>
        <v>4T 2022</v>
      </c>
      <c r="D195" s="40">
        <v>44835</v>
      </c>
      <c r="E195" s="41">
        <v>2102.4625764979596</v>
      </c>
      <c r="F195" s="42">
        <v>1889.4372770427451</v>
      </c>
      <c r="G195" s="42">
        <v>1889.4372770427451</v>
      </c>
      <c r="H195" s="42">
        <v>1693.3066937593453</v>
      </c>
      <c r="I195" s="42">
        <v>625.16357772899994</v>
      </c>
      <c r="J195" s="42">
        <v>15.452449149999998</v>
      </c>
      <c r="K195" s="42">
        <v>48.579659821095241</v>
      </c>
      <c r="L195" s="42">
        <v>761.76634526925</v>
      </c>
      <c r="M195" s="42">
        <v>241.15055259900001</v>
      </c>
      <c r="N195" s="42">
        <v>1.1941091910000001</v>
      </c>
      <c r="O195" s="42">
        <v>196.13058328340003</v>
      </c>
      <c r="P195" s="42">
        <v>4.2923585939999986</v>
      </c>
      <c r="Q195" s="42">
        <v>33.771458061399997</v>
      </c>
      <c r="R195" s="42">
        <v>2.5123476169999996</v>
      </c>
      <c r="S195" s="42">
        <v>71.900489338</v>
      </c>
      <c r="T195" s="42">
        <v>83.653929673000007</v>
      </c>
      <c r="U195" s="42">
        <v>0</v>
      </c>
      <c r="V195" s="42">
        <v>213.02529945521445</v>
      </c>
      <c r="W195" s="42">
        <v>152.76025329421446</v>
      </c>
      <c r="X195" s="42">
        <v>60.265046161000001</v>
      </c>
      <c r="Y195" s="42">
        <v>2723.042598822226</v>
      </c>
      <c r="Z195" s="42">
        <v>2733.1756789682258</v>
      </c>
      <c r="AA195" s="42">
        <v>2017.9014214495878</v>
      </c>
      <c r="AB195" s="42">
        <v>853.85277286533335</v>
      </c>
      <c r="AC195" s="42">
        <v>160.122105033</v>
      </c>
      <c r="AD195" s="42">
        <v>185.22898099825454</v>
      </c>
      <c r="AE195" s="42">
        <v>157.13429910983956</v>
      </c>
      <c r="AF195" s="42">
        <v>28.094681888414975</v>
      </c>
      <c r="AG195" s="42">
        <v>818.69756255300001</v>
      </c>
      <c r="AH195" s="42">
        <v>1.71</v>
      </c>
      <c r="AI195" s="42">
        <v>104.80553516099999</v>
      </c>
      <c r="AJ195" s="42">
        <v>0</v>
      </c>
      <c r="AK195" s="42">
        <v>355.490023705</v>
      </c>
      <c r="AL195" s="42">
        <v>715.27425751863848</v>
      </c>
      <c r="AM195" s="42">
        <v>425.269099321</v>
      </c>
      <c r="AN195" s="42">
        <v>3.713559219</v>
      </c>
      <c r="AO195" s="42">
        <v>286.29159897863849</v>
      </c>
      <c r="AP195" s="42">
        <v>-10.133080146000008</v>
      </c>
      <c r="AQ195" s="42">
        <v>-620.58002232426645</v>
      </c>
      <c r="AR195" s="42">
        <v>-833.60532177948085</v>
      </c>
      <c r="AS195" s="42">
        <v>-362.08474180258776</v>
      </c>
      <c r="AT195" s="42">
        <v>-547.31372280084236</v>
      </c>
      <c r="AU195" s="42">
        <v>-628.85349838926652</v>
      </c>
      <c r="AV195" s="42">
        <v>-841.8787978444808</v>
      </c>
      <c r="AW195" s="42">
        <v>634.8749755465476</v>
      </c>
      <c r="AX195" s="42">
        <v>121.45360109650656</v>
      </c>
      <c r="AY195" s="42">
        <v>190.8960252144241</v>
      </c>
      <c r="AZ195" s="42">
        <v>-69.442424117917525</v>
      </c>
      <c r="BA195" s="42">
        <v>0</v>
      </c>
      <c r="BB195" s="42">
        <v>513.42137445004107</v>
      </c>
      <c r="BC195" s="42">
        <v>396.54946627890001</v>
      </c>
      <c r="BD195" s="42">
        <v>116.87190817114113</v>
      </c>
      <c r="BE195" s="41">
        <v>-6.0214771572811774</v>
      </c>
      <c r="BF195" t="s">
        <v>58</v>
      </c>
      <c r="BG195">
        <f t="shared" si="5"/>
        <v>166</v>
      </c>
    </row>
    <row r="196" spans="3:59" ht="15.6" x14ac:dyDescent="0.3">
      <c r="C196" s="6" t="str">
        <f t="shared" si="4"/>
        <v>4T 2022</v>
      </c>
      <c r="D196" s="40">
        <v>44866</v>
      </c>
      <c r="E196" s="41">
        <v>2279.546811505149</v>
      </c>
      <c r="F196" s="42">
        <v>2061.5777394946954</v>
      </c>
      <c r="G196" s="42">
        <v>2061.5777394946954</v>
      </c>
      <c r="H196" s="42">
        <v>1852.0533662490952</v>
      </c>
      <c r="I196" s="42">
        <v>671.30179247399997</v>
      </c>
      <c r="J196" s="42">
        <v>16.813638405999999</v>
      </c>
      <c r="K196" s="42">
        <v>55.558138305095241</v>
      </c>
      <c r="L196" s="42">
        <v>841.98549389100003</v>
      </c>
      <c r="M196" s="42">
        <v>265.112204496</v>
      </c>
      <c r="N196" s="42">
        <v>1.2820986770000002</v>
      </c>
      <c r="O196" s="42">
        <v>209.52437324560003</v>
      </c>
      <c r="P196" s="42">
        <v>4.7725746319999987</v>
      </c>
      <c r="Q196" s="42">
        <v>36.409470237599997</v>
      </c>
      <c r="R196" s="42">
        <v>2.7031394149999994</v>
      </c>
      <c r="S196" s="42">
        <v>72.156269753999993</v>
      </c>
      <c r="T196" s="42">
        <v>93.482919207000009</v>
      </c>
      <c r="U196" s="42">
        <v>0</v>
      </c>
      <c r="V196" s="42">
        <v>217.96907201045386</v>
      </c>
      <c r="W196" s="42">
        <v>157.70402584945387</v>
      </c>
      <c r="X196" s="42">
        <v>60.265046161000001</v>
      </c>
      <c r="Y196" s="42">
        <v>3180.4912390621494</v>
      </c>
      <c r="Z196" s="42">
        <v>3192.1370941681494</v>
      </c>
      <c r="AA196" s="42">
        <v>2186.3344704012534</v>
      </c>
      <c r="AB196" s="42">
        <v>935.02911824899991</v>
      </c>
      <c r="AC196" s="42">
        <v>178.15791370899998</v>
      </c>
      <c r="AD196" s="42">
        <v>201.04340147625319</v>
      </c>
      <c r="AE196" s="42">
        <v>169.22040323641392</v>
      </c>
      <c r="AF196" s="42">
        <v>31.822998239839258</v>
      </c>
      <c r="AG196" s="42">
        <v>872.10403696699996</v>
      </c>
      <c r="AH196" s="42">
        <v>2.54296875</v>
      </c>
      <c r="AI196" s="42">
        <v>106.90223999299999</v>
      </c>
      <c r="AJ196" s="42">
        <v>0</v>
      </c>
      <c r="AK196" s="42">
        <v>385.028456801</v>
      </c>
      <c r="AL196" s="42">
        <v>1005.8026237668964</v>
      </c>
      <c r="AM196" s="42">
        <v>704.63936601600005</v>
      </c>
      <c r="AN196" s="42">
        <v>4.8274209910000003</v>
      </c>
      <c r="AO196" s="42">
        <v>296.33583675989644</v>
      </c>
      <c r="AP196" s="42">
        <v>-11.645855106000008</v>
      </c>
      <c r="AQ196" s="42">
        <v>-900.94442755700038</v>
      </c>
      <c r="AR196" s="42">
        <v>-1118.9134995674544</v>
      </c>
      <c r="AS196" s="42">
        <v>-621.53426133130461</v>
      </c>
      <c r="AT196" s="42">
        <v>-822.57766280755777</v>
      </c>
      <c r="AU196" s="42">
        <v>-715.35909414300068</v>
      </c>
      <c r="AV196" s="42">
        <v>-933.32816615345439</v>
      </c>
      <c r="AW196" s="42">
        <v>718.59256538894351</v>
      </c>
      <c r="AX196" s="42">
        <v>113.90289497590243</v>
      </c>
      <c r="AY196" s="42">
        <v>195.99649044044267</v>
      </c>
      <c r="AZ196" s="42">
        <v>-82.093595464540257</v>
      </c>
      <c r="BA196" s="42">
        <v>0</v>
      </c>
      <c r="BB196" s="42">
        <v>604.68967041304109</v>
      </c>
      <c r="BC196" s="42">
        <v>484.89638324190003</v>
      </c>
      <c r="BD196" s="42">
        <v>119.79328717114117</v>
      </c>
      <c r="BE196" s="41">
        <v>-3.233471245942833</v>
      </c>
      <c r="BF196" t="s">
        <v>58</v>
      </c>
      <c r="BG196">
        <f t="shared" si="5"/>
        <v>167</v>
      </c>
    </row>
    <row r="197" spans="3:59" ht="15.6" x14ac:dyDescent="0.3">
      <c r="C197" s="6" t="str">
        <f t="shared" si="4"/>
        <v>4T 2022</v>
      </c>
      <c r="D197" s="40">
        <v>44896</v>
      </c>
      <c r="E197" s="41">
        <v>2551.9444802460298</v>
      </c>
      <c r="F197" s="42">
        <v>2288.2530338894558</v>
      </c>
      <c r="G197" s="42">
        <v>2288.2530338894558</v>
      </c>
      <c r="H197" s="42">
        <v>2052.4457756864558</v>
      </c>
      <c r="I197" s="42">
        <v>723.20708317100002</v>
      </c>
      <c r="J197" s="42">
        <v>18.236443629</v>
      </c>
      <c r="K197" s="42">
        <v>62.020125433155641</v>
      </c>
      <c r="L197" s="42">
        <v>950.66698914430003</v>
      </c>
      <c r="M197" s="42">
        <v>296.24677123899994</v>
      </c>
      <c r="N197" s="42">
        <v>2.0683630700000002</v>
      </c>
      <c r="O197" s="42">
        <v>235.80725820300006</v>
      </c>
      <c r="P197" s="42">
        <v>5.1058066079999982</v>
      </c>
      <c r="Q197" s="42">
        <v>47.288769762999998</v>
      </c>
      <c r="R197" s="42">
        <v>4.4635998640000238</v>
      </c>
      <c r="S197" s="42">
        <v>72.286867036000004</v>
      </c>
      <c r="T197" s="42">
        <v>106.662214932</v>
      </c>
      <c r="U197" s="42">
        <v>0</v>
      </c>
      <c r="V197" s="42">
        <v>263.69144635657256</v>
      </c>
      <c r="W197" s="42">
        <v>203.42640019557257</v>
      </c>
      <c r="X197" s="42">
        <v>60.265046161000001</v>
      </c>
      <c r="Y197" s="42">
        <v>3617.0085714882512</v>
      </c>
      <c r="Z197" s="42">
        <v>3626.5257596342517</v>
      </c>
      <c r="AA197" s="42">
        <v>2352.850690755</v>
      </c>
      <c r="AB197" s="42">
        <v>1009.122074191</v>
      </c>
      <c r="AC197" s="42">
        <v>209.66884892100001</v>
      </c>
      <c r="AD197" s="42">
        <v>229.58681870500001</v>
      </c>
      <c r="AE197" s="42">
        <v>196.28035046005124</v>
      </c>
      <c r="AF197" s="42">
        <v>33.306468244948768</v>
      </c>
      <c r="AG197" s="42">
        <v>904.47294893799994</v>
      </c>
      <c r="AH197" s="42">
        <v>3.3759375</v>
      </c>
      <c r="AI197" s="42">
        <v>113.89058710799999</v>
      </c>
      <c r="AJ197" s="42">
        <v>0</v>
      </c>
      <c r="AK197" s="42">
        <v>390.49002059999998</v>
      </c>
      <c r="AL197" s="42">
        <v>1273.6750688792515</v>
      </c>
      <c r="AM197" s="42">
        <v>871.3767186770001</v>
      </c>
      <c r="AN197" s="42">
        <v>4.8274209910000003</v>
      </c>
      <c r="AO197" s="42">
        <v>397.47092921125142</v>
      </c>
      <c r="AP197" s="42">
        <v>-9.5171881460000023</v>
      </c>
      <c r="AQ197" s="42">
        <v>-1065.0640912422232</v>
      </c>
      <c r="AR197" s="42">
        <v>-1328.7555375987959</v>
      </c>
      <c r="AS197" s="42">
        <v>-701.69778968254423</v>
      </c>
      <c r="AT197" s="42">
        <v>-931.28460838754427</v>
      </c>
      <c r="AU197" s="42">
        <v>-875.0708394262233</v>
      </c>
      <c r="AV197" s="42">
        <v>-1138.7622857827957</v>
      </c>
      <c r="AW197" s="42">
        <v>871.75690127339431</v>
      </c>
      <c r="AX197" s="42">
        <v>157.52256306635326</v>
      </c>
      <c r="AY197" s="42">
        <v>251.40920854567898</v>
      </c>
      <c r="AZ197" s="42">
        <v>-93.886645479325693</v>
      </c>
      <c r="BA197" s="42">
        <v>0</v>
      </c>
      <c r="BB197" s="42">
        <v>714.23433820704099</v>
      </c>
      <c r="BC197" s="42">
        <v>622.50737603590005</v>
      </c>
      <c r="BD197" s="42">
        <v>91.726962171141182</v>
      </c>
      <c r="BE197" s="43">
        <v>3.3139381528289897</v>
      </c>
      <c r="BF197" t="s">
        <v>58</v>
      </c>
      <c r="BG197">
        <f t="shared" si="5"/>
        <v>168</v>
      </c>
    </row>
    <row r="198" spans="3:59" ht="15.6" x14ac:dyDescent="0.3">
      <c r="C198" s="6" t="str">
        <f t="shared" si="4"/>
        <v>1T 2023</v>
      </c>
      <c r="D198" s="40">
        <v>44927</v>
      </c>
      <c r="E198" s="41">
        <v>200.32545156399996</v>
      </c>
      <c r="F198" s="42">
        <v>199.50013513699997</v>
      </c>
      <c r="G198" s="42">
        <v>199.50013513699997</v>
      </c>
      <c r="H198" s="42">
        <v>185.43934727199996</v>
      </c>
      <c r="I198" s="42">
        <v>98.722097810999983</v>
      </c>
      <c r="J198" s="42">
        <v>1.8095917699999999</v>
      </c>
      <c r="K198" s="42">
        <v>4.4918048719999994</v>
      </c>
      <c r="L198" s="42">
        <v>63.266443207000002</v>
      </c>
      <c r="M198" s="42">
        <v>17.064989401000002</v>
      </c>
      <c r="N198" s="42">
        <v>8.4420211000000009E-2</v>
      </c>
      <c r="O198" s="42">
        <v>14.060787864999998</v>
      </c>
      <c r="P198" s="42">
        <v>0.38147619600000005</v>
      </c>
      <c r="Q198" s="42">
        <v>4.5680236510000007</v>
      </c>
      <c r="R198" s="42">
        <v>7.8744345000000007E-2</v>
      </c>
      <c r="S198" s="42">
        <v>6.1545969999999998E-2</v>
      </c>
      <c r="T198" s="42">
        <v>8.9709977029999983</v>
      </c>
      <c r="U198" s="42">
        <v>0</v>
      </c>
      <c r="V198" s="42">
        <v>0.82531642700000007</v>
      </c>
      <c r="W198" s="42">
        <v>0.82531642700000007</v>
      </c>
      <c r="X198" s="42">
        <v>0</v>
      </c>
      <c r="Y198" s="42">
        <v>110.53838567135107</v>
      </c>
      <c r="Z198" s="42">
        <v>115.09376325535106</v>
      </c>
      <c r="AA198" s="42">
        <v>111.44180285785107</v>
      </c>
      <c r="AB198" s="42">
        <v>87.224404824666649</v>
      </c>
      <c r="AC198" s="42">
        <v>0.60313203500000001</v>
      </c>
      <c r="AD198" s="42">
        <v>19.669456800684426</v>
      </c>
      <c r="AE198" s="42">
        <v>18.124935081</v>
      </c>
      <c r="AF198" s="42">
        <v>1.5445217196844254</v>
      </c>
      <c r="AG198" s="42">
        <v>3.9448091974999997</v>
      </c>
      <c r="AH198" s="42">
        <v>0</v>
      </c>
      <c r="AI198" s="42">
        <v>1.7776749999999999</v>
      </c>
      <c r="AJ198" s="42">
        <v>0</v>
      </c>
      <c r="AK198" s="42">
        <v>0</v>
      </c>
      <c r="AL198" s="42">
        <v>3.6519603974999999</v>
      </c>
      <c r="AM198" s="42">
        <v>2.5514283125000001</v>
      </c>
      <c r="AN198" s="42">
        <v>0</v>
      </c>
      <c r="AO198" s="42">
        <v>1.100532085</v>
      </c>
      <c r="AP198" s="42">
        <v>-4.5553775840000066</v>
      </c>
      <c r="AQ198" s="42">
        <v>89.787065892648897</v>
      </c>
      <c r="AR198" s="42">
        <v>88.961749465648907</v>
      </c>
      <c r="AS198" s="42">
        <v>109.73173835133332</v>
      </c>
      <c r="AT198" s="42">
        <v>90.062281550648905</v>
      </c>
      <c r="AU198" s="42">
        <v>39.993012755648962</v>
      </c>
      <c r="AV198" s="42">
        <v>39.167696328648979</v>
      </c>
      <c r="AW198" s="42">
        <v>-39.853458916334631</v>
      </c>
      <c r="AX198" s="42">
        <v>-3.5966111533346199</v>
      </c>
      <c r="AY198" s="42">
        <v>0.27521565799999997</v>
      </c>
      <c r="AZ198" s="42">
        <v>-3.8718268113346199</v>
      </c>
      <c r="BA198" s="42">
        <v>0</v>
      </c>
      <c r="BB198" s="42">
        <v>-36.25684776300001</v>
      </c>
      <c r="BC198" s="42">
        <v>108.21422773699999</v>
      </c>
      <c r="BD198" s="42">
        <v>-144.47107550000001</v>
      </c>
      <c r="BE198" s="43">
        <v>-0.1395538393143341</v>
      </c>
      <c r="BF198" t="s">
        <v>58</v>
      </c>
      <c r="BG198">
        <f t="shared" si="5"/>
        <v>169</v>
      </c>
    </row>
    <row r="199" spans="3:59" ht="15.6" x14ac:dyDescent="0.3">
      <c r="C199" s="6" t="str">
        <f t="shared" si="4"/>
        <v>1T 2023</v>
      </c>
      <c r="D199" s="40">
        <v>44958</v>
      </c>
      <c r="E199" s="41">
        <v>449.48413610440707</v>
      </c>
      <c r="F199" s="42">
        <v>370.24963241359995</v>
      </c>
      <c r="G199" s="42">
        <v>370.24963241359995</v>
      </c>
      <c r="H199" s="42">
        <v>340.67197957559989</v>
      </c>
      <c r="I199" s="42">
        <v>135.55516427699999</v>
      </c>
      <c r="J199" s="42">
        <v>3.1777110090000003</v>
      </c>
      <c r="K199" s="42">
        <v>9.3584005430000019</v>
      </c>
      <c r="L199" s="42">
        <v>148.7866449796</v>
      </c>
      <c r="M199" s="42">
        <v>43.625855342000001</v>
      </c>
      <c r="N199" s="42">
        <v>0.16820342499999999</v>
      </c>
      <c r="O199" s="42">
        <v>29.577652837999999</v>
      </c>
      <c r="P199" s="42">
        <v>0.87339639000000002</v>
      </c>
      <c r="Q199" s="42">
        <v>10.787133812</v>
      </c>
      <c r="R199" s="42">
        <v>0.243401433</v>
      </c>
      <c r="S199" s="42">
        <v>0.400884674</v>
      </c>
      <c r="T199" s="42">
        <v>17.272836528999999</v>
      </c>
      <c r="U199" s="42">
        <v>0</v>
      </c>
      <c r="V199" s="42">
        <v>79.234503690807131</v>
      </c>
      <c r="W199" s="42">
        <v>79.234503690807131</v>
      </c>
      <c r="X199" s="42">
        <v>0</v>
      </c>
      <c r="Y199" s="42">
        <v>452.11651942302291</v>
      </c>
      <c r="Z199" s="42">
        <v>456.69342663302291</v>
      </c>
      <c r="AA199" s="42">
        <v>277.01989325202294</v>
      </c>
      <c r="AB199" s="42">
        <v>179.40375455733331</v>
      </c>
      <c r="AC199" s="42">
        <v>5.1564989740000007</v>
      </c>
      <c r="AD199" s="42">
        <v>27.604485280689605</v>
      </c>
      <c r="AE199" s="42">
        <v>24.798480617999999</v>
      </c>
      <c r="AF199" s="42">
        <v>2.8060046626896029</v>
      </c>
      <c r="AG199" s="42">
        <v>64.855154439999993</v>
      </c>
      <c r="AH199" s="42">
        <v>1.2</v>
      </c>
      <c r="AI199" s="42">
        <v>36.278966166000004</v>
      </c>
      <c r="AJ199" s="42">
        <v>0</v>
      </c>
      <c r="AK199" s="42">
        <v>0</v>
      </c>
      <c r="AL199" s="42">
        <v>179.67353338100006</v>
      </c>
      <c r="AM199" s="42">
        <v>30.078977300000002</v>
      </c>
      <c r="AN199" s="42">
        <v>0</v>
      </c>
      <c r="AO199" s="42">
        <v>149.59455608100004</v>
      </c>
      <c r="AP199" s="42">
        <v>-4.5769072100000088</v>
      </c>
      <c r="AQ199" s="42">
        <v>-2.632383318615839</v>
      </c>
      <c r="AR199" s="42">
        <v>-81.866887009422967</v>
      </c>
      <c r="AS199" s="42">
        <v>95.33215435226667</v>
      </c>
      <c r="AT199" s="42">
        <v>67.72766907157704</v>
      </c>
      <c r="AU199" s="42">
        <v>-43.48289719061578</v>
      </c>
      <c r="AV199" s="42">
        <v>-122.7174008814229</v>
      </c>
      <c r="AW199" s="42">
        <v>44.309534370407967</v>
      </c>
      <c r="AX199" s="42">
        <v>63.513956265407977</v>
      </c>
      <c r="AY199" s="42">
        <v>70.360052390192891</v>
      </c>
      <c r="AZ199" s="42">
        <v>-6.8460961247849088</v>
      </c>
      <c r="BA199" s="42">
        <v>0</v>
      </c>
      <c r="BB199" s="42">
        <v>-19.20442189500001</v>
      </c>
      <c r="BC199" s="42">
        <v>138.73761060499999</v>
      </c>
      <c r="BD199" s="42">
        <v>-157.94203250000001</v>
      </c>
      <c r="BE199" s="43">
        <v>-0.82663717979218809</v>
      </c>
      <c r="BF199" t="s">
        <v>58</v>
      </c>
      <c r="BG199">
        <f t="shared" si="5"/>
        <v>170</v>
      </c>
    </row>
    <row r="200" spans="3:59" ht="15.6" x14ac:dyDescent="0.3">
      <c r="C200" s="6" t="str">
        <f t="shared" si="4"/>
        <v>1T 2023</v>
      </c>
      <c r="D200" s="40">
        <v>44986</v>
      </c>
      <c r="E200" s="41">
        <v>663.88077248978288</v>
      </c>
      <c r="F200" s="42">
        <v>563.2581678265999</v>
      </c>
      <c r="G200" s="42">
        <v>563.2581678265999</v>
      </c>
      <c r="H200" s="42">
        <v>520.87808253259982</v>
      </c>
      <c r="I200" s="42">
        <v>175.09988992299998</v>
      </c>
      <c r="J200" s="42">
        <v>4.9049985339999997</v>
      </c>
      <c r="K200" s="42">
        <v>16.735987929</v>
      </c>
      <c r="L200" s="42">
        <v>248.07508019260001</v>
      </c>
      <c r="M200" s="42">
        <v>75.779797451999997</v>
      </c>
      <c r="N200" s="42">
        <v>0.28232850199999998</v>
      </c>
      <c r="O200" s="42">
        <v>42.380085293999997</v>
      </c>
      <c r="P200" s="42">
        <v>1.3672028500000002</v>
      </c>
      <c r="Q200" s="42">
        <v>14.360117844000001</v>
      </c>
      <c r="R200" s="42">
        <v>0.36344971499999995</v>
      </c>
      <c r="S200" s="42">
        <v>0.505263185</v>
      </c>
      <c r="T200" s="42">
        <v>25.784051699999999</v>
      </c>
      <c r="U200" s="42">
        <v>0</v>
      </c>
      <c r="V200" s="42">
        <v>100.62260466318305</v>
      </c>
      <c r="W200" s="42">
        <v>100.62260466318305</v>
      </c>
      <c r="X200" s="42">
        <v>0</v>
      </c>
      <c r="Y200" s="42">
        <v>882.39525470336787</v>
      </c>
      <c r="Z200" s="42">
        <v>889.10435643336768</v>
      </c>
      <c r="AA200" s="42">
        <v>547.37633577802717</v>
      </c>
      <c r="AB200" s="42">
        <v>273.491970552</v>
      </c>
      <c r="AC200" s="42">
        <v>46.627193812999998</v>
      </c>
      <c r="AD200" s="42">
        <v>52.589308918027179</v>
      </c>
      <c r="AE200" s="42">
        <v>47.450750711000005</v>
      </c>
      <c r="AF200" s="42">
        <v>5.1385582070271694</v>
      </c>
      <c r="AG200" s="42">
        <v>174.66786249500001</v>
      </c>
      <c r="AH200" s="42">
        <v>35.778786603</v>
      </c>
      <c r="AI200" s="42">
        <v>53.475777464000004</v>
      </c>
      <c r="AJ200" s="42">
        <v>0</v>
      </c>
      <c r="AK200" s="42">
        <v>35.647044272999999</v>
      </c>
      <c r="AL200" s="42">
        <v>341.72802065534069</v>
      </c>
      <c r="AM200" s="42">
        <v>137.241987636</v>
      </c>
      <c r="AN200" s="42">
        <v>0</v>
      </c>
      <c r="AO200" s="42">
        <v>204.48603301934062</v>
      </c>
      <c r="AP200" s="42">
        <v>-6.709101730000004</v>
      </c>
      <c r="AQ200" s="42">
        <v>-218.5144822135849</v>
      </c>
      <c r="AR200" s="42">
        <v>-319.13708687676791</v>
      </c>
      <c r="AS200" s="42">
        <v>-62.061744939400107</v>
      </c>
      <c r="AT200" s="42">
        <v>-114.6510538574273</v>
      </c>
      <c r="AU200" s="42">
        <v>-62.08952148372186</v>
      </c>
      <c r="AV200" s="42">
        <v>-162.71212614690489</v>
      </c>
      <c r="AW200" s="42">
        <v>62.697818274244881</v>
      </c>
      <c r="AX200" s="42">
        <v>90.408519513244897</v>
      </c>
      <c r="AY200" s="42">
        <v>103.8634283561576</v>
      </c>
      <c r="AZ200" s="42">
        <v>-13.454908842912696</v>
      </c>
      <c r="BA200" s="42">
        <v>0</v>
      </c>
      <c r="BB200" s="42">
        <v>-27.710701239000006</v>
      </c>
      <c r="BC200" s="42">
        <v>152.583045363</v>
      </c>
      <c r="BD200" s="42">
        <v>-180.293746602</v>
      </c>
      <c r="BE200" s="43">
        <v>-0.60829679052302243</v>
      </c>
      <c r="BF200" t="s">
        <v>58</v>
      </c>
      <c r="BG200">
        <f t="shared" si="5"/>
        <v>171</v>
      </c>
    </row>
    <row r="201" spans="3:59" ht="15.6" x14ac:dyDescent="0.3">
      <c r="C201" s="6" t="str">
        <f t="shared" si="4"/>
        <v>2T 2023</v>
      </c>
      <c r="D201" s="40">
        <v>45017</v>
      </c>
      <c r="E201" s="41">
        <v>921.46864260057225</v>
      </c>
      <c r="F201" s="42">
        <v>773.94080052059996</v>
      </c>
      <c r="G201" s="42">
        <v>773.94080052059996</v>
      </c>
      <c r="H201" s="42">
        <v>714.88168076059981</v>
      </c>
      <c r="I201" s="42">
        <v>268.96775084699999</v>
      </c>
      <c r="J201" s="42">
        <v>6.3569637530000005</v>
      </c>
      <c r="K201" s="42">
        <v>21.609051077</v>
      </c>
      <c r="L201" s="42">
        <v>319.6804715586</v>
      </c>
      <c r="M201" s="42">
        <v>97.898466860999989</v>
      </c>
      <c r="N201" s="42">
        <v>0.36897666400000001</v>
      </c>
      <c r="O201" s="42">
        <v>59.059119759999994</v>
      </c>
      <c r="P201" s="42">
        <v>2.0482852570000003</v>
      </c>
      <c r="Q201" s="42">
        <v>17.006187424000004</v>
      </c>
      <c r="R201" s="42">
        <v>0.47937253499999999</v>
      </c>
      <c r="S201" s="42">
        <v>4.9577389319999989</v>
      </c>
      <c r="T201" s="42">
        <v>34.567535612</v>
      </c>
      <c r="U201" s="42">
        <v>0</v>
      </c>
      <c r="V201" s="42">
        <v>147.52784207997232</v>
      </c>
      <c r="W201" s="42">
        <v>147.52784207997232</v>
      </c>
      <c r="X201" s="42">
        <v>0</v>
      </c>
      <c r="Y201" s="42">
        <v>1217.8100566912813</v>
      </c>
      <c r="Z201" s="42">
        <v>1225.4166109992814</v>
      </c>
      <c r="AA201" s="42">
        <v>747.40088811911517</v>
      </c>
      <c r="AB201" s="42">
        <v>365.88901297066667</v>
      </c>
      <c r="AC201" s="42">
        <v>70.617270349000009</v>
      </c>
      <c r="AD201" s="42">
        <v>90.711765977948446</v>
      </c>
      <c r="AE201" s="42">
        <v>77.751260595000005</v>
      </c>
      <c r="AF201" s="42">
        <v>12.960505382948432</v>
      </c>
      <c r="AG201" s="42">
        <v>220.18283882150001</v>
      </c>
      <c r="AH201" s="42">
        <v>42.562389103000001</v>
      </c>
      <c r="AI201" s="42">
        <v>57.707402964000003</v>
      </c>
      <c r="AJ201" s="42">
        <v>0</v>
      </c>
      <c r="AK201" s="42">
        <v>47.466436823000002</v>
      </c>
      <c r="AL201" s="42">
        <v>478.01572288016627</v>
      </c>
      <c r="AM201" s="42">
        <v>189.46522348899998</v>
      </c>
      <c r="AN201" s="42">
        <v>0.70746621399999998</v>
      </c>
      <c r="AO201" s="42">
        <v>287.84303317716621</v>
      </c>
      <c r="AP201" s="42">
        <v>-7.6065543080000042</v>
      </c>
      <c r="AQ201" s="42">
        <v>-296.34141409070912</v>
      </c>
      <c r="AR201" s="42">
        <v>-443.86925617068147</v>
      </c>
      <c r="AS201" s="42">
        <v>-65.314457015566759</v>
      </c>
      <c r="AT201" s="42">
        <v>-156.02622299351523</v>
      </c>
      <c r="AU201" s="42">
        <v>-167.37782372870916</v>
      </c>
      <c r="AV201" s="42">
        <v>-314.90566580868148</v>
      </c>
      <c r="AW201" s="42">
        <v>163.35567614805879</v>
      </c>
      <c r="AX201" s="42">
        <v>112.08054418705883</v>
      </c>
      <c r="AY201" s="42">
        <v>140.31519109719392</v>
      </c>
      <c r="AZ201" s="42">
        <v>-28.234646910135098</v>
      </c>
      <c r="BA201" s="42">
        <v>0</v>
      </c>
      <c r="BB201" s="42">
        <v>51.275131960999992</v>
      </c>
      <c r="BC201" s="42">
        <v>242.73323372589999</v>
      </c>
      <c r="BD201" s="42">
        <v>-191.45810176489999</v>
      </c>
      <c r="BE201" s="43">
        <v>4.0221475806503442</v>
      </c>
      <c r="BF201" t="s">
        <v>58</v>
      </c>
      <c r="BG201">
        <f t="shared" si="5"/>
        <v>172</v>
      </c>
    </row>
    <row r="202" spans="3:59" ht="15.6" x14ac:dyDescent="0.3">
      <c r="C202" s="6" t="str">
        <f t="shared" si="4"/>
        <v>2T 2023</v>
      </c>
      <c r="D202" s="40">
        <v>45047</v>
      </c>
      <c r="E202" s="41">
        <v>1179.0465581303395</v>
      </c>
      <c r="F202" s="42">
        <v>1014.9123931044001</v>
      </c>
      <c r="G202" s="42">
        <v>1014.9123931044001</v>
      </c>
      <c r="H202" s="42">
        <v>912.20431621339992</v>
      </c>
      <c r="I202" s="42">
        <v>336.96223028200001</v>
      </c>
      <c r="J202" s="42">
        <v>7.8269027580000001</v>
      </c>
      <c r="K202" s="42">
        <v>26.665795552000002</v>
      </c>
      <c r="L202" s="42">
        <v>416.05838961040001</v>
      </c>
      <c r="M202" s="42">
        <v>124.24680583399999</v>
      </c>
      <c r="N202" s="42">
        <v>0.44419217700000002</v>
      </c>
      <c r="O202" s="42">
        <v>102.708076891</v>
      </c>
      <c r="P202" s="42">
        <v>2.9798500410000002</v>
      </c>
      <c r="Q202" s="42">
        <v>20.167246369000004</v>
      </c>
      <c r="R202" s="42">
        <v>0.83882423699999997</v>
      </c>
      <c r="S202" s="42">
        <v>31.855138067999999</v>
      </c>
      <c r="T202" s="42">
        <v>46.867018176000009</v>
      </c>
      <c r="U202" s="42">
        <v>0</v>
      </c>
      <c r="V202" s="42">
        <v>164.13416502593952</v>
      </c>
      <c r="W202" s="42">
        <v>164.13416502593952</v>
      </c>
      <c r="X202" s="42">
        <v>0</v>
      </c>
      <c r="Y202" s="42">
        <v>1537.3777343986787</v>
      </c>
      <c r="Z202" s="42">
        <v>1545.008159378679</v>
      </c>
      <c r="AA202" s="42">
        <v>941.1964596364561</v>
      </c>
      <c r="AB202" s="42">
        <v>455.66509733933327</v>
      </c>
      <c r="AC202" s="42">
        <v>93.048950462999997</v>
      </c>
      <c r="AD202" s="42">
        <v>122.11332333012278</v>
      </c>
      <c r="AE202" s="42">
        <v>104.7568555</v>
      </c>
      <c r="AF202" s="42">
        <v>17.356467830122771</v>
      </c>
      <c r="AG202" s="42">
        <v>270.36908850399999</v>
      </c>
      <c r="AH202" s="42">
        <v>42.612389102999998</v>
      </c>
      <c r="AI202" s="42">
        <v>65.105297214000004</v>
      </c>
      <c r="AJ202" s="42">
        <v>0</v>
      </c>
      <c r="AK202" s="42">
        <v>47.630321806000005</v>
      </c>
      <c r="AL202" s="42">
        <v>603.81169974222291</v>
      </c>
      <c r="AM202" s="42">
        <v>241.96431550999998</v>
      </c>
      <c r="AN202" s="42">
        <v>3.2859289339999997</v>
      </c>
      <c r="AO202" s="42">
        <v>358.56145529822282</v>
      </c>
      <c r="AP202" s="42">
        <v>-7.6304249800000044</v>
      </c>
      <c r="AQ202" s="42">
        <v>-358.3311762683395</v>
      </c>
      <c r="AR202" s="42">
        <v>-522.46534129427903</v>
      </c>
      <c r="AS202" s="42">
        <v>-41.790562665933344</v>
      </c>
      <c r="AT202" s="42">
        <v>-163.90388599605615</v>
      </c>
      <c r="AU202" s="42">
        <v>-186.59176497003949</v>
      </c>
      <c r="AV202" s="42">
        <v>-350.72592999597902</v>
      </c>
      <c r="AW202" s="42">
        <v>183.17709951771985</v>
      </c>
      <c r="AX202" s="42">
        <v>151.91545839271993</v>
      </c>
      <c r="AY202" s="42">
        <v>194.42729027228333</v>
      </c>
      <c r="AZ202" s="42">
        <v>-42.511831879563431</v>
      </c>
      <c r="BA202" s="42">
        <v>0</v>
      </c>
      <c r="BB202" s="42">
        <v>31.261641124999993</v>
      </c>
      <c r="BC202" s="42">
        <v>236.0941843759</v>
      </c>
      <c r="BD202" s="42">
        <v>-204.83254325089999</v>
      </c>
      <c r="BE202" s="43">
        <v>3.4146654523195847</v>
      </c>
      <c r="BF202" t="s">
        <v>58</v>
      </c>
      <c r="BG202">
        <f t="shared" si="5"/>
        <v>173</v>
      </c>
    </row>
    <row r="203" spans="3:59" ht="15.6" x14ac:dyDescent="0.3">
      <c r="C203" s="6" t="str">
        <f t="shared" si="4"/>
        <v>2T 2023</v>
      </c>
      <c r="D203" s="48">
        <v>45078</v>
      </c>
      <c r="E203" s="49">
        <v>1361.4752260045207</v>
      </c>
      <c r="F203" s="42">
        <v>1193.6504675481615</v>
      </c>
      <c r="G203" s="42">
        <v>1193.6504675481615</v>
      </c>
      <c r="H203" s="42">
        <v>1073.8090026215998</v>
      </c>
      <c r="I203" s="42">
        <v>371.77533831200003</v>
      </c>
      <c r="J203" s="42">
        <v>9.4894750000000005</v>
      </c>
      <c r="K203" s="42">
        <v>32.958207508000001</v>
      </c>
      <c r="L203" s="42">
        <v>507.48314553260002</v>
      </c>
      <c r="M203" s="42">
        <v>151.54170515599998</v>
      </c>
      <c r="N203" s="42">
        <v>0.56113111299999996</v>
      </c>
      <c r="O203" s="42">
        <v>119.84146492656144</v>
      </c>
      <c r="P203" s="42">
        <v>3.4241353460000004</v>
      </c>
      <c r="Q203" s="42">
        <v>23.047356184000002</v>
      </c>
      <c r="R203" s="42">
        <v>1.060466817</v>
      </c>
      <c r="S203" s="42">
        <v>33.618648704999998</v>
      </c>
      <c r="T203" s="42">
        <v>58.690857874561459</v>
      </c>
      <c r="U203" s="42">
        <v>0</v>
      </c>
      <c r="V203" s="42">
        <v>167.8247584563594</v>
      </c>
      <c r="W203" s="42">
        <v>167.8247584563594</v>
      </c>
      <c r="X203" s="42">
        <v>0</v>
      </c>
      <c r="Y203" s="42">
        <v>1768.1020703747226</v>
      </c>
      <c r="Z203" s="42">
        <v>1777.9298678987229</v>
      </c>
      <c r="AA203" s="42">
        <v>1080.3706352441311</v>
      </c>
      <c r="AB203" s="42">
        <v>536.68141047100005</v>
      </c>
      <c r="AC203" s="42">
        <v>110.964000188</v>
      </c>
      <c r="AD203" s="42">
        <v>146.49409452054894</v>
      </c>
      <c r="AE203" s="42">
        <v>125.717341992</v>
      </c>
      <c r="AF203" s="42">
        <v>20.776752528548915</v>
      </c>
      <c r="AG203" s="42">
        <v>286.23113006458209</v>
      </c>
      <c r="AH203" s="42">
        <v>42.613346102999998</v>
      </c>
      <c r="AI203" s="42">
        <v>70.88412937999999</v>
      </c>
      <c r="AJ203" s="42">
        <v>0</v>
      </c>
      <c r="AK203" s="42">
        <v>55.577473298000001</v>
      </c>
      <c r="AL203" s="42">
        <v>697.55923265459194</v>
      </c>
      <c r="AM203" s="42">
        <v>300.366508657</v>
      </c>
      <c r="AN203" s="42">
        <v>3.7903904370000001</v>
      </c>
      <c r="AO203" s="42">
        <v>393.40233356059184</v>
      </c>
      <c r="AP203" s="42">
        <v>-9.8277975240000028</v>
      </c>
      <c r="AQ203" s="42">
        <v>-406.62684437020215</v>
      </c>
      <c r="AR203" s="42">
        <v>-574.4516028265615</v>
      </c>
      <c r="AS203" s="42">
        <v>-34.555174745420722</v>
      </c>
      <c r="AT203" s="42">
        <v>-181.04926926596966</v>
      </c>
      <c r="AU203" s="42">
        <v>-285.07375084520208</v>
      </c>
      <c r="AV203" s="42">
        <v>-452.89850930156149</v>
      </c>
      <c r="AW203" s="42">
        <v>280.92022259878894</v>
      </c>
      <c r="AX203" s="42">
        <v>156.922826145789</v>
      </c>
      <c r="AY203" s="42">
        <v>225.57757510423244</v>
      </c>
      <c r="AZ203" s="42">
        <v>-68.654748958443463</v>
      </c>
      <c r="BA203" s="42">
        <v>0</v>
      </c>
      <c r="BB203" s="42">
        <v>123.99739645299998</v>
      </c>
      <c r="BC203" s="42">
        <v>325.33276470389995</v>
      </c>
      <c r="BD203" s="42">
        <v>-201.33536825089999</v>
      </c>
      <c r="BE203" s="43">
        <v>4.1535282464130896</v>
      </c>
      <c r="BF203" t="s">
        <v>58</v>
      </c>
      <c r="BG203">
        <f t="shared" si="5"/>
        <v>174</v>
      </c>
    </row>
    <row r="204" spans="3:59" ht="15.6" x14ac:dyDescent="0.3">
      <c r="C204" s="6" t="str">
        <f t="shared" si="4"/>
        <v>3T 2023</v>
      </c>
      <c r="D204" s="40">
        <v>45108</v>
      </c>
      <c r="E204" s="41">
        <v>1653.4371627285861</v>
      </c>
      <c r="F204" s="42">
        <v>1466.3726249275614</v>
      </c>
      <c r="G204" s="42">
        <v>1466.3726249275614</v>
      </c>
      <c r="H204" s="42">
        <v>1327.4324546699997</v>
      </c>
      <c r="I204" s="42">
        <v>498.67859752400005</v>
      </c>
      <c r="J204" s="42">
        <v>11.030976763</v>
      </c>
      <c r="K204" s="42">
        <v>38.309049590000001</v>
      </c>
      <c r="L204" s="42">
        <v>599.37921897000001</v>
      </c>
      <c r="M204" s="42">
        <v>179.346789538</v>
      </c>
      <c r="N204" s="42">
        <v>0.68782228499999998</v>
      </c>
      <c r="O204" s="42">
        <v>138.94017025756145</v>
      </c>
      <c r="P204" s="42">
        <v>3.9082389470000005</v>
      </c>
      <c r="Q204" s="42">
        <v>26.032718399000004</v>
      </c>
      <c r="R204" s="42">
        <v>1.168471882</v>
      </c>
      <c r="S204" s="42">
        <v>34.445056464999993</v>
      </c>
      <c r="T204" s="42">
        <v>73.385684564561458</v>
      </c>
      <c r="U204" s="42">
        <v>0</v>
      </c>
      <c r="V204" s="42">
        <v>187.06453780102501</v>
      </c>
      <c r="W204" s="42">
        <v>187.06453780102501</v>
      </c>
      <c r="X204" s="42">
        <v>0</v>
      </c>
      <c r="Y204" s="42">
        <v>1946.2094989482448</v>
      </c>
      <c r="Z204" s="42">
        <v>1956.053697554245</v>
      </c>
      <c r="AA204" s="42">
        <v>1223.7917036208053</v>
      </c>
      <c r="AB204" s="42">
        <v>617.81374277600003</v>
      </c>
      <c r="AC204" s="42">
        <v>128.65071617800001</v>
      </c>
      <c r="AD204" s="42">
        <v>177.3982009002232</v>
      </c>
      <c r="AE204" s="42">
        <v>154.762318502</v>
      </c>
      <c r="AF204" s="42">
        <v>22.63588239822317</v>
      </c>
      <c r="AG204" s="42">
        <v>299.92904376658214</v>
      </c>
      <c r="AH204" s="42">
        <v>42.613346102999998</v>
      </c>
      <c r="AI204" s="42">
        <v>73.67240587900001</v>
      </c>
      <c r="AJ204" s="42">
        <v>0</v>
      </c>
      <c r="AK204" s="42">
        <v>57.270500821999995</v>
      </c>
      <c r="AL204" s="42">
        <v>732.26199393343973</v>
      </c>
      <c r="AM204" s="42">
        <v>303.68200015291052</v>
      </c>
      <c r="AN204" s="42">
        <v>3.7903904370000001</v>
      </c>
      <c r="AO204" s="42">
        <v>424.78960334352905</v>
      </c>
      <c r="AP204" s="42">
        <v>-9.8441986060000097</v>
      </c>
      <c r="AQ204" s="42">
        <v>-292.77233621965854</v>
      </c>
      <c r="AR204" s="42">
        <v>-479.83687402068347</v>
      </c>
      <c r="AS204" s="42">
        <v>122.35093022306877</v>
      </c>
      <c r="AT204" s="42">
        <v>-55.047270677154422</v>
      </c>
      <c r="AU204" s="42">
        <v>-327.94106564065851</v>
      </c>
      <c r="AV204" s="42">
        <v>-515.00560344168355</v>
      </c>
      <c r="AW204" s="42">
        <v>325.23413246709043</v>
      </c>
      <c r="AX204" s="42">
        <v>163.87630589609051</v>
      </c>
      <c r="AY204" s="42">
        <v>237.7250655425041</v>
      </c>
      <c r="AZ204" s="42">
        <v>-73.84875964641364</v>
      </c>
      <c r="BA204" s="42">
        <v>0</v>
      </c>
      <c r="BB204" s="42">
        <v>161.35782657099998</v>
      </c>
      <c r="BC204" s="42">
        <v>362.13184627089998</v>
      </c>
      <c r="BD204" s="42">
        <v>-200.77401969990001</v>
      </c>
      <c r="BE204" s="43">
        <v>2.7069331735680104</v>
      </c>
      <c r="BF204" t="s">
        <v>58</v>
      </c>
      <c r="BG204">
        <f t="shared" si="5"/>
        <v>175</v>
      </c>
    </row>
    <row r="205" spans="3:59" ht="15.6" x14ac:dyDescent="0.3">
      <c r="C205" s="6" t="str">
        <f t="shared" si="4"/>
        <v>3T 2023</v>
      </c>
      <c r="D205" s="40">
        <v>45139</v>
      </c>
      <c r="E205" s="41">
        <v>1831.120000305586</v>
      </c>
      <c r="F205" s="42">
        <v>1639.7793852745615</v>
      </c>
      <c r="G205" s="42">
        <v>1639.7793852745615</v>
      </c>
      <c r="H205" s="42">
        <v>1473.5953150159999</v>
      </c>
      <c r="I205" s="42">
        <v>530.42759249800008</v>
      </c>
      <c r="J205" s="42">
        <v>12.495680701000001</v>
      </c>
      <c r="K205" s="42">
        <v>46.586639646999998</v>
      </c>
      <c r="L205" s="42">
        <v>679.27755821400001</v>
      </c>
      <c r="M205" s="42">
        <v>204.02794338099997</v>
      </c>
      <c r="N205" s="42">
        <v>0.7799005750000001</v>
      </c>
      <c r="O205" s="42">
        <v>166.18407025856143</v>
      </c>
      <c r="P205" s="42">
        <v>4.3209026510000008</v>
      </c>
      <c r="Q205" s="42">
        <v>29.042722558000005</v>
      </c>
      <c r="R205" s="42">
        <v>1.361269837</v>
      </c>
      <c r="S205" s="42">
        <v>50.695623134999998</v>
      </c>
      <c r="T205" s="42">
        <v>80.763552077561457</v>
      </c>
      <c r="U205" s="42">
        <v>0</v>
      </c>
      <c r="V205" s="42">
        <v>191.34061503102498</v>
      </c>
      <c r="W205" s="42">
        <v>191.34061503102498</v>
      </c>
      <c r="X205" s="42">
        <v>0</v>
      </c>
      <c r="Y205" s="42">
        <v>2189.4974129193488</v>
      </c>
      <c r="Z205" s="42">
        <v>2196.1478785763493</v>
      </c>
      <c r="AA205" s="42">
        <v>1424.5790780084383</v>
      </c>
      <c r="AB205" s="42">
        <v>704.01855127600004</v>
      </c>
      <c r="AC205" s="42">
        <v>145.20237501</v>
      </c>
      <c r="AD205" s="42">
        <v>200.35046942285629</v>
      </c>
      <c r="AE205" s="42">
        <v>176.64857430800001</v>
      </c>
      <c r="AF205" s="42">
        <v>23.701895114856288</v>
      </c>
      <c r="AG205" s="42">
        <v>375.00768229958214</v>
      </c>
      <c r="AH205" s="42">
        <v>42.686087702999998</v>
      </c>
      <c r="AI205" s="42">
        <v>108.079224045</v>
      </c>
      <c r="AJ205" s="42">
        <v>0</v>
      </c>
      <c r="AK205" s="42">
        <v>64.584747702000001</v>
      </c>
      <c r="AL205" s="42">
        <v>771.56880056791067</v>
      </c>
      <c r="AM205" s="42">
        <v>329.29753592391052</v>
      </c>
      <c r="AN205" s="42">
        <v>4.0896904349999996</v>
      </c>
      <c r="AO205" s="42">
        <v>438.18157420900008</v>
      </c>
      <c r="AP205" s="42">
        <v>-6.6504656570000051</v>
      </c>
      <c r="AQ205" s="42">
        <v>-358.37741261376266</v>
      </c>
      <c r="AR205" s="42">
        <v>-549.71802764478753</v>
      </c>
      <c r="AS205" s="42">
        <v>88.8140159870688</v>
      </c>
      <c r="AT205" s="42">
        <v>-111.53645343578754</v>
      </c>
      <c r="AU205" s="42">
        <v>-402.06722847327205</v>
      </c>
      <c r="AV205" s="42">
        <v>-593.40784350429703</v>
      </c>
      <c r="AW205" s="42">
        <v>398.69534158255351</v>
      </c>
      <c r="AX205" s="42">
        <v>169.48810360055364</v>
      </c>
      <c r="AY205" s="42">
        <v>246.84095917797512</v>
      </c>
      <c r="AZ205" s="42">
        <v>-77.35285557742155</v>
      </c>
      <c r="BA205" s="42">
        <v>0</v>
      </c>
      <c r="BB205" s="42">
        <v>229.20723798199992</v>
      </c>
      <c r="BC205" s="42">
        <v>476.4625990719</v>
      </c>
      <c r="BD205" s="42">
        <v>-247.25536108990002</v>
      </c>
      <c r="BE205" s="43">
        <v>3.3718868907184452</v>
      </c>
      <c r="BF205" t="s">
        <v>58</v>
      </c>
      <c r="BG205">
        <f t="shared" si="5"/>
        <v>176</v>
      </c>
    </row>
    <row r="206" spans="3:59" ht="15.6" x14ac:dyDescent="0.3">
      <c r="C206" s="6" t="str">
        <f t="shared" si="4"/>
        <v>3T 2023</v>
      </c>
      <c r="D206" s="48">
        <v>45170</v>
      </c>
      <c r="E206" s="49">
        <v>2057.5893136305863</v>
      </c>
      <c r="F206" s="42">
        <v>1863.2286064845614</v>
      </c>
      <c r="G206" s="42">
        <v>1863.2286064845614</v>
      </c>
      <c r="H206" s="42">
        <v>1638.9743887819998</v>
      </c>
      <c r="I206" s="42">
        <v>556.18376578599998</v>
      </c>
      <c r="J206" s="42">
        <v>13.966450811000001</v>
      </c>
      <c r="K206" s="42">
        <v>52.649604813999993</v>
      </c>
      <c r="L206" s="42">
        <v>784.50084895499992</v>
      </c>
      <c r="M206" s="42">
        <v>230.77980442199998</v>
      </c>
      <c r="N206" s="42">
        <v>0.89391399400000005</v>
      </c>
      <c r="O206" s="42">
        <v>224.25421770256145</v>
      </c>
      <c r="P206" s="42">
        <v>4.8644625550000002</v>
      </c>
      <c r="Q206" s="42">
        <v>32.691060529000005</v>
      </c>
      <c r="R206" s="42">
        <v>1.5717227280000001</v>
      </c>
      <c r="S206" s="42">
        <v>95.398116923999993</v>
      </c>
      <c r="T206" s="42">
        <v>89.728854966561457</v>
      </c>
      <c r="U206" s="42">
        <v>0</v>
      </c>
      <c r="V206" s="42">
        <v>194.36070714602499</v>
      </c>
      <c r="W206" s="42">
        <v>194.36070714602499</v>
      </c>
      <c r="X206" s="42">
        <v>0</v>
      </c>
      <c r="Y206" s="42">
        <v>2486.2814577181193</v>
      </c>
      <c r="Z206" s="42">
        <v>2492.9605723671198</v>
      </c>
      <c r="AA206" s="42">
        <v>1629.5743112833156</v>
      </c>
      <c r="AB206" s="42">
        <v>836.06197448599994</v>
      </c>
      <c r="AC206" s="42">
        <v>158.71833323800001</v>
      </c>
      <c r="AD206" s="42">
        <v>228.68119476523819</v>
      </c>
      <c r="AE206" s="42">
        <v>201.089038719</v>
      </c>
      <c r="AF206" s="42">
        <v>27.592156046238188</v>
      </c>
      <c r="AG206" s="42">
        <v>406.11280879407758</v>
      </c>
      <c r="AH206" s="42">
        <v>42.686954502999995</v>
      </c>
      <c r="AI206" s="42">
        <v>123.09731329500001</v>
      </c>
      <c r="AJ206" s="42">
        <v>0</v>
      </c>
      <c r="AK206" s="42">
        <v>69.687769889999998</v>
      </c>
      <c r="AL206" s="42">
        <v>863.38626108380367</v>
      </c>
      <c r="AM206" s="42">
        <v>400.51939548838754</v>
      </c>
      <c r="AN206" s="42">
        <v>6.7144057290000001</v>
      </c>
      <c r="AO206" s="42">
        <v>456.15245986641605</v>
      </c>
      <c r="AP206" s="42">
        <v>-6.6791146490000042</v>
      </c>
      <c r="AQ206" s="42">
        <v>-428.69214408753299</v>
      </c>
      <c r="AR206" s="42">
        <v>-623.05285123355782</v>
      </c>
      <c r="AS206" s="42">
        <v>61.780803398096381</v>
      </c>
      <c r="AT206" s="42">
        <v>-166.90039136714185</v>
      </c>
      <c r="AU206" s="42">
        <v>-388.84251679453303</v>
      </c>
      <c r="AV206" s="42">
        <v>-583.2032239405579</v>
      </c>
      <c r="AW206" s="42">
        <v>385.13825007242883</v>
      </c>
      <c r="AX206" s="42">
        <v>165.65075672242898</v>
      </c>
      <c r="AY206" s="42">
        <v>261.79175272039112</v>
      </c>
      <c r="AZ206" s="42">
        <v>-96.140995997962193</v>
      </c>
      <c r="BA206" s="42">
        <v>0</v>
      </c>
      <c r="BB206" s="42">
        <v>219.48749334999994</v>
      </c>
      <c r="BC206" s="42">
        <v>435.37896149690005</v>
      </c>
      <c r="BD206" s="42">
        <v>-215.89146814690002</v>
      </c>
      <c r="BE206" s="43">
        <v>3.7042667221040575</v>
      </c>
      <c r="BF206" t="s">
        <v>58</v>
      </c>
      <c r="BG206">
        <f t="shared" si="5"/>
        <v>177</v>
      </c>
    </row>
    <row r="207" spans="3:59" ht="15.6" x14ac:dyDescent="0.3">
      <c r="C207" s="6" t="str">
        <f t="shared" si="4"/>
        <v>4T 2023</v>
      </c>
      <c r="D207" s="40">
        <v>45200</v>
      </c>
      <c r="E207" s="41">
        <v>2320.7005888735862</v>
      </c>
      <c r="F207" s="42">
        <v>2124.2092202315616</v>
      </c>
      <c r="G207" s="42">
        <v>2124.2092202315616</v>
      </c>
      <c r="H207" s="42">
        <v>1880.0318887579999</v>
      </c>
      <c r="I207" s="42">
        <v>653.35256040100001</v>
      </c>
      <c r="J207" s="42">
        <v>15.460823969</v>
      </c>
      <c r="K207" s="42">
        <v>59.519124567999995</v>
      </c>
      <c r="L207" s="42">
        <v>891.83996401499996</v>
      </c>
      <c r="M207" s="42">
        <v>258.86760969900001</v>
      </c>
      <c r="N207" s="42">
        <v>0.99180610600000008</v>
      </c>
      <c r="O207" s="42">
        <v>244.17733147356142</v>
      </c>
      <c r="P207" s="42">
        <v>5.4793614440000011</v>
      </c>
      <c r="Q207" s="42">
        <v>35.546940876000008</v>
      </c>
      <c r="R207" s="42">
        <v>1.8235117380000001</v>
      </c>
      <c r="S207" s="42">
        <v>101.43793068599999</v>
      </c>
      <c r="T207" s="42">
        <v>99.889586729561444</v>
      </c>
      <c r="U207" s="42">
        <v>0</v>
      </c>
      <c r="V207" s="42">
        <v>196.49136864202498</v>
      </c>
      <c r="W207" s="42">
        <v>196.49136864202498</v>
      </c>
      <c r="X207" s="42">
        <v>0</v>
      </c>
      <c r="Y207" s="42">
        <v>2654.4046542527753</v>
      </c>
      <c r="Z207" s="42">
        <v>2662.029417302776</v>
      </c>
      <c r="AA207" s="42">
        <v>1773.660991549551</v>
      </c>
      <c r="AB207" s="42">
        <v>928.27105553499996</v>
      </c>
      <c r="AC207" s="42">
        <v>176.37877322099999</v>
      </c>
      <c r="AD207" s="42">
        <v>244.56594561751106</v>
      </c>
      <c r="AE207" s="42">
        <v>212.47107559900002</v>
      </c>
      <c r="AF207" s="42">
        <v>32.094870018511052</v>
      </c>
      <c r="AG207" s="42">
        <v>424.44521717604005</v>
      </c>
      <c r="AH207" s="42">
        <v>44.896008002999999</v>
      </c>
      <c r="AI207" s="42">
        <v>131.175131171</v>
      </c>
      <c r="AJ207" s="42">
        <v>0</v>
      </c>
      <c r="AK207" s="42">
        <v>75.197299881999996</v>
      </c>
      <c r="AL207" s="42">
        <v>888.36842575322453</v>
      </c>
      <c r="AM207" s="42">
        <v>419.31108863219998</v>
      </c>
      <c r="AN207" s="42">
        <v>6.8241656069999994</v>
      </c>
      <c r="AO207" s="42">
        <v>462.23317151402438</v>
      </c>
      <c r="AP207" s="42">
        <v>-7.624763050000003</v>
      </c>
      <c r="AQ207" s="42">
        <v>-333.70406537918916</v>
      </c>
      <c r="AR207" s="42">
        <v>-530.19543402121406</v>
      </c>
      <c r="AS207" s="42">
        <v>176.60368311032144</v>
      </c>
      <c r="AT207" s="42">
        <v>-67.962262507189664</v>
      </c>
      <c r="AU207" s="42">
        <v>-389.5919433482988</v>
      </c>
      <c r="AV207" s="42">
        <v>-586.08331199032375</v>
      </c>
      <c r="AW207" s="42">
        <v>384.5386576122097</v>
      </c>
      <c r="AX207" s="42">
        <v>156.50869759420982</v>
      </c>
      <c r="AY207" s="42">
        <v>265.74180287199948</v>
      </c>
      <c r="AZ207" s="42">
        <v>-109.23310527778968</v>
      </c>
      <c r="BA207" s="42">
        <v>0</v>
      </c>
      <c r="BB207" s="42">
        <v>228.02996001799994</v>
      </c>
      <c r="BC207" s="42">
        <v>485.83820636990004</v>
      </c>
      <c r="BD207" s="42">
        <v>-257.80824635190004</v>
      </c>
      <c r="BE207" s="43">
        <v>5.05328573608901</v>
      </c>
      <c r="BF207" t="s">
        <v>58</v>
      </c>
      <c r="BG207">
        <f t="shared" si="5"/>
        <v>178</v>
      </c>
    </row>
    <row r="208" spans="3:59" ht="15.6" x14ac:dyDescent="0.3">
      <c r="C208" s="6" t="str">
        <f t="shared" si="4"/>
        <v>4T 2023</v>
      </c>
      <c r="D208" s="40">
        <v>45231</v>
      </c>
      <c r="E208" s="41">
        <v>2514.9203162335862</v>
      </c>
      <c r="F208" s="42">
        <v>2316.0459779625617</v>
      </c>
      <c r="G208" s="42">
        <v>2316.0459779625617</v>
      </c>
      <c r="H208" s="42">
        <v>2059.7678674129997</v>
      </c>
      <c r="I208" s="42">
        <v>685.16845392700009</v>
      </c>
      <c r="J208" s="42">
        <v>16.974790444000003</v>
      </c>
      <c r="K208" s="42">
        <v>65.585726166000001</v>
      </c>
      <c r="L208" s="42">
        <v>1002.3909790519999</v>
      </c>
      <c r="M208" s="42">
        <v>288.51590841000001</v>
      </c>
      <c r="N208" s="42">
        <v>1.1320094140000001</v>
      </c>
      <c r="O208" s="42">
        <v>256.27811054956146</v>
      </c>
      <c r="P208" s="42">
        <v>6.4958517040000006</v>
      </c>
      <c r="Q208" s="42">
        <v>38.63602808800001</v>
      </c>
      <c r="R208" s="42">
        <v>2.0194393129999999</v>
      </c>
      <c r="S208" s="42">
        <v>102.214828489</v>
      </c>
      <c r="T208" s="42">
        <v>106.91196295556145</v>
      </c>
      <c r="U208" s="42">
        <v>0</v>
      </c>
      <c r="V208" s="42">
        <v>198.87433827102501</v>
      </c>
      <c r="W208" s="42">
        <v>198.87433827102501</v>
      </c>
      <c r="X208" s="42">
        <v>0</v>
      </c>
      <c r="Y208" s="42">
        <v>3011.75629216569</v>
      </c>
      <c r="Z208" s="42">
        <v>3021.0880979786907</v>
      </c>
      <c r="AA208" s="42">
        <v>1952.7539674065072</v>
      </c>
      <c r="AB208" s="42">
        <v>1026.1601341000001</v>
      </c>
      <c r="AC208" s="42">
        <v>203.82519230599999</v>
      </c>
      <c r="AD208" s="42">
        <v>268.89814773575227</v>
      </c>
      <c r="AE208" s="42">
        <v>228.88100906900002</v>
      </c>
      <c r="AF208" s="42">
        <v>40.017138666752274</v>
      </c>
      <c r="AG208" s="42">
        <v>453.87049326475505</v>
      </c>
      <c r="AH208" s="42">
        <v>45.021002003</v>
      </c>
      <c r="AI208" s="42">
        <v>137.71027008799999</v>
      </c>
      <c r="AJ208" s="42">
        <v>0</v>
      </c>
      <c r="AK208" s="42">
        <v>84.999986766000006</v>
      </c>
      <c r="AL208" s="42">
        <v>1068.3341305721831</v>
      </c>
      <c r="AM208" s="42">
        <v>587.87050990750004</v>
      </c>
      <c r="AN208" s="42">
        <v>6.8241656069999994</v>
      </c>
      <c r="AO208" s="42">
        <v>473.63945505768288</v>
      </c>
      <c r="AP208" s="42">
        <v>-9.3318058130000043</v>
      </c>
      <c r="AQ208" s="42">
        <v>-496.83597593210385</v>
      </c>
      <c r="AR208" s="42">
        <v>-695.71031420312886</v>
      </c>
      <c r="AS208" s="42">
        <v>46.827288590306338</v>
      </c>
      <c r="AT208" s="42">
        <v>-222.07085914544595</v>
      </c>
      <c r="AU208" s="42">
        <v>-395.86295898530733</v>
      </c>
      <c r="AV208" s="42">
        <v>-594.73729725633223</v>
      </c>
      <c r="AW208" s="42">
        <v>388.82601846415372</v>
      </c>
      <c r="AX208" s="42">
        <v>151.60998981815382</v>
      </c>
      <c r="AY208" s="42">
        <v>274.76511678665793</v>
      </c>
      <c r="AZ208" s="42">
        <v>-123.15512696850415</v>
      </c>
      <c r="BA208" s="42">
        <v>0</v>
      </c>
      <c r="BB208" s="42">
        <v>237.21602864599993</v>
      </c>
      <c r="BC208" s="42">
        <v>537.12364599789998</v>
      </c>
      <c r="BD208" s="42">
        <v>-299.90761735190006</v>
      </c>
      <c r="BE208" s="43">
        <v>7.0369405211535261</v>
      </c>
      <c r="BF208" t="s">
        <v>58</v>
      </c>
      <c r="BG208">
        <f t="shared" si="5"/>
        <v>179</v>
      </c>
    </row>
    <row r="209" spans="3:61" ht="15.6" x14ac:dyDescent="0.3">
      <c r="C209" s="6" t="str">
        <f t="shared" si="4"/>
        <v>4T 2023</v>
      </c>
      <c r="D209" s="48">
        <v>45261</v>
      </c>
      <c r="E209" s="50">
        <v>2746.8865690087646</v>
      </c>
      <c r="F209" s="42">
        <v>2543.3855251855616</v>
      </c>
      <c r="G209" s="42">
        <v>2543.3855251855616</v>
      </c>
      <c r="H209" s="42">
        <v>2245.9507107459999</v>
      </c>
      <c r="I209" s="42">
        <v>724.52241631599998</v>
      </c>
      <c r="J209" s="42">
        <v>18.464338783000002</v>
      </c>
      <c r="K209" s="42">
        <v>73.01861349699999</v>
      </c>
      <c r="L209" s="42">
        <v>1110.2652626419999</v>
      </c>
      <c r="M209" s="42">
        <v>318.46810214100003</v>
      </c>
      <c r="N209" s="42">
        <v>1.211977367</v>
      </c>
      <c r="O209" s="42">
        <v>297.43481443956142</v>
      </c>
      <c r="P209" s="42">
        <v>7.5043773630000006</v>
      </c>
      <c r="Q209" s="42">
        <v>42.910191037000011</v>
      </c>
      <c r="R209" s="42">
        <v>2.4730740940000002</v>
      </c>
      <c r="S209" s="42">
        <v>102.30698891399999</v>
      </c>
      <c r="T209" s="42">
        <v>142.24018303156143</v>
      </c>
      <c r="U209" s="42">
        <v>0</v>
      </c>
      <c r="V209" s="42">
        <v>203.50104382320364</v>
      </c>
      <c r="W209" s="42">
        <v>203.50104382320364</v>
      </c>
      <c r="X209" s="42">
        <v>0</v>
      </c>
      <c r="Y209" s="42">
        <v>3550.3288240730408</v>
      </c>
      <c r="Z209" s="42">
        <v>3561.8047678300413</v>
      </c>
      <c r="AA209" s="42">
        <v>2183.2575295468996</v>
      </c>
      <c r="AB209" s="42">
        <v>1096.9451239749999</v>
      </c>
      <c r="AC209" s="42">
        <v>221.334330201</v>
      </c>
      <c r="AD209" s="42">
        <v>290.40875866200003</v>
      </c>
      <c r="AE209" s="42">
        <v>246.95744401623216</v>
      </c>
      <c r="AF209" s="42">
        <v>43.451314645767852</v>
      </c>
      <c r="AG209" s="42">
        <v>574.56931670890015</v>
      </c>
      <c r="AH209" s="42">
        <v>45.508690399999999</v>
      </c>
      <c r="AI209" s="42">
        <v>148.626847543</v>
      </c>
      <c r="AJ209" s="42">
        <v>0</v>
      </c>
      <c r="AK209" s="42">
        <v>114.999984359</v>
      </c>
      <c r="AL209" s="42">
        <v>1378.547238283141</v>
      </c>
      <c r="AM209" s="42">
        <v>873.14459142750002</v>
      </c>
      <c r="AN209" s="42">
        <v>6.8241656069999994</v>
      </c>
      <c r="AO209" s="42">
        <v>498.57848124864108</v>
      </c>
      <c r="AP209" s="42">
        <v>-11.475943757000007</v>
      </c>
      <c r="AQ209" s="42">
        <v>-803.44225506427597</v>
      </c>
      <c r="AR209" s="42">
        <v>-1006.9432988874795</v>
      </c>
      <c r="AS209" s="42">
        <v>-217.95605897683853</v>
      </c>
      <c r="AT209" s="42">
        <v>-508.36481763883853</v>
      </c>
      <c r="AU209" s="42">
        <v>-487.42620934969079</v>
      </c>
      <c r="AV209" s="42">
        <v>-690.92725317289444</v>
      </c>
      <c r="AW209" s="42">
        <v>481.03601213907967</v>
      </c>
      <c r="AX209" s="42">
        <v>158.13227589607979</v>
      </c>
      <c r="AY209" s="42">
        <v>295.07743742543749</v>
      </c>
      <c r="AZ209" s="42">
        <v>-136.94516152935776</v>
      </c>
      <c r="BA209" s="42">
        <v>0</v>
      </c>
      <c r="BB209" s="42">
        <v>322.90373624299991</v>
      </c>
      <c r="BC209" s="42">
        <v>584.78870637989996</v>
      </c>
      <c r="BD209" s="42">
        <v>-261.88497013690005</v>
      </c>
      <c r="BE209" s="43">
        <v>6.3901972106110172</v>
      </c>
      <c r="BF209" t="s">
        <v>58</v>
      </c>
      <c r="BG209">
        <f t="shared" si="5"/>
        <v>180</v>
      </c>
    </row>
    <row r="210" spans="3:61" ht="15.6" x14ac:dyDescent="0.3">
      <c r="C210" s="6" t="str">
        <f t="shared" si="4"/>
        <v>1T 2024</v>
      </c>
      <c r="D210" s="40">
        <v>45292</v>
      </c>
      <c r="E210" s="41">
        <v>234.9337501334</v>
      </c>
      <c r="F210" s="42">
        <v>231.38628527039998</v>
      </c>
      <c r="G210" s="42">
        <v>231.38628527039998</v>
      </c>
      <c r="H210" s="42">
        <v>197.7308295684</v>
      </c>
      <c r="I210" s="42">
        <v>89.697551075000007</v>
      </c>
      <c r="J210" s="42">
        <v>2.015130332</v>
      </c>
      <c r="K210" s="42">
        <v>6.0283529960000015</v>
      </c>
      <c r="L210" s="42">
        <v>79.907294177400004</v>
      </c>
      <c r="M210" s="42">
        <v>20.001037038</v>
      </c>
      <c r="N210" s="42">
        <v>8.1463949999999993E-2</v>
      </c>
      <c r="O210" s="42">
        <v>33.655455701999998</v>
      </c>
      <c r="P210" s="42">
        <v>0.90682339399999989</v>
      </c>
      <c r="Q210" s="42">
        <v>3.8688147599999998</v>
      </c>
      <c r="R210" s="42">
        <v>0.14190306799999999</v>
      </c>
      <c r="S210" s="42">
        <v>0</v>
      </c>
      <c r="T210" s="42">
        <v>28.737914480000001</v>
      </c>
      <c r="U210" s="42">
        <v>0</v>
      </c>
      <c r="V210" s="42">
        <v>3.5474648630000001</v>
      </c>
      <c r="W210" s="42">
        <v>3.5474648630000001</v>
      </c>
      <c r="X210" s="42">
        <v>0</v>
      </c>
      <c r="Y210" s="42">
        <v>154.94180395142604</v>
      </c>
      <c r="Z210" s="42">
        <v>155.82145396042603</v>
      </c>
      <c r="AA210" s="42">
        <v>128.62569397812692</v>
      </c>
      <c r="AB210" s="42">
        <v>98.046998421666672</v>
      </c>
      <c r="AC210" s="42">
        <v>5.7044979160000002</v>
      </c>
      <c r="AD210" s="42">
        <v>22.644075533460253</v>
      </c>
      <c r="AE210" s="42">
        <v>20.840088596000001</v>
      </c>
      <c r="AF210" s="42">
        <v>1.8039869374602497</v>
      </c>
      <c r="AG210" s="42">
        <v>2.2301221069999997</v>
      </c>
      <c r="AH210" s="42">
        <v>0</v>
      </c>
      <c r="AI210" s="42">
        <v>0.36806499999999998</v>
      </c>
      <c r="AJ210" s="42">
        <v>0</v>
      </c>
      <c r="AK210" s="42">
        <v>0</v>
      </c>
      <c r="AL210" s="42">
        <v>27.195759982299116</v>
      </c>
      <c r="AM210" s="42">
        <v>4.7643891749999998</v>
      </c>
      <c r="AN210" s="42">
        <v>0</v>
      </c>
      <c r="AO210" s="42">
        <v>22.431370807299114</v>
      </c>
      <c r="AP210" s="42">
        <v>-0.87965000900000545</v>
      </c>
      <c r="AQ210" s="42">
        <v>79.991946181973958</v>
      </c>
      <c r="AR210" s="42">
        <v>76.444481318973956</v>
      </c>
      <c r="AS210" s="42">
        <v>121.51992765973333</v>
      </c>
      <c r="AT210" s="42">
        <v>98.87585212627306</v>
      </c>
      <c r="AU210" s="42">
        <v>8.3640356848309789</v>
      </c>
      <c r="AV210" s="42">
        <v>4.8165708218309726</v>
      </c>
      <c r="AW210" s="42">
        <v>-5.6238225368667241</v>
      </c>
      <c r="AX210" s="42">
        <v>15.037722372133295</v>
      </c>
      <c r="AY210" s="42">
        <v>18.883905944299116</v>
      </c>
      <c r="AZ210" s="42">
        <v>-3.84618357216582</v>
      </c>
      <c r="BA210" s="42">
        <v>0</v>
      </c>
      <c r="BB210" s="42">
        <v>-20.661544909000021</v>
      </c>
      <c r="BC210" s="42">
        <v>-29.46228131025002</v>
      </c>
      <c r="BD210" s="42">
        <v>8.8007364012500009</v>
      </c>
      <c r="BE210" s="43">
        <v>-2.740213147964254</v>
      </c>
      <c r="BF210" t="s">
        <v>58</v>
      </c>
      <c r="BG210">
        <f t="shared" si="5"/>
        <v>181</v>
      </c>
    </row>
    <row r="211" spans="3:61" ht="15.6" x14ac:dyDescent="0.3">
      <c r="C211" s="6" t="str">
        <f t="shared" si="4"/>
        <v>1T 2024</v>
      </c>
      <c r="D211" s="40">
        <v>45323</v>
      </c>
      <c r="E211" s="41">
        <v>467.49972393900003</v>
      </c>
      <c r="F211" s="42">
        <v>446.92347049300002</v>
      </c>
      <c r="G211" s="42">
        <v>446.92347049300002</v>
      </c>
      <c r="H211" s="42">
        <v>391.71051717400002</v>
      </c>
      <c r="I211" s="42">
        <v>123.587096453</v>
      </c>
      <c r="J211" s="42">
        <v>3.5061265120000003</v>
      </c>
      <c r="K211" s="42">
        <v>12.471806443</v>
      </c>
      <c r="L211" s="42">
        <v>202.018288388</v>
      </c>
      <c r="M211" s="42">
        <v>49.980982350000005</v>
      </c>
      <c r="N211" s="42">
        <v>0.146217028</v>
      </c>
      <c r="O211" s="42">
        <v>55.212953319</v>
      </c>
      <c r="P211" s="42">
        <v>1.8798827119999999</v>
      </c>
      <c r="Q211" s="42">
        <v>7.8673259890000002</v>
      </c>
      <c r="R211" s="42">
        <v>0.31513617399999999</v>
      </c>
      <c r="S211" s="42">
        <v>0.49841681900000001</v>
      </c>
      <c r="T211" s="42">
        <v>44.652191625</v>
      </c>
      <c r="U211" s="42">
        <v>0</v>
      </c>
      <c r="V211" s="42">
        <v>20.576253445999996</v>
      </c>
      <c r="W211" s="42">
        <v>20.576253445999996</v>
      </c>
      <c r="X211" s="42">
        <v>0</v>
      </c>
      <c r="Y211" s="42">
        <v>445.48250153944679</v>
      </c>
      <c r="Z211" s="42">
        <v>446.41047622044675</v>
      </c>
      <c r="AA211" s="42">
        <v>319.13526431328461</v>
      </c>
      <c r="AB211" s="42">
        <v>198.37768984833332</v>
      </c>
      <c r="AC211" s="42">
        <v>16.689708418999999</v>
      </c>
      <c r="AD211" s="42">
        <v>34.500063951951255</v>
      </c>
      <c r="AE211" s="42">
        <v>31.312011922</v>
      </c>
      <c r="AF211" s="42">
        <v>3.1880520299512596</v>
      </c>
      <c r="AG211" s="42">
        <v>69.567802094000001</v>
      </c>
      <c r="AH211" s="42">
        <v>0</v>
      </c>
      <c r="AI211" s="42">
        <v>21.372667083</v>
      </c>
      <c r="AJ211" s="42">
        <v>0</v>
      </c>
      <c r="AK211" s="42">
        <v>15.504446311000001</v>
      </c>
      <c r="AL211" s="42">
        <v>127.27521190716213</v>
      </c>
      <c r="AM211" s="42">
        <v>50.292927912499998</v>
      </c>
      <c r="AN211" s="42">
        <v>0</v>
      </c>
      <c r="AO211" s="42">
        <v>76.982283994662112</v>
      </c>
      <c r="AP211" s="42">
        <v>-0.92797468099999636</v>
      </c>
      <c r="AQ211" s="42">
        <v>22.017222399553269</v>
      </c>
      <c r="AR211" s="42">
        <v>1.4409689535532593</v>
      </c>
      <c r="AS211" s="42">
        <v>112.92331690016663</v>
      </c>
      <c r="AT211" s="42">
        <v>78.423252948215364</v>
      </c>
      <c r="AU211" s="42">
        <v>-53.868765579764656</v>
      </c>
      <c r="AV211" s="42">
        <v>-74.445019025764665</v>
      </c>
      <c r="AW211" s="42">
        <v>59.612010563877739</v>
      </c>
      <c r="AX211" s="42">
        <v>49.04060172787775</v>
      </c>
      <c r="AY211" s="42">
        <v>56.406030548662116</v>
      </c>
      <c r="AZ211" s="42">
        <v>-7.3654288207843601</v>
      </c>
      <c r="BA211" s="42">
        <v>0</v>
      </c>
      <c r="BB211" s="42">
        <v>10.571408835999984</v>
      </c>
      <c r="BC211" s="42">
        <v>-35.376107565250017</v>
      </c>
      <c r="BD211" s="42">
        <v>45.947516401250006</v>
      </c>
      <c r="BE211" s="43">
        <v>-5.7432449841130824</v>
      </c>
      <c r="BF211" t="s">
        <v>58</v>
      </c>
      <c r="BG211">
        <f t="shared" si="5"/>
        <v>182</v>
      </c>
    </row>
    <row r="212" spans="3:61" ht="15.6" x14ac:dyDescent="0.3">
      <c r="C212" s="6" t="str">
        <f t="shared" si="4"/>
        <v>1T 2024</v>
      </c>
      <c r="D212" s="48">
        <v>45352</v>
      </c>
      <c r="E212" s="50">
        <v>680.75419154578276</v>
      </c>
      <c r="F212" s="42">
        <v>639.07578470559997</v>
      </c>
      <c r="G212" s="42">
        <v>639.07578470559997</v>
      </c>
      <c r="H212" s="42">
        <v>564.9297820946</v>
      </c>
      <c r="I212" s="42">
        <v>155.52037852899997</v>
      </c>
      <c r="J212" s="42">
        <v>5.2533803649999999</v>
      </c>
      <c r="K212" s="42">
        <v>18.065017167999997</v>
      </c>
      <c r="L212" s="42">
        <v>306.01053733060002</v>
      </c>
      <c r="M212" s="42">
        <v>79.845348096999999</v>
      </c>
      <c r="N212" s="42">
        <v>0.23512060499999998</v>
      </c>
      <c r="O212" s="42">
        <v>74.146002611</v>
      </c>
      <c r="P212" s="42">
        <v>2.9984615119999996</v>
      </c>
      <c r="Q212" s="42">
        <v>10.459856018000002</v>
      </c>
      <c r="R212" s="42">
        <v>0.60062624499999995</v>
      </c>
      <c r="S212" s="42">
        <v>0.49940181900000002</v>
      </c>
      <c r="T212" s="42">
        <v>59.587657016999998</v>
      </c>
      <c r="U212" s="42">
        <v>0</v>
      </c>
      <c r="V212" s="42">
        <v>41.678406840182781</v>
      </c>
      <c r="W212" s="42">
        <v>41.678406840182781</v>
      </c>
      <c r="X212" s="42">
        <v>0</v>
      </c>
      <c r="Y212" s="42">
        <v>845.51009205842593</v>
      </c>
      <c r="Z212" s="42">
        <v>847.63651578242593</v>
      </c>
      <c r="AA212" s="42">
        <v>535.47741062838656</v>
      </c>
      <c r="AB212" s="42">
        <v>298.95247211799995</v>
      </c>
      <c r="AC212" s="42">
        <v>36.692913097000002</v>
      </c>
      <c r="AD212" s="42">
        <v>63.469144207386577</v>
      </c>
      <c r="AE212" s="42">
        <v>56.400410614999991</v>
      </c>
      <c r="AF212" s="42">
        <v>7.0687335923865771</v>
      </c>
      <c r="AG212" s="42">
        <v>136.362881206</v>
      </c>
      <c r="AH212" s="42">
        <v>0</v>
      </c>
      <c r="AI212" s="42">
        <v>54.111032985999998</v>
      </c>
      <c r="AJ212" s="42">
        <v>0</v>
      </c>
      <c r="AK212" s="42">
        <v>23.903908245</v>
      </c>
      <c r="AL212" s="42">
        <v>312.15910515403925</v>
      </c>
      <c r="AM212" s="42">
        <v>167.47714843200001</v>
      </c>
      <c r="AN212" s="42">
        <v>0</v>
      </c>
      <c r="AO212" s="42">
        <v>144.68195672203922</v>
      </c>
      <c r="AP212" s="42">
        <v>-2.1264237240000039</v>
      </c>
      <c r="AQ212" s="42">
        <v>-164.75590051264311</v>
      </c>
      <c r="AR212" s="42">
        <v>-206.43430735282587</v>
      </c>
      <c r="AS212" s="42">
        <v>1.7167935765998958</v>
      </c>
      <c r="AT212" s="42">
        <v>-61.752350630786658</v>
      </c>
      <c r="AU212" s="42">
        <v>-94.963191657810086</v>
      </c>
      <c r="AV212" s="42">
        <v>-136.64159849799287</v>
      </c>
      <c r="AW212" s="42">
        <v>100.02088344275231</v>
      </c>
      <c r="AX212" s="42">
        <v>83.803682763752292</v>
      </c>
      <c r="AY212" s="42">
        <v>103.00354988185644</v>
      </c>
      <c r="AZ212" s="42">
        <v>-19.199867118104148</v>
      </c>
      <c r="BA212" s="42">
        <v>0</v>
      </c>
      <c r="BB212" s="42">
        <v>16.217200678999994</v>
      </c>
      <c r="BC212" s="42">
        <v>-46.057447951750014</v>
      </c>
      <c r="BD212" s="42">
        <v>62.274648630750001</v>
      </c>
      <c r="BE212" s="43">
        <v>-5.0576917849422101</v>
      </c>
      <c r="BF212" t="s">
        <v>58</v>
      </c>
      <c r="BG212">
        <f t="shared" si="5"/>
        <v>183</v>
      </c>
    </row>
    <row r="213" spans="3:61" ht="15.6" x14ac:dyDescent="0.3">
      <c r="C213" s="6" t="str">
        <f t="shared" si="4"/>
        <v>2T 2024</v>
      </c>
      <c r="D213" s="40">
        <v>45383</v>
      </c>
      <c r="E213" s="41">
        <v>953.96433157418278</v>
      </c>
      <c r="F213" s="42">
        <v>902.9346440999999</v>
      </c>
      <c r="G213" s="42">
        <v>902.9346440999999</v>
      </c>
      <c r="H213" s="42">
        <v>796.57382619399993</v>
      </c>
      <c r="I213" s="42">
        <v>248.12082894799997</v>
      </c>
      <c r="J213" s="42">
        <v>6.8931487110000003</v>
      </c>
      <c r="K213" s="42">
        <v>24.195820218999998</v>
      </c>
      <c r="L213" s="42">
        <v>409.997165768</v>
      </c>
      <c r="M213" s="42">
        <v>107.025995255</v>
      </c>
      <c r="N213" s="42">
        <v>0.34086729299999996</v>
      </c>
      <c r="O213" s="42">
        <v>106.36081790600001</v>
      </c>
      <c r="P213" s="42">
        <v>4.5590116989999991</v>
      </c>
      <c r="Q213" s="42">
        <v>13.216834133000001</v>
      </c>
      <c r="R213" s="42">
        <v>0.7603176410000001</v>
      </c>
      <c r="S213" s="42">
        <v>13.896667136</v>
      </c>
      <c r="T213" s="42">
        <v>73.927987296999987</v>
      </c>
      <c r="U213" s="42">
        <v>0</v>
      </c>
      <c r="V213" s="42">
        <v>51.029687474182786</v>
      </c>
      <c r="W213" s="42">
        <v>51.029687474182786</v>
      </c>
      <c r="X213" s="42">
        <v>0</v>
      </c>
      <c r="Y213" s="42">
        <v>1169.1512958355586</v>
      </c>
      <c r="Z213" s="42">
        <v>1171.8227774025588</v>
      </c>
      <c r="AA213" s="42">
        <v>770.63411303732755</v>
      </c>
      <c r="AB213" s="42">
        <v>399.22045847866667</v>
      </c>
      <c r="AC213" s="42">
        <v>70.146484356999991</v>
      </c>
      <c r="AD213" s="42">
        <v>102.2296301636607</v>
      </c>
      <c r="AE213" s="42">
        <v>88.65761055199998</v>
      </c>
      <c r="AF213" s="42">
        <v>13.572019611660718</v>
      </c>
      <c r="AG213" s="42">
        <v>199.03754003799997</v>
      </c>
      <c r="AH213" s="42">
        <v>0</v>
      </c>
      <c r="AI213" s="42">
        <v>76.896208157000004</v>
      </c>
      <c r="AJ213" s="42">
        <v>0</v>
      </c>
      <c r="AK213" s="42">
        <v>28.245208838</v>
      </c>
      <c r="AL213" s="42">
        <v>401.18866436523126</v>
      </c>
      <c r="AM213" s="42">
        <v>240.6281592295</v>
      </c>
      <c r="AN213" s="42">
        <v>0.80281155299999996</v>
      </c>
      <c r="AO213" s="42">
        <v>159.75769358273121</v>
      </c>
      <c r="AP213" s="42">
        <v>-2.6714815669999989</v>
      </c>
      <c r="AQ213" s="42">
        <v>-215.18696426137598</v>
      </c>
      <c r="AR213" s="42">
        <v>-266.21665173555874</v>
      </c>
      <c r="AS213" s="42">
        <v>-4.2293279891667961</v>
      </c>
      <c r="AT213" s="42">
        <v>-106.45895815282751</v>
      </c>
      <c r="AU213" s="42">
        <v>-42.002448192993846</v>
      </c>
      <c r="AV213" s="42">
        <v>-93.032135667176632</v>
      </c>
      <c r="AW213" s="42">
        <v>50.857025303922804</v>
      </c>
      <c r="AX213" s="42">
        <v>68.852248841922773</v>
      </c>
      <c r="AY213" s="42">
        <v>108.72800610854844</v>
      </c>
      <c r="AZ213" s="42">
        <v>-39.875757266625669</v>
      </c>
      <c r="BA213" s="42">
        <v>0</v>
      </c>
      <c r="BB213" s="42">
        <v>-17.995223537999983</v>
      </c>
      <c r="BC213" s="42">
        <v>-62.211370776249993</v>
      </c>
      <c r="BD213" s="42">
        <v>44.216147238250002</v>
      </c>
      <c r="BE213" s="43">
        <v>-8.8545771109289522</v>
      </c>
      <c r="BF213" t="s">
        <v>58</v>
      </c>
      <c r="BG213">
        <f t="shared" si="5"/>
        <v>184</v>
      </c>
    </row>
    <row r="214" spans="3:61" ht="15.6" x14ac:dyDescent="0.3">
      <c r="C214" s="6" t="str">
        <f t="shared" si="4"/>
        <v>2T 2024</v>
      </c>
      <c r="D214" s="40">
        <v>45413</v>
      </c>
      <c r="E214" s="41">
        <v>1186.4963549343329</v>
      </c>
      <c r="F214" s="42">
        <v>1128.6614755671499</v>
      </c>
      <c r="G214" s="42">
        <v>1128.6614755671499</v>
      </c>
      <c r="H214" s="42">
        <v>1000.8245515675999</v>
      </c>
      <c r="I214" s="42">
        <v>319.26122754299996</v>
      </c>
      <c r="J214" s="42">
        <v>8.6112435539999996</v>
      </c>
      <c r="K214" s="42">
        <v>31.415102049999998</v>
      </c>
      <c r="L214" s="42">
        <v>505.81707147860004</v>
      </c>
      <c r="M214" s="42">
        <v>135.29572320499997</v>
      </c>
      <c r="N214" s="42">
        <v>0.42418373699999995</v>
      </c>
      <c r="O214" s="42">
        <v>127.83692399955</v>
      </c>
      <c r="P214" s="42">
        <v>5.7072646329999994</v>
      </c>
      <c r="Q214" s="42">
        <v>16.338947279000003</v>
      </c>
      <c r="R214" s="42">
        <v>0.89857564000000012</v>
      </c>
      <c r="S214" s="42">
        <v>14.984627972999998</v>
      </c>
      <c r="T214" s="42">
        <v>89.907508474549999</v>
      </c>
      <c r="U214" s="42">
        <v>0</v>
      </c>
      <c r="V214" s="42">
        <v>57.834879367182786</v>
      </c>
      <c r="W214" s="42">
        <v>57.834879367182786</v>
      </c>
      <c r="X214" s="42">
        <v>0</v>
      </c>
      <c r="Y214" s="42">
        <v>1471.4676193547698</v>
      </c>
      <c r="Z214" s="42">
        <v>1464.3351184467697</v>
      </c>
      <c r="AA214" s="42">
        <v>972.63884781093975</v>
      </c>
      <c r="AB214" s="42">
        <v>499.34010732233338</v>
      </c>
      <c r="AC214" s="42">
        <v>96.803993847000001</v>
      </c>
      <c r="AD214" s="42">
        <v>130.06215153560626</v>
      </c>
      <c r="AE214" s="42">
        <v>112.97777772272872</v>
      </c>
      <c r="AF214" s="42">
        <v>17.084373812877534</v>
      </c>
      <c r="AG214" s="42">
        <v>246.43259510600001</v>
      </c>
      <c r="AH214" s="42">
        <v>8.3295999999999995E-2</v>
      </c>
      <c r="AI214" s="42">
        <v>82.258504386000013</v>
      </c>
      <c r="AJ214" s="42">
        <v>0</v>
      </c>
      <c r="AK214" s="42">
        <v>44.798856463</v>
      </c>
      <c r="AL214" s="42">
        <v>491.69627063582993</v>
      </c>
      <c r="AM214" s="42">
        <v>287.78400815700002</v>
      </c>
      <c r="AN214" s="42">
        <v>1.274747453</v>
      </c>
      <c r="AO214" s="42">
        <v>202.63751502582983</v>
      </c>
      <c r="AP214" s="42">
        <v>7.132500907999999</v>
      </c>
      <c r="AQ214" s="42">
        <v>-284.97126442043691</v>
      </c>
      <c r="AR214" s="42">
        <v>-342.8061437876197</v>
      </c>
      <c r="AS214" s="42">
        <v>-10.106477226183593</v>
      </c>
      <c r="AT214" s="42">
        <v>-140.16862876178985</v>
      </c>
      <c r="AU214" s="42">
        <v>-153.97776983056772</v>
      </c>
      <c r="AV214" s="42">
        <v>-211.81264919775052</v>
      </c>
      <c r="AW214" s="42">
        <v>158.31657608215207</v>
      </c>
      <c r="AX214" s="42">
        <v>91.172190086152071</v>
      </c>
      <c r="AY214" s="42">
        <v>144.80263565864706</v>
      </c>
      <c r="AZ214" s="42">
        <v>-53.630445572494978</v>
      </c>
      <c r="BA214" s="42">
        <v>0</v>
      </c>
      <c r="BB214" s="42">
        <v>67.144385995999997</v>
      </c>
      <c r="BC214" s="42">
        <v>18.72613875774999</v>
      </c>
      <c r="BD214" s="42">
        <v>48.418247238250004</v>
      </c>
      <c r="BE214" s="43">
        <v>-4.3388062515843506</v>
      </c>
      <c r="BF214" t="s">
        <v>58</v>
      </c>
      <c r="BG214">
        <f t="shared" si="5"/>
        <v>185</v>
      </c>
    </row>
    <row r="215" spans="3:61" ht="15.6" x14ac:dyDescent="0.3">
      <c r="C215" s="6" t="str">
        <f t="shared" si="4"/>
        <v>2T 2024</v>
      </c>
      <c r="D215" s="48">
        <v>45444</v>
      </c>
      <c r="E215" s="50">
        <v>1512.1785042160814</v>
      </c>
      <c r="F215" s="42">
        <v>1417.6553985851497</v>
      </c>
      <c r="G215" s="42">
        <v>1417.6553985851497</v>
      </c>
      <c r="H215" s="42">
        <v>1261.8574772698</v>
      </c>
      <c r="I215" s="42">
        <v>355.80648709999997</v>
      </c>
      <c r="J215" s="42">
        <v>10.134734774999998</v>
      </c>
      <c r="K215" s="42">
        <v>37.406545774999998</v>
      </c>
      <c r="L215" s="42">
        <v>696.5839015168001</v>
      </c>
      <c r="M215" s="42">
        <v>161.384050755</v>
      </c>
      <c r="N215" s="42">
        <v>0.54175734799999997</v>
      </c>
      <c r="O215" s="42">
        <v>155.79792131535001</v>
      </c>
      <c r="P215" s="42">
        <v>7.2421717599999997</v>
      </c>
      <c r="Q215" s="42">
        <v>19.132839242700001</v>
      </c>
      <c r="R215" s="42">
        <v>1.1104932030000003</v>
      </c>
      <c r="S215" s="42">
        <v>27.704481137000002</v>
      </c>
      <c r="T215" s="42">
        <v>100.60793597265</v>
      </c>
      <c r="U215" s="42">
        <v>0</v>
      </c>
      <c r="V215" s="42">
        <v>94.523105630931298</v>
      </c>
      <c r="W215" s="42">
        <v>94.523105630931298</v>
      </c>
      <c r="X215" s="42">
        <v>0</v>
      </c>
      <c r="Y215" s="42">
        <v>1832.5357552689986</v>
      </c>
      <c r="Z215" s="42">
        <v>1826.2407599169983</v>
      </c>
      <c r="AA215" s="42">
        <v>1159.3902441773728</v>
      </c>
      <c r="AB215" s="42">
        <v>598.90608788700001</v>
      </c>
      <c r="AC215" s="42">
        <v>132.607984579</v>
      </c>
      <c r="AD215" s="42">
        <v>161.4829133963726</v>
      </c>
      <c r="AE215" s="42">
        <v>140.2465532320698</v>
      </c>
      <c r="AF215" s="42">
        <v>21.236360164302774</v>
      </c>
      <c r="AG215" s="42">
        <v>266.39325831500003</v>
      </c>
      <c r="AH215" s="42">
        <v>9.3962005879999992</v>
      </c>
      <c r="AI215" s="42">
        <v>87.139090271000001</v>
      </c>
      <c r="AJ215" s="42">
        <v>0</v>
      </c>
      <c r="AK215" s="42">
        <v>58.743349266999999</v>
      </c>
      <c r="AL215" s="42">
        <v>666.85051573962585</v>
      </c>
      <c r="AM215" s="42">
        <v>393.052843698</v>
      </c>
      <c r="AN215" s="42">
        <v>1.274747453</v>
      </c>
      <c r="AO215" s="42">
        <v>272.52292458862576</v>
      </c>
      <c r="AP215" s="42">
        <v>6.2949953519999973</v>
      </c>
      <c r="AQ215" s="42">
        <v>-320.35725105291721</v>
      </c>
      <c r="AR215" s="42">
        <v>-414.8803566838485</v>
      </c>
      <c r="AS215" s="42">
        <v>19.125481301149875</v>
      </c>
      <c r="AT215" s="42">
        <v>-142.35743209522278</v>
      </c>
      <c r="AU215" s="42">
        <v>-121.39375868050004</v>
      </c>
      <c r="AV215" s="42">
        <v>-215.91686431143134</v>
      </c>
      <c r="AW215" s="42">
        <v>122.47520561111379</v>
      </c>
      <c r="AX215" s="42">
        <v>109.47595790111383</v>
      </c>
      <c r="AY215" s="42">
        <v>177.99981895769446</v>
      </c>
      <c r="AZ215" s="42">
        <v>-68.523861056580628</v>
      </c>
      <c r="BA215" s="42">
        <v>0</v>
      </c>
      <c r="BB215" s="42">
        <v>12.999247709999956</v>
      </c>
      <c r="BC215" s="42">
        <v>57.687395471749952</v>
      </c>
      <c r="BD215" s="42">
        <v>-44.688147761749995</v>
      </c>
      <c r="BE215" s="43">
        <v>-1.0814469306137338</v>
      </c>
      <c r="BF215" t="s">
        <v>58</v>
      </c>
      <c r="BG215">
        <f t="shared" si="5"/>
        <v>186</v>
      </c>
    </row>
    <row r="216" spans="3:61" ht="15.6" x14ac:dyDescent="0.3">
      <c r="C216" s="6" t="str">
        <f t="shared" si="4"/>
        <v>3T 2024</v>
      </c>
      <c r="D216" s="40">
        <v>45474</v>
      </c>
      <c r="E216" s="41">
        <v>1819.9021527344212</v>
      </c>
      <c r="F216" s="42">
        <v>1704.7129846678997</v>
      </c>
      <c r="G216" s="42">
        <v>1704.7129846678997</v>
      </c>
      <c r="H216" s="42">
        <v>1522.5834368113999</v>
      </c>
      <c r="I216" s="42">
        <v>472.09062748899998</v>
      </c>
      <c r="J216" s="42">
        <v>11.950780560999998</v>
      </c>
      <c r="K216" s="42">
        <v>46.188071518000001</v>
      </c>
      <c r="L216" s="42">
        <v>799.22733512440004</v>
      </c>
      <c r="M216" s="42">
        <v>192.43258720099996</v>
      </c>
      <c r="N216" s="42">
        <v>0.69403491800000006</v>
      </c>
      <c r="O216" s="42">
        <v>182.12954785650001</v>
      </c>
      <c r="P216" s="42">
        <v>8.3314930589999996</v>
      </c>
      <c r="Q216" s="42">
        <v>23.0670395657</v>
      </c>
      <c r="R216" s="42">
        <v>1.3537942010000004</v>
      </c>
      <c r="S216" s="42">
        <v>34.358130029000002</v>
      </c>
      <c r="T216" s="42">
        <v>115.01909100179999</v>
      </c>
      <c r="U216" s="42">
        <v>0</v>
      </c>
      <c r="V216" s="42">
        <v>115.1891680665213</v>
      </c>
      <c r="W216" s="42">
        <v>115.1891680665213</v>
      </c>
      <c r="X216" s="42">
        <v>0</v>
      </c>
      <c r="Y216" s="42">
        <v>2091.9804883561014</v>
      </c>
      <c r="Z216" s="42">
        <v>2086.8020057161011</v>
      </c>
      <c r="AA216" s="42">
        <v>1345.2490550701941</v>
      </c>
      <c r="AB216" s="42">
        <v>699.67520958666671</v>
      </c>
      <c r="AC216" s="42">
        <v>165.77196566399999</v>
      </c>
      <c r="AD216" s="42">
        <v>183.75640161052704</v>
      </c>
      <c r="AE216" s="42">
        <v>160.77672665906977</v>
      </c>
      <c r="AF216" s="42">
        <v>22.979674951457213</v>
      </c>
      <c r="AG216" s="42">
        <v>296.04547820900001</v>
      </c>
      <c r="AH216" s="42">
        <v>9.3962005879999992</v>
      </c>
      <c r="AI216" s="42">
        <v>97.405277198999997</v>
      </c>
      <c r="AJ216" s="42">
        <v>0</v>
      </c>
      <c r="AK216" s="42">
        <v>74.470343885000005</v>
      </c>
      <c r="AL216" s="42">
        <v>741.55295064590712</v>
      </c>
      <c r="AM216" s="42">
        <v>441.57305929</v>
      </c>
      <c r="AN216" s="42">
        <v>1.274747453</v>
      </c>
      <c r="AO216" s="42">
        <v>298.70514390290714</v>
      </c>
      <c r="AP216" s="42">
        <v>5.1784826400000012</v>
      </c>
      <c r="AQ216" s="42">
        <v>-272.07833562167986</v>
      </c>
      <c r="AR216" s="42">
        <v>-387.2675036882012</v>
      </c>
      <c r="AS216" s="42">
        <v>95.194041825233043</v>
      </c>
      <c r="AT216" s="42">
        <v>-88.562359785294049</v>
      </c>
      <c r="AU216" s="42">
        <v>-243.34608231058957</v>
      </c>
      <c r="AV216" s="42">
        <v>-358.53525037711091</v>
      </c>
      <c r="AW216" s="42">
        <v>245.86050063623793</v>
      </c>
      <c r="AX216" s="42">
        <v>111.20968091123795</v>
      </c>
      <c r="AY216" s="42">
        <v>183.51597583638588</v>
      </c>
      <c r="AZ216" s="42">
        <v>-72.30629492514791</v>
      </c>
      <c r="BA216" s="42">
        <v>0</v>
      </c>
      <c r="BB216" s="42">
        <v>134.65081972499996</v>
      </c>
      <c r="BC216" s="42">
        <v>168.73658735624997</v>
      </c>
      <c r="BD216" s="42">
        <v>-34.085767631249993</v>
      </c>
      <c r="BE216" s="43">
        <v>-2.5144183256483452</v>
      </c>
      <c r="BF216" t="s">
        <v>58</v>
      </c>
      <c r="BG216">
        <f t="shared" si="5"/>
        <v>187</v>
      </c>
    </row>
    <row r="217" spans="3:61" ht="15.6" x14ac:dyDescent="0.3">
      <c r="C217" s="6" t="str">
        <f t="shared" si="4"/>
        <v>3T 2024</v>
      </c>
      <c r="D217" s="40">
        <v>45505</v>
      </c>
      <c r="E217" s="41">
        <v>2039.953713062293</v>
      </c>
      <c r="F217" s="42">
        <v>1911.8372114291496</v>
      </c>
      <c r="G217" s="42">
        <v>1911.8372114291496</v>
      </c>
      <c r="H217" s="42">
        <v>1691.4176396578</v>
      </c>
      <c r="I217" s="42">
        <v>507.15887997899995</v>
      </c>
      <c r="J217" s="42">
        <v>13.699113177999999</v>
      </c>
      <c r="K217" s="42">
        <v>54.399353193000003</v>
      </c>
      <c r="L217" s="42">
        <v>895.86990905980008</v>
      </c>
      <c r="M217" s="42">
        <v>219.48443305999999</v>
      </c>
      <c r="N217" s="42">
        <v>0.8059511880000001</v>
      </c>
      <c r="O217" s="42">
        <v>220.41957177135001</v>
      </c>
      <c r="P217" s="42">
        <v>9.4020859209999994</v>
      </c>
      <c r="Q217" s="42">
        <v>26.400608997699997</v>
      </c>
      <c r="R217" s="42">
        <v>1.6445181510000002</v>
      </c>
      <c r="S217" s="42">
        <v>49.555338503000002</v>
      </c>
      <c r="T217" s="42">
        <v>133.41702019864999</v>
      </c>
      <c r="U217" s="42">
        <v>0</v>
      </c>
      <c r="V217" s="42">
        <v>128.11650163314297</v>
      </c>
      <c r="W217" s="42">
        <v>128.11650163314297</v>
      </c>
      <c r="X217" s="42">
        <v>0</v>
      </c>
      <c r="Y217" s="42">
        <v>2499.913208207463</v>
      </c>
      <c r="Z217" s="42">
        <v>2496.1983144934625</v>
      </c>
      <c r="AA217" s="42">
        <v>1535.7887535102252</v>
      </c>
      <c r="AB217" s="42">
        <v>799.12675911233339</v>
      </c>
      <c r="AC217" s="42">
        <v>193.63030727500001</v>
      </c>
      <c r="AD217" s="42">
        <v>198.64623886189176</v>
      </c>
      <c r="AE217" s="42">
        <v>174.02587497706978</v>
      </c>
      <c r="AF217" s="42">
        <v>24.620363884821906</v>
      </c>
      <c r="AG217" s="42">
        <v>344.38544826099996</v>
      </c>
      <c r="AH217" s="42">
        <v>9.3962005879999992</v>
      </c>
      <c r="AI217" s="42">
        <v>121.773391808</v>
      </c>
      <c r="AJ217" s="42">
        <v>0</v>
      </c>
      <c r="AK217" s="42">
        <v>74.470343885000005</v>
      </c>
      <c r="AL217" s="42">
        <v>960.40956098323727</v>
      </c>
      <c r="AM217" s="42">
        <v>544.99235079149992</v>
      </c>
      <c r="AN217" s="42">
        <v>65.313476453000007</v>
      </c>
      <c r="AO217" s="42">
        <v>350.10373373873722</v>
      </c>
      <c r="AP217" s="42">
        <v>3.7148937139999978</v>
      </c>
      <c r="AQ217" s="42">
        <v>-459.95949514516968</v>
      </c>
      <c r="AR217" s="42">
        <v>-588.07599677831263</v>
      </c>
      <c r="AS217" s="42">
        <v>-39.326024177683649</v>
      </c>
      <c r="AT217" s="42">
        <v>-237.97226303957547</v>
      </c>
      <c r="AU217" s="42">
        <v>-422.03883455430565</v>
      </c>
      <c r="AV217" s="42">
        <v>-550.1553361874486</v>
      </c>
      <c r="AW217" s="42">
        <v>425.77723246806477</v>
      </c>
      <c r="AX217" s="42">
        <v>140.31526382906478</v>
      </c>
      <c r="AY217" s="42">
        <v>221.98723210559433</v>
      </c>
      <c r="AZ217" s="42">
        <v>-81.967765962529526</v>
      </c>
      <c r="BA217" s="42">
        <v>0.295797686</v>
      </c>
      <c r="BB217" s="42">
        <v>285.46196863899996</v>
      </c>
      <c r="BC217" s="42">
        <v>230.86230595124997</v>
      </c>
      <c r="BD217" s="42">
        <v>54.599662687750012</v>
      </c>
      <c r="BE217" s="43">
        <v>-3.7383979137590901</v>
      </c>
      <c r="BF217" t="s">
        <v>58</v>
      </c>
      <c r="BG217">
        <f t="shared" si="5"/>
        <v>188</v>
      </c>
    </row>
    <row r="218" spans="3:61" ht="15.6" x14ac:dyDescent="0.3">
      <c r="C218" s="6" t="str">
        <f t="shared" si="4"/>
        <v>3T 2024</v>
      </c>
      <c r="D218" s="48">
        <v>45536</v>
      </c>
      <c r="E218" s="41">
        <v>2247.3194836085945</v>
      </c>
      <c r="F218" s="42">
        <v>2116.1383511031495</v>
      </c>
      <c r="G218" s="42">
        <v>2116.1383511031495</v>
      </c>
      <c r="H218" s="42">
        <v>1859.7205214228002</v>
      </c>
      <c r="I218" s="42">
        <v>538.14419891600005</v>
      </c>
      <c r="J218" s="42">
        <v>15.254594411999999</v>
      </c>
      <c r="K218" s="42">
        <v>62.334326648000001</v>
      </c>
      <c r="L218" s="42">
        <v>995.57785635179994</v>
      </c>
      <c r="M218" s="42">
        <v>247.40788777199998</v>
      </c>
      <c r="N218" s="42">
        <v>1.0016573230000001</v>
      </c>
      <c r="O218" s="42">
        <v>256.41782968035</v>
      </c>
      <c r="P218" s="42">
        <v>10.321048120999999</v>
      </c>
      <c r="Q218" s="42">
        <v>30.007600421700001</v>
      </c>
      <c r="R218" s="42">
        <v>2.4071768250000001</v>
      </c>
      <c r="S218" s="42">
        <v>57.870919298999993</v>
      </c>
      <c r="T218" s="42">
        <v>155.81108501365</v>
      </c>
      <c r="U218" s="42">
        <v>0</v>
      </c>
      <c r="V218" s="42">
        <v>131.18113250544442</v>
      </c>
      <c r="W218" s="42">
        <v>131.18113250544442</v>
      </c>
      <c r="X218" s="42">
        <v>0</v>
      </c>
      <c r="Y218" s="42">
        <v>2739.44804197849</v>
      </c>
      <c r="Z218" s="42">
        <v>2735.7684193004893</v>
      </c>
      <c r="AA218" s="42">
        <v>1737.7892910776247</v>
      </c>
      <c r="AB218" s="42">
        <v>899.21033522899995</v>
      </c>
      <c r="AC218" s="42">
        <v>223.15102955099999</v>
      </c>
      <c r="AD218" s="42">
        <v>240.66464280662461</v>
      </c>
      <c r="AE218" s="42">
        <v>211.50589768206979</v>
      </c>
      <c r="AF218" s="42">
        <v>29.158745124554777</v>
      </c>
      <c r="AG218" s="42">
        <v>374.76328349099998</v>
      </c>
      <c r="AH218" s="42">
        <v>9.3962005879999992</v>
      </c>
      <c r="AI218" s="42">
        <v>138.21209622799998</v>
      </c>
      <c r="AJ218" s="42">
        <v>0</v>
      </c>
      <c r="AK218" s="42">
        <v>84.486033059999997</v>
      </c>
      <c r="AL218" s="42">
        <v>997.9791282228648</v>
      </c>
      <c r="AM218" s="42">
        <v>573.452884025</v>
      </c>
      <c r="AN218" s="42">
        <v>65.779555892999994</v>
      </c>
      <c r="AO218" s="42">
        <v>358.74668830486468</v>
      </c>
      <c r="AP218" s="42">
        <v>3.6796226780000025</v>
      </c>
      <c r="AQ218" s="42">
        <v>-492.12855836989507</v>
      </c>
      <c r="AR218" s="42">
        <v>-623.30969087533958</v>
      </c>
      <c r="AS218" s="42">
        <v>-23.898359763850241</v>
      </c>
      <c r="AT218" s="42">
        <v>-264.56300257047491</v>
      </c>
      <c r="AU218" s="42">
        <v>-452.58873300161792</v>
      </c>
      <c r="AV218" s="42">
        <v>-583.76986550706226</v>
      </c>
      <c r="AW218" s="42">
        <v>453.76522243667011</v>
      </c>
      <c r="AX218" s="42">
        <v>134.01999196967014</v>
      </c>
      <c r="AY218" s="42">
        <v>227.56555579942034</v>
      </c>
      <c r="AZ218" s="42">
        <v>-93.844117082750174</v>
      </c>
      <c r="BA218" s="42">
        <v>0.29855325299999996</v>
      </c>
      <c r="BB218" s="42">
        <v>319.74523046699994</v>
      </c>
      <c r="BC218" s="42">
        <v>278.21239236896088</v>
      </c>
      <c r="BD218" s="42">
        <v>41.532838098039107</v>
      </c>
      <c r="BE218" s="43">
        <v>-1.1764894350521899</v>
      </c>
      <c r="BF218" t="s">
        <v>58</v>
      </c>
      <c r="BG218">
        <f t="shared" si="5"/>
        <v>189</v>
      </c>
    </row>
    <row r="219" spans="3:61" ht="20.399999999999999" x14ac:dyDescent="0.35">
      <c r="C219" s="6" t="str">
        <f t="shared" si="4"/>
        <v>4T 2024</v>
      </c>
      <c r="D219" s="1">
        <v>45566</v>
      </c>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t="str">
        <f t="shared" si="5"/>
        <v/>
      </c>
      <c r="BI219" t="str">
        <f>IF(UPPER(BH219)="V",BG218+1,"")</f>
        <v/>
      </c>
    </row>
    <row r="220" spans="3:61" ht="20.399999999999999" x14ac:dyDescent="0.35">
      <c r="C220" s="6" t="str">
        <f t="shared" si="4"/>
        <v>4T 2024</v>
      </c>
      <c r="D220" s="1">
        <v>45597</v>
      </c>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t="str">
        <f t="shared" si="5"/>
        <v/>
      </c>
      <c r="BI220" t="str">
        <f t="shared" si="5"/>
        <v/>
      </c>
    </row>
    <row r="221" spans="3:61" ht="20.399999999999999" x14ac:dyDescent="0.35">
      <c r="C221" s="6" t="str">
        <f t="shared" si="4"/>
        <v>4T 2024</v>
      </c>
      <c r="D221" s="2">
        <v>45627</v>
      </c>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t="str">
        <f t="shared" si="5"/>
        <v/>
      </c>
      <c r="BI221" t="str">
        <f t="shared" si="5"/>
        <v/>
      </c>
    </row>
    <row r="222" spans="3:61" ht="20.399999999999999" x14ac:dyDescent="0.35">
      <c r="C222" s="6" t="str">
        <f t="shared" ref="C222:C285" si="6">_xlfn.CONCAT(IF(MONTH(D222)&lt;=3,1,IF(AND(MONTH(D222)&gt;=4,MONTH(D222)&lt;=6),2,IF(AND(MONTH(D222)&gt;=7,MONTH(D222)&lt;=9),3,4))),"T ",YEAR(D222))</f>
        <v>1T 2025</v>
      </c>
      <c r="D222" s="1">
        <v>45658</v>
      </c>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t="str">
        <f t="shared" si="5"/>
        <v/>
      </c>
      <c r="BI222" t="str">
        <f t="shared" si="5"/>
        <v/>
      </c>
    </row>
    <row r="223" spans="3:61" ht="20.399999999999999" x14ac:dyDescent="0.35">
      <c r="C223" s="6" t="str">
        <f t="shared" si="6"/>
        <v>1T 2025</v>
      </c>
      <c r="D223" s="1">
        <v>45689</v>
      </c>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t="str">
        <f t="shared" si="5"/>
        <v/>
      </c>
      <c r="BI223" t="str">
        <f t="shared" si="5"/>
        <v/>
      </c>
    </row>
    <row r="224" spans="3:61" ht="20.399999999999999" x14ac:dyDescent="0.35">
      <c r="C224" s="6" t="str">
        <f t="shared" si="6"/>
        <v>1T 2025</v>
      </c>
      <c r="D224" s="2">
        <v>45717</v>
      </c>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t="str">
        <f t="shared" ref="BG224:BG287" si="7">IF(UPPER(BF224)="V",BG223+1,"")</f>
        <v/>
      </c>
      <c r="BI224" t="str">
        <f t="shared" ref="BI224:BI287" si="8">IF(UPPER(BH224)="V",BI223+1,"")</f>
        <v/>
      </c>
    </row>
    <row r="225" spans="3:61" ht="20.399999999999999" x14ac:dyDescent="0.35">
      <c r="C225" s="6" t="str">
        <f t="shared" si="6"/>
        <v>2T 2025</v>
      </c>
      <c r="D225" s="1">
        <v>45748</v>
      </c>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t="str">
        <f t="shared" si="7"/>
        <v/>
      </c>
      <c r="BI225" t="str">
        <f t="shared" si="8"/>
        <v/>
      </c>
    </row>
    <row r="226" spans="3:61" ht="20.399999999999999" x14ac:dyDescent="0.35">
      <c r="C226" s="6" t="str">
        <f t="shared" si="6"/>
        <v>2T 2025</v>
      </c>
      <c r="D226" s="1">
        <v>45778</v>
      </c>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t="str">
        <f t="shared" si="7"/>
        <v/>
      </c>
      <c r="BI226" t="str">
        <f t="shared" si="8"/>
        <v/>
      </c>
    </row>
    <row r="227" spans="3:61" ht="20.399999999999999" x14ac:dyDescent="0.35">
      <c r="C227" s="6" t="str">
        <f t="shared" si="6"/>
        <v>2T 2025</v>
      </c>
      <c r="D227" s="2">
        <v>45809</v>
      </c>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t="str">
        <f t="shared" si="7"/>
        <v/>
      </c>
      <c r="BI227" t="str">
        <f t="shared" si="8"/>
        <v/>
      </c>
    </row>
    <row r="228" spans="3:61" ht="20.399999999999999" x14ac:dyDescent="0.35">
      <c r="C228" s="6" t="str">
        <f t="shared" si="6"/>
        <v>3T 2025</v>
      </c>
      <c r="D228" s="1">
        <v>45839</v>
      </c>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t="str">
        <f t="shared" si="7"/>
        <v/>
      </c>
      <c r="BI228" t="str">
        <f t="shared" si="8"/>
        <v/>
      </c>
    </row>
    <row r="229" spans="3:61" ht="20.399999999999999" x14ac:dyDescent="0.35">
      <c r="C229" s="6" t="str">
        <f t="shared" si="6"/>
        <v>3T 2025</v>
      </c>
      <c r="D229" s="1">
        <v>45870</v>
      </c>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t="str">
        <f t="shared" si="7"/>
        <v/>
      </c>
      <c r="BI229" t="str">
        <f t="shared" si="8"/>
        <v/>
      </c>
    </row>
    <row r="230" spans="3:61" ht="20.399999999999999" x14ac:dyDescent="0.35">
      <c r="C230" s="6" t="str">
        <f t="shared" si="6"/>
        <v>3T 2025</v>
      </c>
      <c r="D230" s="2">
        <v>45901</v>
      </c>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t="str">
        <f t="shared" si="7"/>
        <v/>
      </c>
      <c r="BI230" t="str">
        <f t="shared" si="8"/>
        <v/>
      </c>
    </row>
    <row r="231" spans="3:61" ht="20.399999999999999" x14ac:dyDescent="0.35">
      <c r="C231" s="6" t="str">
        <f t="shared" si="6"/>
        <v>4T 2025</v>
      </c>
      <c r="D231" s="1">
        <v>45931</v>
      </c>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t="str">
        <f t="shared" si="7"/>
        <v/>
      </c>
      <c r="BI231" t="str">
        <f t="shared" si="8"/>
        <v/>
      </c>
    </row>
    <row r="232" spans="3:61" ht="20.399999999999999" x14ac:dyDescent="0.35">
      <c r="C232" s="6" t="str">
        <f t="shared" si="6"/>
        <v>4T 2025</v>
      </c>
      <c r="D232" s="1">
        <v>45962</v>
      </c>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t="str">
        <f t="shared" si="7"/>
        <v/>
      </c>
      <c r="BI232" t="str">
        <f t="shared" si="8"/>
        <v/>
      </c>
    </row>
    <row r="233" spans="3:61" ht="20.399999999999999" x14ac:dyDescent="0.35">
      <c r="C233" s="6" t="str">
        <f t="shared" si="6"/>
        <v>4T 2025</v>
      </c>
      <c r="D233" s="2">
        <v>45992</v>
      </c>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t="str">
        <f t="shared" si="7"/>
        <v/>
      </c>
      <c r="BI233" t="str">
        <f t="shared" si="8"/>
        <v/>
      </c>
    </row>
    <row r="234" spans="3:61" ht="20.399999999999999" x14ac:dyDescent="0.35">
      <c r="C234" s="6" t="str">
        <f t="shared" si="6"/>
        <v>1T 2026</v>
      </c>
      <c r="D234" s="1">
        <v>46023</v>
      </c>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t="str">
        <f t="shared" si="7"/>
        <v/>
      </c>
      <c r="BI234" t="str">
        <f t="shared" si="8"/>
        <v/>
      </c>
    </row>
    <row r="235" spans="3:61" ht="20.399999999999999" x14ac:dyDescent="0.35">
      <c r="C235" s="6" t="str">
        <f t="shared" si="6"/>
        <v>1T 2026</v>
      </c>
      <c r="D235" s="1">
        <v>46054</v>
      </c>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t="str">
        <f t="shared" si="7"/>
        <v/>
      </c>
      <c r="BI235" t="str">
        <f t="shared" si="8"/>
        <v/>
      </c>
    </row>
    <row r="236" spans="3:61" ht="20.399999999999999" x14ac:dyDescent="0.35">
      <c r="C236" s="6" t="str">
        <f t="shared" si="6"/>
        <v>1T 2026</v>
      </c>
      <c r="D236" s="2">
        <v>46082</v>
      </c>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t="str">
        <f t="shared" si="7"/>
        <v/>
      </c>
      <c r="BI236" t="str">
        <f t="shared" si="8"/>
        <v/>
      </c>
    </row>
    <row r="237" spans="3:61" ht="20.399999999999999" x14ac:dyDescent="0.35">
      <c r="C237" s="6" t="str">
        <f t="shared" si="6"/>
        <v>2T 2026</v>
      </c>
      <c r="D237" s="1">
        <v>46113</v>
      </c>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t="str">
        <f t="shared" si="7"/>
        <v/>
      </c>
      <c r="BI237" t="str">
        <f t="shared" si="8"/>
        <v/>
      </c>
    </row>
    <row r="238" spans="3:61" ht="20.399999999999999" x14ac:dyDescent="0.35">
      <c r="C238" s="6" t="str">
        <f t="shared" si="6"/>
        <v>2T 2026</v>
      </c>
      <c r="D238" s="1">
        <v>46143</v>
      </c>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t="str">
        <f t="shared" si="7"/>
        <v/>
      </c>
      <c r="BI238" t="str">
        <f t="shared" si="8"/>
        <v/>
      </c>
    </row>
    <row r="239" spans="3:61" ht="20.399999999999999" x14ac:dyDescent="0.35">
      <c r="C239" s="6" t="str">
        <f t="shared" si="6"/>
        <v>2T 2026</v>
      </c>
      <c r="D239" s="2">
        <v>46174</v>
      </c>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t="str">
        <f t="shared" si="7"/>
        <v/>
      </c>
      <c r="BI239" t="str">
        <f t="shared" si="8"/>
        <v/>
      </c>
    </row>
    <row r="240" spans="3:61" ht="20.399999999999999" x14ac:dyDescent="0.35">
      <c r="C240" s="6" t="str">
        <f t="shared" si="6"/>
        <v>3T 2026</v>
      </c>
      <c r="D240" s="1">
        <v>46204</v>
      </c>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t="str">
        <f t="shared" si="7"/>
        <v/>
      </c>
      <c r="BI240" t="str">
        <f t="shared" si="8"/>
        <v/>
      </c>
    </row>
    <row r="241" spans="3:61" ht="20.399999999999999" x14ac:dyDescent="0.35">
      <c r="C241" s="6" t="str">
        <f t="shared" si="6"/>
        <v>3T 2026</v>
      </c>
      <c r="D241" s="1">
        <v>46235</v>
      </c>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t="str">
        <f t="shared" si="7"/>
        <v/>
      </c>
      <c r="BI241" t="str">
        <f t="shared" si="8"/>
        <v/>
      </c>
    </row>
    <row r="242" spans="3:61" ht="20.399999999999999" x14ac:dyDescent="0.35">
      <c r="C242" s="6" t="str">
        <f t="shared" si="6"/>
        <v>3T 2026</v>
      </c>
      <c r="D242" s="2">
        <v>46266</v>
      </c>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t="str">
        <f t="shared" si="7"/>
        <v/>
      </c>
      <c r="BI242" t="str">
        <f t="shared" si="8"/>
        <v/>
      </c>
    </row>
    <row r="243" spans="3:61" ht="20.399999999999999" x14ac:dyDescent="0.35">
      <c r="C243" s="6" t="str">
        <f t="shared" si="6"/>
        <v>4T 2026</v>
      </c>
      <c r="D243" s="1">
        <v>46296</v>
      </c>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t="str">
        <f t="shared" si="7"/>
        <v/>
      </c>
      <c r="BI243" t="str">
        <f t="shared" si="8"/>
        <v/>
      </c>
    </row>
    <row r="244" spans="3:61" ht="20.399999999999999" x14ac:dyDescent="0.35">
      <c r="C244" s="6" t="str">
        <f t="shared" si="6"/>
        <v>4T 2026</v>
      </c>
      <c r="D244" s="1">
        <v>46327</v>
      </c>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t="str">
        <f t="shared" si="7"/>
        <v/>
      </c>
      <c r="BI244" t="str">
        <f t="shared" si="8"/>
        <v/>
      </c>
    </row>
    <row r="245" spans="3:61" ht="20.399999999999999" x14ac:dyDescent="0.35">
      <c r="C245" s="6" t="str">
        <f t="shared" si="6"/>
        <v>4T 2026</v>
      </c>
      <c r="D245" s="2">
        <v>46357</v>
      </c>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t="str">
        <f t="shared" si="7"/>
        <v/>
      </c>
      <c r="BI245" t="str">
        <f t="shared" si="8"/>
        <v/>
      </c>
    </row>
    <row r="246" spans="3:61" ht="20.399999999999999" x14ac:dyDescent="0.35">
      <c r="C246" s="6" t="str">
        <f t="shared" si="6"/>
        <v>1T 2027</v>
      </c>
      <c r="D246" s="1">
        <v>46388</v>
      </c>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t="str">
        <f t="shared" si="7"/>
        <v/>
      </c>
      <c r="BI246" t="str">
        <f t="shared" si="8"/>
        <v/>
      </c>
    </row>
    <row r="247" spans="3:61" ht="20.399999999999999" x14ac:dyDescent="0.35">
      <c r="C247" s="6" t="str">
        <f t="shared" si="6"/>
        <v>1T 2027</v>
      </c>
      <c r="D247" s="1">
        <v>46419</v>
      </c>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t="str">
        <f t="shared" si="7"/>
        <v/>
      </c>
      <c r="BI247" t="str">
        <f t="shared" si="8"/>
        <v/>
      </c>
    </row>
    <row r="248" spans="3:61" ht="20.399999999999999" x14ac:dyDescent="0.35">
      <c r="C248" s="6" t="str">
        <f t="shared" si="6"/>
        <v>1T 2027</v>
      </c>
      <c r="D248" s="2">
        <v>46447</v>
      </c>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t="str">
        <f t="shared" si="7"/>
        <v/>
      </c>
      <c r="BI248" t="str">
        <f t="shared" si="8"/>
        <v/>
      </c>
    </row>
    <row r="249" spans="3:61" ht="20.399999999999999" x14ac:dyDescent="0.35">
      <c r="C249" s="6" t="str">
        <f t="shared" si="6"/>
        <v>2T 2027</v>
      </c>
      <c r="D249" s="1">
        <v>46478</v>
      </c>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t="str">
        <f t="shared" si="7"/>
        <v/>
      </c>
      <c r="BI249" t="str">
        <f t="shared" si="8"/>
        <v/>
      </c>
    </row>
    <row r="250" spans="3:61" ht="20.399999999999999" x14ac:dyDescent="0.35">
      <c r="C250" s="6" t="str">
        <f t="shared" si="6"/>
        <v>2T 2027</v>
      </c>
      <c r="D250" s="1">
        <v>46508</v>
      </c>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t="str">
        <f t="shared" si="7"/>
        <v/>
      </c>
      <c r="BI250" t="str">
        <f t="shared" si="8"/>
        <v/>
      </c>
    </row>
    <row r="251" spans="3:61" ht="20.399999999999999" x14ac:dyDescent="0.35">
      <c r="C251" s="6" t="str">
        <f t="shared" si="6"/>
        <v>2T 2027</v>
      </c>
      <c r="D251" s="2">
        <v>46539</v>
      </c>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t="str">
        <f t="shared" si="7"/>
        <v/>
      </c>
      <c r="BI251" t="str">
        <f t="shared" si="8"/>
        <v/>
      </c>
    </row>
    <row r="252" spans="3:61" ht="20.399999999999999" x14ac:dyDescent="0.35">
      <c r="C252" s="6" t="str">
        <f t="shared" si="6"/>
        <v>3T 2027</v>
      </c>
      <c r="D252" s="1">
        <v>46569</v>
      </c>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t="str">
        <f t="shared" si="7"/>
        <v/>
      </c>
      <c r="BI252" t="str">
        <f t="shared" si="8"/>
        <v/>
      </c>
    </row>
    <row r="253" spans="3:61" ht="20.399999999999999" x14ac:dyDescent="0.35">
      <c r="C253" s="6" t="str">
        <f t="shared" si="6"/>
        <v>3T 2027</v>
      </c>
      <c r="D253" s="1">
        <v>46600</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t="str">
        <f t="shared" si="7"/>
        <v/>
      </c>
      <c r="BI253" t="str">
        <f t="shared" si="8"/>
        <v/>
      </c>
    </row>
    <row r="254" spans="3:61" ht="20.399999999999999" x14ac:dyDescent="0.35">
      <c r="C254" s="6" t="str">
        <f t="shared" si="6"/>
        <v>3T 2027</v>
      </c>
      <c r="D254" s="2">
        <v>46631</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t="str">
        <f t="shared" si="7"/>
        <v/>
      </c>
      <c r="BI254" t="str">
        <f t="shared" si="8"/>
        <v/>
      </c>
    </row>
    <row r="255" spans="3:61" ht="20.399999999999999" x14ac:dyDescent="0.35">
      <c r="C255" s="6" t="str">
        <f t="shared" si="6"/>
        <v>4T 2027</v>
      </c>
      <c r="D255" s="1">
        <v>46661</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t="str">
        <f t="shared" si="7"/>
        <v/>
      </c>
      <c r="BI255" t="str">
        <f t="shared" si="8"/>
        <v/>
      </c>
    </row>
    <row r="256" spans="3:61" ht="20.399999999999999" x14ac:dyDescent="0.35">
      <c r="C256" s="6" t="str">
        <f t="shared" si="6"/>
        <v>4T 2027</v>
      </c>
      <c r="D256" s="1">
        <v>46692</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t="str">
        <f t="shared" si="7"/>
        <v/>
      </c>
      <c r="BI256" t="str">
        <f t="shared" si="8"/>
        <v/>
      </c>
    </row>
    <row r="257" spans="3:61" ht="20.399999999999999" x14ac:dyDescent="0.35">
      <c r="C257" s="6" t="str">
        <f t="shared" si="6"/>
        <v>4T 2027</v>
      </c>
      <c r="D257" s="2">
        <v>46722</v>
      </c>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t="str">
        <f t="shared" si="7"/>
        <v/>
      </c>
      <c r="BI257" t="str">
        <f t="shared" si="8"/>
        <v/>
      </c>
    </row>
    <row r="258" spans="3:61" ht="20.399999999999999" x14ac:dyDescent="0.35">
      <c r="C258" s="6" t="str">
        <f t="shared" si="6"/>
        <v>1T 2028</v>
      </c>
      <c r="D258" s="1">
        <v>46753</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t="str">
        <f t="shared" si="7"/>
        <v/>
      </c>
      <c r="BI258" t="str">
        <f t="shared" si="8"/>
        <v/>
      </c>
    </row>
    <row r="259" spans="3:61" ht="20.399999999999999" x14ac:dyDescent="0.35">
      <c r="C259" s="6" t="str">
        <f t="shared" si="6"/>
        <v>1T 2028</v>
      </c>
      <c r="D259" s="1">
        <v>46784</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t="str">
        <f t="shared" si="7"/>
        <v/>
      </c>
      <c r="BI259" t="str">
        <f t="shared" si="8"/>
        <v/>
      </c>
    </row>
    <row r="260" spans="3:61" ht="20.399999999999999" x14ac:dyDescent="0.35">
      <c r="C260" s="6" t="str">
        <f t="shared" si="6"/>
        <v>1T 2028</v>
      </c>
      <c r="D260" s="2">
        <v>46813</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t="str">
        <f t="shared" si="7"/>
        <v/>
      </c>
      <c r="BI260" t="str">
        <f t="shared" si="8"/>
        <v/>
      </c>
    </row>
    <row r="261" spans="3:61" ht="20.399999999999999" x14ac:dyDescent="0.35">
      <c r="C261" s="6" t="str">
        <f t="shared" si="6"/>
        <v>2T 2028</v>
      </c>
      <c r="D261" s="1">
        <v>46844</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t="str">
        <f t="shared" si="7"/>
        <v/>
      </c>
      <c r="BI261" t="str">
        <f t="shared" si="8"/>
        <v/>
      </c>
    </row>
    <row r="262" spans="3:61" ht="20.399999999999999" x14ac:dyDescent="0.35">
      <c r="C262" s="6" t="str">
        <f t="shared" si="6"/>
        <v>2T 2028</v>
      </c>
      <c r="D262" s="1">
        <v>46874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t="str">
        <f t="shared" si="7"/>
        <v/>
      </c>
      <c r="BI262" t="str">
        <f t="shared" si="8"/>
        <v/>
      </c>
    </row>
    <row r="263" spans="3:61" ht="20.399999999999999" x14ac:dyDescent="0.35">
      <c r="C263" s="6" t="str">
        <f t="shared" si="6"/>
        <v>2T 2028</v>
      </c>
      <c r="D263" s="2">
        <v>46905</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t="str">
        <f t="shared" si="7"/>
        <v/>
      </c>
      <c r="BI263" t="str">
        <f t="shared" si="8"/>
        <v/>
      </c>
    </row>
    <row r="264" spans="3:61" ht="20.399999999999999" x14ac:dyDescent="0.35">
      <c r="C264" s="6" t="str">
        <f t="shared" si="6"/>
        <v>3T 2028</v>
      </c>
      <c r="D264" s="1">
        <v>46935</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t="str">
        <f t="shared" si="7"/>
        <v/>
      </c>
      <c r="BI264" t="str">
        <f t="shared" si="8"/>
        <v/>
      </c>
    </row>
    <row r="265" spans="3:61" ht="20.399999999999999" x14ac:dyDescent="0.35">
      <c r="C265" s="6" t="str">
        <f t="shared" si="6"/>
        <v>3T 2028</v>
      </c>
      <c r="D265" s="1">
        <v>46966</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t="str">
        <f t="shared" si="7"/>
        <v/>
      </c>
      <c r="BI265" t="str">
        <f t="shared" si="8"/>
        <v/>
      </c>
    </row>
    <row r="266" spans="3:61" ht="20.399999999999999" x14ac:dyDescent="0.35">
      <c r="C266" s="6" t="str">
        <f t="shared" si="6"/>
        <v>3T 2028</v>
      </c>
      <c r="D266" s="2">
        <v>46997</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t="str">
        <f t="shared" si="7"/>
        <v/>
      </c>
      <c r="BI266" t="str">
        <f t="shared" si="8"/>
        <v/>
      </c>
    </row>
    <row r="267" spans="3:61" ht="20.399999999999999" x14ac:dyDescent="0.35">
      <c r="C267" s="6" t="str">
        <f t="shared" si="6"/>
        <v>4T 2028</v>
      </c>
      <c r="D267" s="1">
        <v>47027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t="str">
        <f t="shared" si="7"/>
        <v/>
      </c>
      <c r="BI267" t="str">
        <f t="shared" si="8"/>
        <v/>
      </c>
    </row>
    <row r="268" spans="3:61" ht="20.399999999999999" x14ac:dyDescent="0.35">
      <c r="C268" s="6" t="str">
        <f t="shared" si="6"/>
        <v>4T 2028</v>
      </c>
      <c r="D268" s="1">
        <v>47058</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t="str">
        <f t="shared" si="7"/>
        <v/>
      </c>
      <c r="BI268" t="str">
        <f t="shared" si="8"/>
        <v/>
      </c>
    </row>
    <row r="269" spans="3:61" ht="20.399999999999999" x14ac:dyDescent="0.35">
      <c r="C269" s="6" t="str">
        <f t="shared" si="6"/>
        <v>4T 2028</v>
      </c>
      <c r="D269" s="2">
        <v>47088</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t="str">
        <f t="shared" si="7"/>
        <v/>
      </c>
      <c r="BI269" t="str">
        <f t="shared" si="8"/>
        <v/>
      </c>
    </row>
    <row r="270" spans="3:61" ht="20.399999999999999" x14ac:dyDescent="0.35">
      <c r="C270" s="6" t="str">
        <f t="shared" si="6"/>
        <v>1T 2029</v>
      </c>
      <c r="D270" s="1">
        <v>47119</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t="str">
        <f t="shared" si="7"/>
        <v/>
      </c>
      <c r="BI270" t="str">
        <f t="shared" si="8"/>
        <v/>
      </c>
    </row>
    <row r="271" spans="3:61" ht="20.399999999999999" x14ac:dyDescent="0.35">
      <c r="C271" s="6" t="str">
        <f t="shared" si="6"/>
        <v>1T 2029</v>
      </c>
      <c r="D271" s="1">
        <v>47150</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t="str">
        <f t="shared" si="7"/>
        <v/>
      </c>
      <c r="BI271" t="str">
        <f t="shared" si="8"/>
        <v/>
      </c>
    </row>
    <row r="272" spans="3:61" ht="20.399999999999999" x14ac:dyDescent="0.35">
      <c r="C272" s="6" t="str">
        <f t="shared" si="6"/>
        <v>1T 2029</v>
      </c>
      <c r="D272" s="2">
        <v>47178</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t="str">
        <f t="shared" si="7"/>
        <v/>
      </c>
      <c r="BI272" t="str">
        <f t="shared" si="8"/>
        <v/>
      </c>
    </row>
    <row r="273" spans="3:61" ht="20.399999999999999" x14ac:dyDescent="0.35">
      <c r="C273" s="6" t="str">
        <f t="shared" si="6"/>
        <v>2T 2029</v>
      </c>
      <c r="D273" s="1">
        <v>47209</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t="str">
        <f t="shared" si="7"/>
        <v/>
      </c>
      <c r="BI273" t="str">
        <f t="shared" si="8"/>
        <v/>
      </c>
    </row>
    <row r="274" spans="3:61" ht="20.399999999999999" x14ac:dyDescent="0.35">
      <c r="C274" s="6" t="str">
        <f t="shared" si="6"/>
        <v>2T 2029</v>
      </c>
      <c r="D274" s="1">
        <v>47239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t="str">
        <f t="shared" si="7"/>
        <v/>
      </c>
      <c r="BI274" t="str">
        <f t="shared" si="8"/>
        <v/>
      </c>
    </row>
    <row r="275" spans="3:61" ht="20.399999999999999" x14ac:dyDescent="0.35">
      <c r="C275" s="6" t="str">
        <f t="shared" si="6"/>
        <v>2T 2029</v>
      </c>
      <c r="D275" s="2">
        <v>47270</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t="str">
        <f t="shared" si="7"/>
        <v/>
      </c>
      <c r="BI275" t="str">
        <f t="shared" si="8"/>
        <v/>
      </c>
    </row>
    <row r="276" spans="3:61" ht="20.399999999999999" x14ac:dyDescent="0.35">
      <c r="C276" s="6" t="str">
        <f t="shared" si="6"/>
        <v>3T 2029</v>
      </c>
      <c r="D276" s="1">
        <v>47300</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t="str">
        <f t="shared" si="7"/>
        <v/>
      </c>
      <c r="BI276" t="str">
        <f t="shared" si="8"/>
        <v/>
      </c>
    </row>
    <row r="277" spans="3:61" ht="20.399999999999999" x14ac:dyDescent="0.35">
      <c r="C277" s="6" t="str">
        <f t="shared" si="6"/>
        <v>3T 2029</v>
      </c>
      <c r="D277" s="1">
        <v>47331</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t="str">
        <f t="shared" si="7"/>
        <v/>
      </c>
      <c r="BI277" t="str">
        <f t="shared" si="8"/>
        <v/>
      </c>
    </row>
    <row r="278" spans="3:61" ht="20.399999999999999" x14ac:dyDescent="0.35">
      <c r="C278" s="6" t="str">
        <f t="shared" si="6"/>
        <v>3T 2029</v>
      </c>
      <c r="D278" s="2">
        <v>47362</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t="str">
        <f t="shared" si="7"/>
        <v/>
      </c>
      <c r="BI278" t="str">
        <f t="shared" si="8"/>
        <v/>
      </c>
    </row>
    <row r="279" spans="3:61" ht="20.399999999999999" x14ac:dyDescent="0.35">
      <c r="C279" s="6" t="str">
        <f t="shared" si="6"/>
        <v>4T 2029</v>
      </c>
      <c r="D279" s="1">
        <v>47392</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t="str">
        <f t="shared" si="7"/>
        <v/>
      </c>
      <c r="BI279" t="str">
        <f t="shared" si="8"/>
        <v/>
      </c>
    </row>
    <row r="280" spans="3:61" ht="20.399999999999999" x14ac:dyDescent="0.35">
      <c r="C280" s="6" t="str">
        <f t="shared" si="6"/>
        <v>4T 2029</v>
      </c>
      <c r="D280" s="1">
        <v>47423</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t="str">
        <f t="shared" si="7"/>
        <v/>
      </c>
      <c r="BI280" t="str">
        <f t="shared" si="8"/>
        <v/>
      </c>
    </row>
    <row r="281" spans="3:61" ht="20.399999999999999" x14ac:dyDescent="0.35">
      <c r="C281" s="6" t="str">
        <f t="shared" si="6"/>
        <v>4T 2029</v>
      </c>
      <c r="D281" s="2">
        <v>47453</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t="str">
        <f t="shared" si="7"/>
        <v/>
      </c>
      <c r="BI281" t="str">
        <f t="shared" si="8"/>
        <v/>
      </c>
    </row>
    <row r="282" spans="3:61" ht="20.399999999999999" x14ac:dyDescent="0.35">
      <c r="C282" s="6" t="str">
        <f t="shared" si="6"/>
        <v>1T 2030</v>
      </c>
      <c r="D282" s="1">
        <v>47484</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t="str">
        <f t="shared" si="7"/>
        <v/>
      </c>
      <c r="BI282" t="str">
        <f t="shared" si="8"/>
        <v/>
      </c>
    </row>
    <row r="283" spans="3:61" ht="20.399999999999999" x14ac:dyDescent="0.35">
      <c r="C283" s="6" t="str">
        <f t="shared" si="6"/>
        <v>1T 2030</v>
      </c>
      <c r="D283" s="1">
        <v>47515</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t="str">
        <f t="shared" si="7"/>
        <v/>
      </c>
      <c r="BI283" t="str">
        <f t="shared" si="8"/>
        <v/>
      </c>
    </row>
    <row r="284" spans="3:61" ht="20.399999999999999" x14ac:dyDescent="0.35">
      <c r="C284" s="6" t="str">
        <f t="shared" si="6"/>
        <v>1T 2030</v>
      </c>
      <c r="D284" s="1">
        <v>47543</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t="str">
        <f t="shared" si="7"/>
        <v/>
      </c>
      <c r="BI284" t="str">
        <f t="shared" si="8"/>
        <v/>
      </c>
    </row>
    <row r="285" spans="3:61" ht="20.399999999999999" x14ac:dyDescent="0.35">
      <c r="C285" s="6" t="str">
        <f t="shared" si="6"/>
        <v>2T 2030</v>
      </c>
      <c r="D285" s="2">
        <v>47574</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t="str">
        <f t="shared" si="7"/>
        <v/>
      </c>
      <c r="BI285" t="str">
        <f t="shared" si="8"/>
        <v/>
      </c>
    </row>
    <row r="286" spans="3:61" ht="20.399999999999999" x14ac:dyDescent="0.35">
      <c r="C286" s="6" t="str">
        <f t="shared" ref="C286:C293" si="9">_xlfn.CONCAT(IF(MONTH(D286)&lt;=3,1,IF(AND(MONTH(D286)&gt;=4,MONTH(D286)&lt;=6),2,IF(AND(MONTH(D286)&gt;=7,MONTH(D286)&lt;=9),3,4))),"T ",YEAR(D286))</f>
        <v>2T 2030</v>
      </c>
      <c r="D286" s="1">
        <v>47604</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t="str">
        <f t="shared" si="7"/>
        <v/>
      </c>
      <c r="BI286" t="str">
        <f t="shared" si="8"/>
        <v/>
      </c>
    </row>
    <row r="287" spans="3:61" ht="20.399999999999999" x14ac:dyDescent="0.35">
      <c r="C287" s="6" t="str">
        <f t="shared" si="9"/>
        <v>2T 2030</v>
      </c>
      <c r="D287" s="1">
        <v>47635</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t="str">
        <f t="shared" si="7"/>
        <v/>
      </c>
      <c r="BI287" t="str">
        <f t="shared" si="8"/>
        <v/>
      </c>
    </row>
    <row r="288" spans="3:61" ht="20.399999999999999" x14ac:dyDescent="0.35">
      <c r="C288" s="6" t="str">
        <f t="shared" si="9"/>
        <v>3T 2030</v>
      </c>
      <c r="D288" s="1">
        <v>47665</v>
      </c>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t="str">
        <f t="shared" ref="BG288:BG293" si="10">IF(UPPER(BF288)="V",BG287+1,"")</f>
        <v/>
      </c>
      <c r="BI288" t="str">
        <f t="shared" ref="BI288:BI293" si="11">IF(UPPER(BH288)="V",BI287+1,"")</f>
        <v/>
      </c>
    </row>
    <row r="289" spans="3:61" ht="20.399999999999999" x14ac:dyDescent="0.35">
      <c r="C289" s="6" t="str">
        <f t="shared" si="9"/>
        <v>3T 2030</v>
      </c>
      <c r="D289" s="2">
        <v>47696</v>
      </c>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t="str">
        <f t="shared" si="10"/>
        <v/>
      </c>
      <c r="BI289" t="str">
        <f t="shared" si="11"/>
        <v/>
      </c>
    </row>
    <row r="290" spans="3:61" ht="20.399999999999999" x14ac:dyDescent="0.35">
      <c r="C290" s="6" t="str">
        <f t="shared" si="9"/>
        <v>3T 2030</v>
      </c>
      <c r="D290" s="1">
        <v>47727</v>
      </c>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t="str">
        <f t="shared" si="10"/>
        <v/>
      </c>
      <c r="BI290" t="str">
        <f t="shared" si="11"/>
        <v/>
      </c>
    </row>
    <row r="291" spans="3:61" ht="20.399999999999999" x14ac:dyDescent="0.35">
      <c r="C291" s="6" t="str">
        <f t="shared" si="9"/>
        <v>4T 2030</v>
      </c>
      <c r="D291" s="1">
        <v>47757</v>
      </c>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t="str">
        <f t="shared" si="10"/>
        <v/>
      </c>
      <c r="BI291" t="str">
        <f t="shared" si="11"/>
        <v/>
      </c>
    </row>
    <row r="292" spans="3:61" ht="20.399999999999999" x14ac:dyDescent="0.35">
      <c r="C292" s="6" t="str">
        <f t="shared" si="9"/>
        <v>4T 2030</v>
      </c>
      <c r="D292" s="1">
        <v>47788</v>
      </c>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t="str">
        <f t="shared" si="10"/>
        <v/>
      </c>
      <c r="BI292" t="str">
        <f t="shared" si="11"/>
        <v/>
      </c>
    </row>
    <row r="293" spans="3:61" ht="21" thickBot="1" x14ac:dyDescent="0.4">
      <c r="C293" s="6" t="str">
        <f t="shared" si="9"/>
        <v>4T 2030</v>
      </c>
      <c r="D293" s="4">
        <v>47818</v>
      </c>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t="str">
        <f t="shared" si="10"/>
        <v/>
      </c>
      <c r="BI293" t="str">
        <f t="shared" si="11"/>
        <v/>
      </c>
    </row>
    <row r="294" spans="3:61" ht="15" thickTop="1" x14ac:dyDescent="0.3"/>
  </sheetData>
  <conditionalFormatting sqref="C30:BG293">
    <cfRule type="cellIs" dxfId="0" priority="1" operator="equal">
      <formula>$BG$28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14E7D-954D-4DA0-9D49-C454156E7379}">
  <dimension ref="A1:N58"/>
  <sheetViews>
    <sheetView topLeftCell="A47" zoomScale="74" zoomScaleNormal="141" zoomScalePageLayoutView="30" workbookViewId="0">
      <selection activeCell="M54" sqref="M54"/>
    </sheetView>
  </sheetViews>
  <sheetFormatPr baseColWidth="10" defaultRowHeight="14.4" x14ac:dyDescent="0.3"/>
  <cols>
    <col min="1" max="1" width="15.21875" customWidth="1"/>
    <col min="2" max="2" width="31.5546875" customWidth="1"/>
    <col min="3" max="7" width="13.109375" customWidth="1"/>
    <col min="8" max="8" width="17" customWidth="1"/>
    <col min="9" max="9" width="17.109375" customWidth="1"/>
    <col min="14" max="14" width="16" bestFit="1" customWidth="1"/>
  </cols>
  <sheetData>
    <row r="1" spans="1:14" ht="15" x14ac:dyDescent="0.35">
      <c r="B1" s="34"/>
      <c r="L1" s="21"/>
    </row>
    <row r="2" spans="1:14" ht="15.6" thickBot="1" x14ac:dyDescent="0.4">
      <c r="B2" s="34"/>
      <c r="C2">
        <v>12</v>
      </c>
      <c r="D2">
        <v>9</v>
      </c>
      <c r="E2">
        <v>6</v>
      </c>
      <c r="F2">
        <v>3</v>
      </c>
      <c r="G2">
        <v>0</v>
      </c>
    </row>
    <row r="3" spans="1:14" ht="21.6" customHeight="1" x14ac:dyDescent="0.35">
      <c r="B3" s="34"/>
      <c r="C3" s="87" t="s">
        <v>61</v>
      </c>
      <c r="D3" s="88"/>
      <c r="E3" s="88"/>
      <c r="F3" s="88"/>
      <c r="G3" s="89"/>
      <c r="I3" s="81" t="s">
        <v>87</v>
      </c>
      <c r="J3" s="81"/>
      <c r="K3" s="81"/>
      <c r="L3" s="81"/>
    </row>
    <row r="4" spans="1:14" ht="14.4" customHeight="1" thickBot="1" x14ac:dyDescent="0.4">
      <c r="B4" s="35"/>
      <c r="C4" s="15" t="s">
        <v>62</v>
      </c>
      <c r="D4" s="16" t="s">
        <v>62</v>
      </c>
      <c r="E4" s="16" t="s">
        <v>62</v>
      </c>
      <c r="F4" s="16" t="s">
        <v>62</v>
      </c>
      <c r="G4" s="17" t="s">
        <v>62</v>
      </c>
      <c r="H4" s="75"/>
      <c r="I4" s="82"/>
      <c r="J4" s="82"/>
      <c r="K4" s="82"/>
      <c r="L4" s="82"/>
    </row>
    <row r="5" spans="1:14" s="36" customFormat="1" ht="40.799999999999997" customHeight="1" thickBot="1" x14ac:dyDescent="0.4">
      <c r="B5" s="37"/>
      <c r="C5" s="38" t="str">
        <f>INDEX(Trim,MAX(base_Rang)-C2)</f>
        <v>3T 2023</v>
      </c>
      <c r="D5" s="38" t="str">
        <f>INDEX(Trim,MAX(base_Rang)-D2)</f>
        <v>4T 2023</v>
      </c>
      <c r="E5" s="38" t="str">
        <f>INDEX(Trim,MAX(base_Rang)-E2)</f>
        <v>1T 2024</v>
      </c>
      <c r="F5" s="38" t="str">
        <f>INDEX(Trim,MAX(base_Rang)-F2)</f>
        <v>2T 2024</v>
      </c>
      <c r="G5" s="38" t="str">
        <f>INDEX(Trim,MAX(base_Rang)-G2)</f>
        <v>3T 2024</v>
      </c>
      <c r="H5" s="39" t="s">
        <v>63</v>
      </c>
      <c r="I5" s="39" t="s">
        <v>64</v>
      </c>
      <c r="J5" s="39" t="s">
        <v>84</v>
      </c>
      <c r="K5" s="39" t="s">
        <v>85</v>
      </c>
      <c r="L5" s="39" t="s">
        <v>86</v>
      </c>
      <c r="N5"/>
    </row>
    <row r="6" spans="1:14" ht="40.200000000000003" customHeight="1" thickTop="1" thickBot="1" x14ac:dyDescent="0.5">
      <c r="A6" s="83" t="s">
        <v>59</v>
      </c>
      <c r="B6" s="51" t="s">
        <v>1</v>
      </c>
      <c r="C6" s="27">
        <f t="shared" ref="C6:G15" ca="1" si="0">SUMIF(Trim,C$5,INDIRECT(_xlfn.CONCAT("Base!",ADDRESS(30,MATCH($B6,Base_Lib,0)+3),":",ADDRESS(293,MATCH($B6,Base_Lib,0)+3))))</f>
        <v>6209.4099028097589</v>
      </c>
      <c r="D6" s="27">
        <f ca="1">SUMIF(Trim,D$5,INDIRECT(_xlfn.CONCAT("Base!",ADDRESS(30,MATCH($B6,Base_Lib,0)+3),":",ADDRESS(293,MATCH($B6,Base_Lib,0)+3))))</f>
        <v>5496.7406353757515</v>
      </c>
      <c r="E6" s="27">
        <f t="shared" ca="1" si="0"/>
        <v>2102.2182470589655</v>
      </c>
      <c r="F6" s="27">
        <f t="shared" ca="1" si="0"/>
        <v>4518.5770118848359</v>
      </c>
      <c r="G6" s="27">
        <f t="shared" ca="1" si="0"/>
        <v>4287.273196670887</v>
      </c>
      <c r="H6" s="28"/>
      <c r="I6" s="24" t="str">
        <f>IF(OR(H6=0,H6=""),"",+G6/H6*100)</f>
        <v/>
      </c>
      <c r="J6" s="24">
        <f ca="1">100*G6/$G$6</f>
        <v>100</v>
      </c>
      <c r="K6" s="24" t="str">
        <f>""</f>
        <v/>
      </c>
      <c r="L6" s="24" t="str">
        <f>""</f>
        <v/>
      </c>
    </row>
    <row r="7" spans="1:14" ht="40.200000000000003" customHeight="1" thickTop="1" thickBot="1" x14ac:dyDescent="0.5">
      <c r="A7" s="84"/>
      <c r="B7" s="52" t="s">
        <v>2</v>
      </c>
      <c r="C7" s="28">
        <f t="shared" ca="1" si="0"/>
        <v>5627.2172119906845</v>
      </c>
      <c r="D7" s="28">
        <f t="shared" ca="1" si="0"/>
        <v>5090.8177884185234</v>
      </c>
      <c r="E7" s="30">
        <f t="shared" ca="1" si="0"/>
        <v>1988.9338992986</v>
      </c>
      <c r="F7" s="28">
        <f t="shared" ca="1" si="0"/>
        <v>4251.0298588201995</v>
      </c>
      <c r="G7" s="28">
        <f t="shared" ca="1" si="0"/>
        <v>4027.9755625322991</v>
      </c>
      <c r="H7" s="30">
        <v>3083.3</v>
      </c>
      <c r="I7" s="24">
        <f ca="1">IF(OR(H7=0,H7=""),"",+G7/H7*100)</f>
        <v>130.63845757896729</v>
      </c>
      <c r="J7" s="24">
        <f t="shared" ref="J7:J25" ca="1" si="1">100*G7/$G$6</f>
        <v>93.951921833674248</v>
      </c>
      <c r="K7" s="24" t="str">
        <f>""</f>
        <v/>
      </c>
      <c r="L7" s="24" t="str">
        <f>""</f>
        <v/>
      </c>
    </row>
    <row r="8" spans="1:14" ht="40.200000000000003" customHeight="1" thickTop="1" thickBot="1" x14ac:dyDescent="0.35">
      <c r="A8" s="84"/>
      <c r="B8" s="53" t="s">
        <v>3</v>
      </c>
      <c r="C8" s="29">
        <f t="shared" ca="1" si="0"/>
        <v>5627.2172119906845</v>
      </c>
      <c r="D8" s="30">
        <f t="shared" ca="1" si="0"/>
        <v>5090.8177884185234</v>
      </c>
      <c r="E8" s="25">
        <f t="shared" ca="1" si="0"/>
        <v>1988.9338992986</v>
      </c>
      <c r="F8" s="30">
        <f t="shared" ca="1" si="0"/>
        <v>4251.0298588201995</v>
      </c>
      <c r="G8" s="30">
        <f t="shared" ca="1" si="0"/>
        <v>4027.9755625322991</v>
      </c>
      <c r="H8" s="25"/>
      <c r="I8" s="24" t="str">
        <f>IF(OR(H8=0,H8=""),"",+G8/H8*100)</f>
        <v/>
      </c>
      <c r="J8" s="24">
        <f t="shared" ca="1" si="1"/>
        <v>93.951921833674248</v>
      </c>
      <c r="K8" s="24" t="str">
        <f>""</f>
        <v/>
      </c>
      <c r="L8" s="24" t="str">
        <f>""</f>
        <v/>
      </c>
    </row>
    <row r="9" spans="1:14" ht="40.200000000000003" customHeight="1" thickTop="1" thickBot="1" x14ac:dyDescent="0.35">
      <c r="A9" s="84"/>
      <c r="B9" s="54" t="s">
        <v>4</v>
      </c>
      <c r="C9" s="26">
        <f t="shared" ca="1" si="0"/>
        <v>4992.6015925559996</v>
      </c>
      <c r="D9" s="25">
        <f t="shared" ca="1" si="0"/>
        <v>4503.4494077273994</v>
      </c>
      <c r="E9" s="31">
        <f t="shared" ca="1" si="0"/>
        <v>1753.2141254625999</v>
      </c>
      <c r="F9" s="25">
        <f t="shared" ca="1" si="0"/>
        <v>3785.2654656488003</v>
      </c>
      <c r="G9" s="25">
        <f t="shared" ca="1" si="0"/>
        <v>3551.1381610806002</v>
      </c>
      <c r="H9" s="31">
        <v>2605.8000000000002</v>
      </c>
      <c r="I9" s="24">
        <f ca="1">IF(OR(H9=0,H9=""),"",+G9/H9*100)</f>
        <v>136.27823167858622</v>
      </c>
      <c r="J9" s="24">
        <f t="shared" ca="1" si="1"/>
        <v>82.829761439931019</v>
      </c>
      <c r="K9" s="24" t="str">
        <f>""</f>
        <v/>
      </c>
      <c r="L9" s="24" t="str">
        <f>""</f>
        <v/>
      </c>
    </row>
    <row r="10" spans="1:14" ht="46.2" customHeight="1" thickTop="1" thickBot="1" x14ac:dyDescent="0.35">
      <c r="A10" s="84"/>
      <c r="B10" s="55" t="s">
        <v>5</v>
      </c>
      <c r="C10" s="31">
        <f t="shared" ca="1" si="0"/>
        <v>1739.963918685</v>
      </c>
      <c r="D10" s="31">
        <f t="shared" ca="1" si="0"/>
        <v>1499.3884213180002</v>
      </c>
      <c r="E10" s="31">
        <f t="shared" ca="1" si="0"/>
        <v>527.22830392999992</v>
      </c>
      <c r="F10" s="31">
        <f t="shared" ca="1" si="0"/>
        <v>1147.1583421319999</v>
      </c>
      <c r="G10" s="31">
        <f t="shared" ca="1" si="0"/>
        <v>1045.303078895</v>
      </c>
      <c r="H10" s="31">
        <v>917.3</v>
      </c>
      <c r="I10" s="24">
        <f t="shared" ref="I10:I58" ca="1" si="2">IF(OR(H10=0,H10=""),"",+G10/H10*100)</f>
        <v>113.95433106889786</v>
      </c>
      <c r="J10" s="24">
        <f t="shared" ca="1" si="1"/>
        <v>24.381536490529431</v>
      </c>
      <c r="K10" s="24" t="str">
        <f>""</f>
        <v/>
      </c>
      <c r="L10" s="24" t="str">
        <f>""</f>
        <v/>
      </c>
    </row>
    <row r="11" spans="1:14" ht="40.200000000000003" customHeight="1" thickTop="1" thickBot="1" x14ac:dyDescent="0.35">
      <c r="A11" s="84"/>
      <c r="B11" s="55" t="s">
        <v>6</v>
      </c>
      <c r="C11" s="31">
        <f t="shared" ca="1" si="0"/>
        <v>41.922955481000002</v>
      </c>
      <c r="D11" s="31">
        <f t="shared" ca="1" si="0"/>
        <v>37.454259559000008</v>
      </c>
      <c r="E11" s="31">
        <f t="shared" ca="1" si="0"/>
        <v>15.652655588</v>
      </c>
      <c r="F11" s="31">
        <f t="shared" ca="1" si="0"/>
        <v>30.696758889999995</v>
      </c>
      <c r="G11" s="31">
        <f t="shared" ca="1" si="0"/>
        <v>28.95370759</v>
      </c>
      <c r="H11" s="31">
        <v>21.9</v>
      </c>
      <c r="I11" s="24">
        <f t="shared" ca="1" si="2"/>
        <v>132.20871045662102</v>
      </c>
      <c r="J11" s="24">
        <f t="shared" ca="1" si="1"/>
        <v>0.67534085797198229</v>
      </c>
      <c r="K11" s="24" t="str">
        <f>""</f>
        <v/>
      </c>
      <c r="L11" s="24" t="str">
        <f>""</f>
        <v/>
      </c>
    </row>
    <row r="12" spans="1:14" ht="40.200000000000003" customHeight="1" thickTop="1" thickBot="1" x14ac:dyDescent="0.35">
      <c r="A12" s="84"/>
      <c r="B12" s="55" t="s">
        <v>7</v>
      </c>
      <c r="C12" s="31">
        <f t="shared" ca="1" si="0"/>
        <v>158.75536902899998</v>
      </c>
      <c r="D12" s="31">
        <f t="shared" ca="1" si="0"/>
        <v>144.63269265899999</v>
      </c>
      <c r="E12" s="31">
        <f t="shared" ca="1" si="0"/>
        <v>54.732643829999994</v>
      </c>
      <c r="F12" s="31">
        <f t="shared" ca="1" si="0"/>
        <v>115.009719343</v>
      </c>
      <c r="G12" s="31">
        <f t="shared" ca="1" si="0"/>
        <v>116.733679841</v>
      </c>
      <c r="H12" s="31">
        <v>39.9</v>
      </c>
      <c r="I12" s="24">
        <f t="shared" ca="1" si="2"/>
        <v>292.56561363659148</v>
      </c>
      <c r="J12" s="24">
        <f t="shared" ca="1" si="1"/>
        <v>2.7227954573001072</v>
      </c>
      <c r="K12" s="24" t="str">
        <f>""</f>
        <v/>
      </c>
      <c r="L12" s="24" t="str">
        <f>""</f>
        <v/>
      </c>
    </row>
    <row r="13" spans="1:14" ht="28.2" customHeight="1" thickTop="1" thickBot="1" x14ac:dyDescent="0.35">
      <c r="A13" s="84"/>
      <c r="B13" s="55" t="s">
        <v>8</v>
      </c>
      <c r="C13" s="31">
        <f t="shared" ca="1" si="0"/>
        <v>2355.6183711839999</v>
      </c>
      <c r="D13" s="31">
        <f t="shared" ca="1" si="0"/>
        <v>2192.5635358713998</v>
      </c>
      <c r="E13" s="31">
        <f t="shared" ca="1" si="0"/>
        <v>918.02599148660011</v>
      </c>
      <c r="F13" s="31">
        <f t="shared" ca="1" si="0"/>
        <v>2001.6283081198001</v>
      </c>
      <c r="G13" s="31">
        <f t="shared" ca="1" si="0"/>
        <v>1891.4477654115999</v>
      </c>
      <c r="H13" s="31">
        <v>1274.5999999999999</v>
      </c>
      <c r="I13" s="24">
        <f t="shared" ca="1" si="2"/>
        <v>148.39539976554212</v>
      </c>
      <c r="J13" s="24">
        <f t="shared" ca="1" si="1"/>
        <v>44.117733548688456</v>
      </c>
      <c r="K13" s="24" t="str">
        <f>""</f>
        <v/>
      </c>
      <c r="L13" s="24" t="str">
        <f>""</f>
        <v/>
      </c>
    </row>
    <row r="14" spans="1:14" ht="35.4" customHeight="1" thickTop="1" thickBot="1" x14ac:dyDescent="0.35">
      <c r="A14" s="84"/>
      <c r="B14" s="55" t="s">
        <v>9</v>
      </c>
      <c r="C14" s="31">
        <f t="shared" ca="1" si="0"/>
        <v>693.675357502</v>
      </c>
      <c r="D14" s="31">
        <f t="shared" ca="1" si="0"/>
        <v>626.98504758900003</v>
      </c>
      <c r="E14" s="31">
        <f t="shared" ca="1" si="0"/>
        <v>236.852325702</v>
      </c>
      <c r="F14" s="31">
        <f t="shared" ca="1" si="0"/>
        <v>489.11236116099997</v>
      </c>
      <c r="G14" s="31">
        <f t="shared" ca="1" si="0"/>
        <v>466.892320832</v>
      </c>
      <c r="H14" s="31">
        <v>348.3</v>
      </c>
      <c r="I14" s="24">
        <f t="shared" ca="1" si="2"/>
        <v>134.04890061211597</v>
      </c>
      <c r="J14" s="24">
        <f t="shared" ca="1" si="1"/>
        <v>10.890192889843055</v>
      </c>
      <c r="K14" s="24" t="str">
        <f>""</f>
        <v/>
      </c>
      <c r="L14" s="24" t="str">
        <f>""</f>
        <v/>
      </c>
    </row>
    <row r="15" spans="1:14" ht="51.6" customHeight="1" thickTop="1" thickBot="1" x14ac:dyDescent="0.35">
      <c r="A15" s="84"/>
      <c r="B15" s="55" t="s">
        <v>10</v>
      </c>
      <c r="C15" s="31">
        <f t="shared" ca="1" si="0"/>
        <v>2.6656206750000004</v>
      </c>
      <c r="D15" s="31">
        <f t="shared" ca="1" si="0"/>
        <v>2.4254507309999997</v>
      </c>
      <c r="E15" s="25">
        <f t="shared" ca="1" si="0"/>
        <v>0.72220492599999997</v>
      </c>
      <c r="F15" s="31">
        <f t="shared" ca="1" si="0"/>
        <v>1.6599760029999999</v>
      </c>
      <c r="G15" s="31">
        <f t="shared" ca="1" si="0"/>
        <v>1.8076085110000002</v>
      </c>
      <c r="H15" s="25">
        <v>3.9</v>
      </c>
      <c r="I15" s="24">
        <f ca="1">IF(OR(H15=0,H15=""),"",+G15/H15*100)</f>
        <v>46.34893617948719</v>
      </c>
      <c r="J15" s="24">
        <f t="shared" ca="1" si="1"/>
        <v>4.2162195597976529E-2</v>
      </c>
      <c r="K15" s="24" t="str">
        <f>""</f>
        <v/>
      </c>
      <c r="L15" s="24" t="str">
        <f>""</f>
        <v/>
      </c>
    </row>
    <row r="16" spans="1:14" ht="51.6" customHeight="1" thickTop="1" thickBot="1" x14ac:dyDescent="0.35">
      <c r="A16" s="84"/>
      <c r="B16" s="54" t="s">
        <v>11</v>
      </c>
      <c r="C16" s="25">
        <f t="shared" ref="C16:G25" ca="1" si="3">SUMIF(Trim,C$5,INDIRECT(_xlfn.CONCAT("Base!",ADDRESS(30,MATCH($B16,Base_Lib,0)+3),":",ADDRESS(293,MATCH($B16,Base_Lib,0)+3))))</f>
        <v>634.61561943468428</v>
      </c>
      <c r="D16" s="25">
        <f t="shared" ca="1" si="3"/>
        <v>587.36838069112298</v>
      </c>
      <c r="E16" s="31">
        <f t="shared" ca="1" si="3"/>
        <v>235.719773836</v>
      </c>
      <c r="F16" s="25">
        <f t="shared" ca="1" si="3"/>
        <v>465.7643931714</v>
      </c>
      <c r="G16" s="25">
        <f t="shared" ca="1" si="3"/>
        <v>476.83740145169998</v>
      </c>
      <c r="H16" s="31">
        <v>250.2</v>
      </c>
      <c r="I16" s="24">
        <f ca="1">IF(OR(H16=0,H16=""),"",+G16/H16*100)</f>
        <v>190.582494585012</v>
      </c>
      <c r="J16" s="24">
        <f t="shared" ca="1" si="1"/>
        <v>11.122160393743259</v>
      </c>
      <c r="K16" s="24" t="str">
        <f>""</f>
        <v/>
      </c>
      <c r="L16" s="24" t="str">
        <f>""</f>
        <v/>
      </c>
    </row>
    <row r="17" spans="1:12" ht="51.6" customHeight="1" thickTop="1" thickBot="1" x14ac:dyDescent="0.35">
      <c r="A17" s="84"/>
      <c r="B17" s="55" t="s">
        <v>12</v>
      </c>
      <c r="C17" s="31">
        <f t="shared" ca="1" si="3"/>
        <v>14.664726650000002</v>
      </c>
      <c r="D17" s="31">
        <f t="shared" ca="1" si="3"/>
        <v>14.907052461000001</v>
      </c>
      <c r="E17" s="31">
        <f t="shared" ca="1" si="3"/>
        <v>9.4373559229999984</v>
      </c>
      <c r="F17" s="31">
        <f t="shared" ca="1" si="3"/>
        <v>21.280929451999999</v>
      </c>
      <c r="G17" s="31">
        <f t="shared" ca="1" si="3"/>
        <v>19.723134041999998</v>
      </c>
      <c r="H17" s="31">
        <v>0</v>
      </c>
      <c r="I17" s="24" t="str">
        <f t="shared" si="2"/>
        <v/>
      </c>
      <c r="J17" s="24">
        <f t="shared" ca="1" si="1"/>
        <v>0.46003912363959493</v>
      </c>
      <c r="K17" s="24" t="str">
        <f>""</f>
        <v/>
      </c>
      <c r="L17" s="24" t="str">
        <f>""</f>
        <v/>
      </c>
    </row>
    <row r="18" spans="1:12" ht="51.6" customHeight="1" thickTop="1" thickBot="1" x14ac:dyDescent="0.35">
      <c r="A18" s="84"/>
      <c r="B18" s="55" t="s">
        <v>13</v>
      </c>
      <c r="C18" s="31">
        <f t="shared" ca="1" si="3"/>
        <v>97.280723963000014</v>
      </c>
      <c r="D18" s="31">
        <f t="shared" ca="1" si="3"/>
        <v>85.415033885000028</v>
      </c>
      <c r="E18" s="31">
        <f t="shared" ca="1" si="3"/>
        <v>31.544016140000004</v>
      </c>
      <c r="F18" s="31">
        <f t="shared" ca="1" si="3"/>
        <v>58.538826087400004</v>
      </c>
      <c r="G18" s="31">
        <f t="shared" ca="1" si="3"/>
        <v>56.408209419399995</v>
      </c>
      <c r="H18" s="31">
        <v>0</v>
      </c>
      <c r="I18" s="24" t="str">
        <f t="shared" si="2"/>
        <v/>
      </c>
      <c r="J18" s="24">
        <f t="shared" ca="1" si="1"/>
        <v>1.3157129679349933</v>
      </c>
      <c r="K18" s="24" t="str">
        <f>""</f>
        <v/>
      </c>
      <c r="L18" s="24" t="str">
        <f>""</f>
        <v/>
      </c>
    </row>
    <row r="19" spans="1:12" ht="51.6" customHeight="1" thickTop="1" thickBot="1" x14ac:dyDescent="0.35">
      <c r="A19" s="84"/>
      <c r="B19" s="55" t="s">
        <v>14</v>
      </c>
      <c r="C19" s="31">
        <f t="shared" ca="1" si="3"/>
        <v>4.7565043029999998</v>
      </c>
      <c r="D19" s="31">
        <f t="shared" ca="1" si="3"/>
        <v>4.634416475000001</v>
      </c>
      <c r="E19" s="31">
        <f t="shared" ca="1" si="3"/>
        <v>1.6760800600000001</v>
      </c>
      <c r="F19" s="31">
        <f t="shared" ca="1" si="3"/>
        <v>3.3628630440000009</v>
      </c>
      <c r="G19" s="31">
        <f t="shared" ca="1" si="3"/>
        <v>4.0516949760000003</v>
      </c>
      <c r="H19" s="31">
        <v>0</v>
      </c>
      <c r="I19" s="24" t="str">
        <f t="shared" si="2"/>
        <v/>
      </c>
      <c r="J19" s="24">
        <f t="shared" ca="1" si="1"/>
        <v>9.4505173571541562E-2</v>
      </c>
      <c r="K19" s="24" t="str">
        <f>""</f>
        <v/>
      </c>
      <c r="L19" s="24" t="str">
        <f>""</f>
        <v/>
      </c>
    </row>
    <row r="20" spans="1:12" ht="51.6" customHeight="1" thickTop="1" thickBot="1" x14ac:dyDescent="0.35">
      <c r="A20" s="84"/>
      <c r="B20" s="55" t="s">
        <v>15</v>
      </c>
      <c r="C20" s="31">
        <f t="shared" ca="1" si="3"/>
        <v>247.53167074499999</v>
      </c>
      <c r="D20" s="31">
        <f t="shared" ca="1" si="3"/>
        <v>204.521817403</v>
      </c>
      <c r="E20" s="31">
        <f t="shared" ca="1" si="3"/>
        <v>14.894485774</v>
      </c>
      <c r="F20" s="31">
        <f t="shared" ca="1" si="3"/>
        <v>77.047239138999998</v>
      </c>
      <c r="G20" s="31">
        <f t="shared" ca="1" si="3"/>
        <v>107.42625780199999</v>
      </c>
      <c r="H20" s="31">
        <v>0</v>
      </c>
      <c r="I20" s="24" t="str">
        <f t="shared" si="2"/>
        <v/>
      </c>
      <c r="J20" s="24">
        <f t="shared" ca="1" si="1"/>
        <v>2.5057012435180859</v>
      </c>
      <c r="K20" s="24" t="str">
        <f>""</f>
        <v/>
      </c>
      <c r="L20" s="24" t="str">
        <f>""</f>
        <v/>
      </c>
    </row>
    <row r="21" spans="1:12" ht="51.6" customHeight="1" thickTop="1" thickBot="1" x14ac:dyDescent="0.35">
      <c r="A21" s="84"/>
      <c r="B21" s="55" t="s">
        <v>16</v>
      </c>
      <c r="C21" s="31">
        <f t="shared" ca="1" si="3"/>
        <v>270.38199377368437</v>
      </c>
      <c r="D21" s="31">
        <f t="shared" ca="1" si="3"/>
        <v>277.89006046712291</v>
      </c>
      <c r="E21" s="30">
        <f t="shared" ca="1" si="3"/>
        <v>178.16783593899999</v>
      </c>
      <c r="F21" s="31">
        <f t="shared" ca="1" si="3"/>
        <v>305.53453544899997</v>
      </c>
      <c r="G21" s="31">
        <f t="shared" ca="1" si="3"/>
        <v>289.22810521229997</v>
      </c>
      <c r="H21" s="30">
        <v>0</v>
      </c>
      <c r="I21" s="24" t="str">
        <f t="shared" si="2"/>
        <v/>
      </c>
      <c r="J21" s="24">
        <f t="shared" ca="1" si="1"/>
        <v>6.7462018850790439</v>
      </c>
      <c r="K21" s="24" t="str">
        <f>""</f>
        <v/>
      </c>
      <c r="L21" s="24" t="str">
        <f>""</f>
        <v/>
      </c>
    </row>
    <row r="22" spans="1:12" ht="51.6" customHeight="1" thickTop="1" thickBot="1" x14ac:dyDescent="0.5">
      <c r="A22" s="84"/>
      <c r="B22" s="53" t="s">
        <v>17</v>
      </c>
      <c r="C22" s="30">
        <f t="shared" ca="1" si="3"/>
        <v>0</v>
      </c>
      <c r="D22" s="30">
        <f t="shared" ca="1" si="3"/>
        <v>0</v>
      </c>
      <c r="E22" s="28">
        <f t="shared" ca="1" si="3"/>
        <v>0</v>
      </c>
      <c r="F22" s="30">
        <f t="shared" ca="1" si="3"/>
        <v>0</v>
      </c>
      <c r="G22" s="30">
        <f t="shared" ca="1" si="3"/>
        <v>0</v>
      </c>
      <c r="H22" s="28">
        <v>34.6</v>
      </c>
      <c r="I22" s="24">
        <f t="shared" ca="1" si="2"/>
        <v>0</v>
      </c>
      <c r="J22" s="24">
        <f t="shared" ca="1" si="1"/>
        <v>0</v>
      </c>
      <c r="K22" s="24" t="str">
        <f>""</f>
        <v/>
      </c>
      <c r="L22" s="24" t="str">
        <f>""</f>
        <v/>
      </c>
    </row>
    <row r="23" spans="1:12" ht="51.6" customHeight="1" thickTop="1" thickBot="1" x14ac:dyDescent="0.5">
      <c r="A23" s="84"/>
      <c r="B23" s="52" t="s">
        <v>18</v>
      </c>
      <c r="C23" s="28">
        <f t="shared" ca="1" si="3"/>
        <v>582.19269081907498</v>
      </c>
      <c r="D23" s="28">
        <f t="shared" ca="1" si="3"/>
        <v>405.92284695722867</v>
      </c>
      <c r="E23" s="30">
        <f t="shared" ca="1" si="3"/>
        <v>113.28434776036556</v>
      </c>
      <c r="F23" s="28">
        <f t="shared" ca="1" si="3"/>
        <v>267.54715306463538</v>
      </c>
      <c r="G23" s="28">
        <f t="shared" ca="1" si="3"/>
        <v>259.2976341385874</v>
      </c>
      <c r="H23" s="30">
        <v>227.3</v>
      </c>
      <c r="I23" s="24">
        <f ca="1">IF(OR(H23=0,H23=""),"",+G23/H23*100)</f>
        <v>114.07726974860861</v>
      </c>
      <c r="J23" s="24">
        <f t="shared" ca="1" si="1"/>
        <v>6.0480781663257366</v>
      </c>
      <c r="K23" s="24" t="str">
        <f>""</f>
        <v/>
      </c>
      <c r="L23" s="24" t="str">
        <f>""</f>
        <v/>
      </c>
    </row>
    <row r="24" spans="1:12" ht="51.6" customHeight="1" thickTop="1" thickBot="1" x14ac:dyDescent="0.35">
      <c r="A24" s="84"/>
      <c r="B24" s="53" t="s">
        <v>19</v>
      </c>
      <c r="C24" s="30">
        <f t="shared" ca="1" si="3"/>
        <v>582.19269081907498</v>
      </c>
      <c r="D24" s="30">
        <f t="shared" ca="1" si="3"/>
        <v>405.92284695722867</v>
      </c>
      <c r="E24" s="30">
        <f t="shared" ca="1" si="3"/>
        <v>113.28434776036556</v>
      </c>
      <c r="F24" s="30">
        <f t="shared" ca="1" si="3"/>
        <v>267.54715306463538</v>
      </c>
      <c r="G24" s="30">
        <f t="shared" ca="1" si="3"/>
        <v>259.2976341385874</v>
      </c>
      <c r="H24" s="30"/>
      <c r="I24" s="24" t="str">
        <f t="shared" si="2"/>
        <v/>
      </c>
      <c r="J24" s="24">
        <f t="shared" ca="1" si="1"/>
        <v>6.0480781663257366</v>
      </c>
      <c r="K24" s="24" t="str">
        <f>""</f>
        <v/>
      </c>
      <c r="L24" s="24" t="str">
        <f>""</f>
        <v/>
      </c>
    </row>
    <row r="25" spans="1:12" ht="51.6" customHeight="1" thickTop="1" thickBot="1" x14ac:dyDescent="0.35">
      <c r="A25" s="84"/>
      <c r="B25" s="53" t="s">
        <v>20</v>
      </c>
      <c r="C25" s="30">
        <f t="shared" ca="1" si="3"/>
        <v>0</v>
      </c>
      <c r="D25" s="30">
        <f t="shared" ca="1" si="3"/>
        <v>0</v>
      </c>
      <c r="E25" s="25">
        <f t="shared" ca="1" si="3"/>
        <v>0</v>
      </c>
      <c r="F25" s="30">
        <f t="shared" ca="1" si="3"/>
        <v>0</v>
      </c>
      <c r="G25" s="30">
        <f t="shared" ca="1" si="3"/>
        <v>0</v>
      </c>
      <c r="H25" s="25"/>
      <c r="I25" s="24" t="str">
        <f t="shared" si="2"/>
        <v/>
      </c>
      <c r="J25" s="24">
        <f t="shared" ca="1" si="1"/>
        <v>0</v>
      </c>
      <c r="K25" s="24" t="str">
        <f>""</f>
        <v/>
      </c>
      <c r="L25" s="24" t="str">
        <f>""</f>
        <v/>
      </c>
    </row>
    <row r="26" spans="1:12" ht="51.6" customHeight="1" thickTop="1" thickBot="1" x14ac:dyDescent="0.5">
      <c r="A26" s="84" t="s">
        <v>74</v>
      </c>
      <c r="B26" s="51" t="s">
        <v>21</v>
      </c>
      <c r="C26" s="25">
        <f t="shared" ref="C26:G35" ca="1" si="4">SUMIF(Trim,C$5,INDIRECT(_xlfn.CONCAT("Base!",ADDRESS(30,MATCH($B26,Base_Lib,0)+3),":",ADDRESS(293,MATCH($B26,Base_Lib,0)+3))))</f>
        <v>7330.1835248902444</v>
      </c>
      <c r="D26" s="25">
        <f t="shared" ca="1" si="4"/>
        <v>6717.0269201901565</v>
      </c>
      <c r="E26" s="28">
        <f t="shared" ca="1" si="4"/>
        <v>2460.1438894334315</v>
      </c>
      <c r="F26" s="25">
        <f t="shared" ca="1" si="4"/>
        <v>5395.9838629798705</v>
      </c>
      <c r="G26" s="25">
        <f t="shared" ca="1" si="4"/>
        <v>5239.3612501859534</v>
      </c>
      <c r="H26" s="28"/>
      <c r="I26" s="24" t="str">
        <f t="shared" si="2"/>
        <v/>
      </c>
      <c r="J26" s="24" t="str">
        <f>""</f>
        <v/>
      </c>
      <c r="K26" s="24">
        <f ca="1">100*G26/$G$26</f>
        <v>100</v>
      </c>
      <c r="L26" s="24" t="str">
        <f>""</f>
        <v/>
      </c>
    </row>
    <row r="27" spans="1:12" ht="51.6" customHeight="1" thickTop="1" thickBot="1" x14ac:dyDescent="0.5">
      <c r="A27" s="84"/>
      <c r="B27" s="52" t="s">
        <v>22</v>
      </c>
      <c r="C27" s="28">
        <f t="shared" ca="1" si="4"/>
        <v>7351.1378682462455</v>
      </c>
      <c r="D27" s="28">
        <f t="shared" ca="1" si="4"/>
        <v>6738.7143197691576</v>
      </c>
      <c r="E27" s="30">
        <f t="shared" ca="1" si="4"/>
        <v>2465.8697694054317</v>
      </c>
      <c r="F27" s="28">
        <f t="shared" ca="1" si="4"/>
        <v>5377.3778840798695</v>
      </c>
      <c r="G27" s="28">
        <f t="shared" ca="1" si="4"/>
        <v>5231.9667337939518</v>
      </c>
      <c r="H27" s="30">
        <v>3669.7</v>
      </c>
      <c r="I27" s="24">
        <f t="shared" ca="1" si="2"/>
        <v>142.57205585726223</v>
      </c>
      <c r="J27" s="24" t="str">
        <f>""</f>
        <v/>
      </c>
      <c r="K27" s="24">
        <f t="shared" ref="K27:K43" ca="1" si="5">100*G27/$G$26</f>
        <v>99.858866070902451</v>
      </c>
      <c r="L27" s="24" t="str">
        <f>""</f>
        <v/>
      </c>
    </row>
    <row r="28" spans="1:12" ht="51.6" customHeight="1" thickTop="1" thickBot="1" x14ac:dyDescent="0.35">
      <c r="A28" s="84"/>
      <c r="B28" s="53" t="s">
        <v>23</v>
      </c>
      <c r="C28" s="30">
        <f t="shared" ca="1" si="4"/>
        <v>4827.8143808413051</v>
      </c>
      <c r="D28" s="30">
        <f t="shared" ca="1" si="4"/>
        <v>4264.637190931534</v>
      </c>
      <c r="E28" s="25">
        <f t="shared" ca="1" si="4"/>
        <v>1625.2467879789988</v>
      </c>
      <c r="F28" s="30">
        <f t="shared" ca="1" si="4"/>
        <v>3477.2781470585069</v>
      </c>
      <c r="G28" s="30">
        <f t="shared" ca="1" si="4"/>
        <v>3273.5780445878499</v>
      </c>
      <c r="H28" s="25">
        <v>2282.6999999999998</v>
      </c>
      <c r="I28" s="24">
        <f t="shared" ca="1" si="2"/>
        <v>143.40815896034741</v>
      </c>
      <c r="J28" s="24" t="str">
        <f>""</f>
        <v/>
      </c>
      <c r="K28" s="24">
        <f t="shared" ca="1" si="5"/>
        <v>62.480479743053891</v>
      </c>
      <c r="L28" s="24" t="str">
        <f>""</f>
        <v/>
      </c>
    </row>
    <row r="29" spans="1:12" ht="51.6" customHeight="1" thickTop="1" thickBot="1" x14ac:dyDescent="0.35">
      <c r="A29" s="84"/>
      <c r="B29" s="54" t="s">
        <v>24</v>
      </c>
      <c r="C29" s="25">
        <f t="shared" ca="1" si="4"/>
        <v>2468.3515812969999</v>
      </c>
      <c r="D29" s="25">
        <f t="shared" ca="1" si="4"/>
        <v>2221.1522564966667</v>
      </c>
      <c r="E29" s="25">
        <f t="shared" ca="1" si="4"/>
        <v>896.55062044499994</v>
      </c>
      <c r="F29" s="25">
        <f t="shared" ca="1" si="4"/>
        <v>1797.9214047959999</v>
      </c>
      <c r="G29" s="25">
        <f t="shared" ca="1" si="4"/>
        <v>1698.3370943413333</v>
      </c>
      <c r="H29" s="25">
        <v>1072.5999999999999</v>
      </c>
      <c r="I29" s="24">
        <f t="shared" ca="1" si="2"/>
        <v>158.33834554739263</v>
      </c>
      <c r="J29" s="24" t="str">
        <f>""</f>
        <v/>
      </c>
      <c r="K29" s="24">
        <f t="shared" ca="1" si="5"/>
        <v>32.414964596706454</v>
      </c>
      <c r="L29" s="24" t="str">
        <f>""</f>
        <v/>
      </c>
    </row>
    <row r="30" spans="1:12" ht="51.6" customHeight="1" thickTop="1" thickBot="1" x14ac:dyDescent="0.35">
      <c r="A30" s="84"/>
      <c r="B30" s="54" t="s">
        <v>25</v>
      </c>
      <c r="C30" s="25">
        <f t="shared" ca="1" si="4"/>
        <v>480.29948146899994</v>
      </c>
      <c r="D30" s="25">
        <f t="shared" ca="1" si="4"/>
        <v>430.864020423</v>
      </c>
      <c r="E30" s="25">
        <f t="shared" ca="1" si="4"/>
        <v>123.52910587299999</v>
      </c>
      <c r="F30" s="25">
        <f t="shared" ca="1" si="4"/>
        <v>395.18394409000001</v>
      </c>
      <c r="G30" s="25">
        <f t="shared" ca="1" si="4"/>
        <v>416.78133682600003</v>
      </c>
      <c r="H30" s="25">
        <v>260.39999999999998</v>
      </c>
      <c r="I30" s="24">
        <f t="shared" ca="1" si="2"/>
        <v>160.05427681490019</v>
      </c>
      <c r="J30" s="24" t="str">
        <f>""</f>
        <v/>
      </c>
      <c r="K30" s="24">
        <f t="shared" ca="1" si="5"/>
        <v>7.954811988030178</v>
      </c>
      <c r="L30" s="24" t="str">
        <f>""</f>
        <v/>
      </c>
    </row>
    <row r="31" spans="1:12" ht="51.6" customHeight="1" thickTop="1" thickBot="1" x14ac:dyDescent="0.35">
      <c r="A31" s="84"/>
      <c r="B31" s="54" t="s">
        <v>26</v>
      </c>
      <c r="C31" s="25">
        <f t="shared" ca="1" si="4"/>
        <v>673.59760980560554</v>
      </c>
      <c r="D31" s="25">
        <f t="shared" ca="1" si="4"/>
        <v>581.9509819312126</v>
      </c>
      <c r="E31" s="31">
        <f t="shared" ca="1" si="4"/>
        <v>200.19883832299854</v>
      </c>
      <c r="F31" s="25">
        <f t="shared" ca="1" si="4"/>
        <v>475.30146654250586</v>
      </c>
      <c r="G31" s="25">
        <f t="shared" ca="1" si="4"/>
        <v>439.31088166851634</v>
      </c>
      <c r="H31" s="31">
        <v>265.5</v>
      </c>
      <c r="I31" s="24">
        <f t="shared" ca="1" si="2"/>
        <v>165.46549215386679</v>
      </c>
      <c r="J31" s="24" t="str">
        <f>""</f>
        <v/>
      </c>
      <c r="K31" s="24">
        <f t="shared" ca="1" si="5"/>
        <v>8.3848175510502259</v>
      </c>
      <c r="L31" s="24" t="str">
        <f>""</f>
        <v/>
      </c>
    </row>
    <row r="32" spans="1:12" ht="51.6" customHeight="1" thickTop="1" thickBot="1" x14ac:dyDescent="0.35">
      <c r="A32" s="84"/>
      <c r="B32" s="55" t="s">
        <v>27</v>
      </c>
      <c r="C32" s="31">
        <f t="shared" ca="1" si="4"/>
        <v>590.20868862600003</v>
      </c>
      <c r="D32" s="31">
        <f t="shared" ca="1" si="4"/>
        <v>496.67854168123216</v>
      </c>
      <c r="E32" s="31">
        <f t="shared" ca="1" si="4"/>
        <v>176.37003308899997</v>
      </c>
      <c r="F32" s="31">
        <f t="shared" ca="1" si="4"/>
        <v>414.00105761386828</v>
      </c>
      <c r="G32" s="31">
        <f t="shared" ca="1" si="4"/>
        <v>385.53177265913956</v>
      </c>
      <c r="H32" s="31">
        <v>233.8</v>
      </c>
      <c r="I32" s="24">
        <f t="shared" ca="1" si="2"/>
        <v>164.89810635549168</v>
      </c>
      <c r="J32" s="24" t="str">
        <f>""</f>
        <v/>
      </c>
      <c r="K32" s="24">
        <f t="shared" ca="1" si="5"/>
        <v>7.358373554514043</v>
      </c>
      <c r="L32" s="24" t="str">
        <f>""</f>
        <v/>
      </c>
    </row>
    <row r="33" spans="1:12" ht="51.6" customHeight="1" thickTop="1" thickBot="1" x14ac:dyDescent="0.35">
      <c r="A33" s="84"/>
      <c r="B33" s="55" t="s">
        <v>28</v>
      </c>
      <c r="C33" s="31">
        <f t="shared" ca="1" si="4"/>
        <v>83.388921179605518</v>
      </c>
      <c r="D33" s="31">
        <f t="shared" ca="1" si="4"/>
        <v>85.272440249980377</v>
      </c>
      <c r="E33" s="25">
        <f t="shared" ca="1" si="4"/>
        <v>23.828805233998555</v>
      </c>
      <c r="F33" s="31">
        <f t="shared" ca="1" si="4"/>
        <v>61.300408928637523</v>
      </c>
      <c r="G33" s="31">
        <f t="shared" ca="1" si="4"/>
        <v>53.779109009376683</v>
      </c>
      <c r="H33" s="25">
        <v>31.7</v>
      </c>
      <c r="I33" s="24">
        <f t="shared" ca="1" si="2"/>
        <v>169.65018614945328</v>
      </c>
      <c r="J33" s="24" t="str">
        <f>""</f>
        <v/>
      </c>
      <c r="K33" s="24">
        <f t="shared" ca="1" si="5"/>
        <v>1.0264439965361802</v>
      </c>
      <c r="L33" s="24" t="str">
        <f>""</f>
        <v/>
      </c>
    </row>
    <row r="34" spans="1:12" ht="51.6" customHeight="1" thickTop="1" thickBot="1" x14ac:dyDescent="0.35">
      <c r="A34" s="84"/>
      <c r="B34" s="54" t="s">
        <v>29</v>
      </c>
      <c r="C34" s="25">
        <f t="shared" ca="1" si="4"/>
        <v>1205.5657082696998</v>
      </c>
      <c r="D34" s="25">
        <f t="shared" ca="1" si="4"/>
        <v>1030.6699320806551</v>
      </c>
      <c r="E34" s="31">
        <f t="shared" ca="1" si="4"/>
        <v>404.96822333799997</v>
      </c>
      <c r="F34" s="25">
        <f t="shared" ca="1" si="4"/>
        <v>808.87133162999999</v>
      </c>
      <c r="G34" s="25">
        <f t="shared" ca="1" si="4"/>
        <v>719.148731752</v>
      </c>
      <c r="H34" s="31">
        <v>0</v>
      </c>
      <c r="I34" s="24" t="str">
        <f t="shared" si="2"/>
        <v/>
      </c>
      <c r="J34" s="24" t="str">
        <f>""</f>
        <v/>
      </c>
      <c r="K34" s="24">
        <f t="shared" ca="1" si="5"/>
        <v>13.725885607267037</v>
      </c>
      <c r="L34" s="24" t="str">
        <f>""</f>
        <v/>
      </c>
    </row>
    <row r="35" spans="1:12" ht="51.6" customHeight="1" thickTop="1" thickBot="1" x14ac:dyDescent="0.35">
      <c r="A35" s="84"/>
      <c r="B35" s="55" t="s">
        <v>30</v>
      </c>
      <c r="C35" s="31">
        <f t="shared" ca="1" si="4"/>
        <v>130.269050209</v>
      </c>
      <c r="D35" s="31">
        <f t="shared" ca="1" si="4"/>
        <v>90.529692402999999</v>
      </c>
      <c r="E35" s="31">
        <f t="shared" ca="1" si="4"/>
        <v>0</v>
      </c>
      <c r="F35" s="31">
        <f t="shared" ca="1" si="4"/>
        <v>18.875697175999999</v>
      </c>
      <c r="G35" s="31">
        <f t="shared" ca="1" si="4"/>
        <v>18.792401175999998</v>
      </c>
      <c r="H35" s="31">
        <v>0</v>
      </c>
      <c r="I35" s="24" t="str">
        <f t="shared" si="2"/>
        <v/>
      </c>
      <c r="J35" s="24" t="str">
        <f>""</f>
        <v/>
      </c>
      <c r="K35" s="24">
        <f t="shared" ca="1" si="5"/>
        <v>0.35867733257242046</v>
      </c>
      <c r="L35" s="24" t="str">
        <f>""</f>
        <v/>
      </c>
    </row>
    <row r="36" spans="1:12" ht="51.6" customHeight="1" thickTop="1" thickBot="1" x14ac:dyDescent="0.35">
      <c r="A36" s="84"/>
      <c r="B36" s="55" t="s">
        <v>31</v>
      </c>
      <c r="C36" s="31">
        <f t="shared" ref="C36:G45" ca="1" si="6">SUMIF(Trim,C$5,INDIRECT(_xlfn.CONCAT("Base!",ADDRESS(30,MATCH($B36,Base_Lib,0)+3),":",ADDRESS(293,MATCH($B36,Base_Lib,0)+3))))</f>
        <v>362.35166851100001</v>
      </c>
      <c r="D36" s="31">
        <f t="shared" ca="1" si="6"/>
        <v>286.70518263099996</v>
      </c>
      <c r="E36" s="31">
        <f t="shared" ca="1" si="6"/>
        <v>152.379908226</v>
      </c>
      <c r="F36" s="31">
        <f t="shared" ca="1" si="6"/>
        <v>266.80287185600002</v>
      </c>
      <c r="G36" s="31">
        <f t="shared" ca="1" si="6"/>
        <v>259.98548803599999</v>
      </c>
      <c r="H36" s="31">
        <v>0</v>
      </c>
      <c r="I36" s="24" t="str">
        <f t="shared" si="2"/>
        <v/>
      </c>
      <c r="J36" s="24" t="str">
        <f>""</f>
        <v/>
      </c>
      <c r="K36" s="24">
        <f t="shared" ca="1" si="5"/>
        <v>4.9621599966364736</v>
      </c>
      <c r="L36" s="24" t="str">
        <f>""</f>
        <v/>
      </c>
    </row>
    <row r="37" spans="1:12" ht="57.6" customHeight="1" thickTop="1" thickBot="1" x14ac:dyDescent="0.35">
      <c r="A37" s="84"/>
      <c r="B37" s="55" t="s">
        <v>32</v>
      </c>
      <c r="C37" s="31">
        <f t="shared" ca="1" si="6"/>
        <v>0</v>
      </c>
      <c r="D37" s="31">
        <f t="shared" ca="1" si="6"/>
        <v>0</v>
      </c>
      <c r="E37" s="31">
        <f t="shared" ca="1" si="6"/>
        <v>0</v>
      </c>
      <c r="F37" s="31">
        <f t="shared" ca="1" si="6"/>
        <v>0</v>
      </c>
      <c r="G37" s="31">
        <f t="shared" ca="1" si="6"/>
        <v>0</v>
      </c>
      <c r="H37" s="31"/>
      <c r="I37" s="24" t="str">
        <f t="shared" si="2"/>
        <v/>
      </c>
      <c r="J37" s="24" t="str">
        <f>""</f>
        <v/>
      </c>
      <c r="K37" s="24">
        <f t="shared" ca="1" si="5"/>
        <v>0</v>
      </c>
      <c r="L37" s="24" t="str">
        <f>""</f>
        <v/>
      </c>
    </row>
    <row r="38" spans="1:12" ht="51.6" customHeight="1" thickTop="1" thickBot="1" x14ac:dyDescent="0.35">
      <c r="A38" s="84"/>
      <c r="B38" s="55" t="s">
        <v>33</v>
      </c>
      <c r="C38" s="31">
        <f t="shared" ca="1" si="6"/>
        <v>209.46981747399997</v>
      </c>
      <c r="D38" s="31">
        <f t="shared" ca="1" si="6"/>
        <v>199.999971125</v>
      </c>
      <c r="E38" s="30">
        <f t="shared" ca="1" si="6"/>
        <v>67.653563394000003</v>
      </c>
      <c r="F38" s="31">
        <f t="shared" ca="1" si="6"/>
        <v>178.01254961500001</v>
      </c>
      <c r="G38" s="31">
        <f t="shared" ca="1" si="6"/>
        <v>158.95637694499999</v>
      </c>
      <c r="H38" s="30">
        <v>0</v>
      </c>
      <c r="I38" s="24" t="str">
        <f t="shared" si="2"/>
        <v/>
      </c>
      <c r="J38" s="24" t="str">
        <f>""</f>
        <v/>
      </c>
      <c r="K38" s="24">
        <f t="shared" ca="1" si="5"/>
        <v>3.0338884714116321</v>
      </c>
      <c r="L38" s="24" t="str">
        <f>""</f>
        <v/>
      </c>
    </row>
    <row r="39" spans="1:12" ht="51.6" customHeight="1" thickTop="1" thickBot="1" x14ac:dyDescent="0.35">
      <c r="A39" s="84"/>
      <c r="B39" s="53" t="s">
        <v>34</v>
      </c>
      <c r="C39" s="30">
        <f t="shared" ca="1" si="6"/>
        <v>2523.323487404939</v>
      </c>
      <c r="D39" s="30">
        <f t="shared" ca="1" si="6"/>
        <v>2474.0771288376231</v>
      </c>
      <c r="E39" s="31">
        <f t="shared" ca="1" si="6"/>
        <v>840.62298142643272</v>
      </c>
      <c r="F39" s="30">
        <f t="shared" ca="1" si="6"/>
        <v>1900.0997370213627</v>
      </c>
      <c r="G39" s="30">
        <f t="shared" ca="1" si="6"/>
        <v>1958.3886892061021</v>
      </c>
      <c r="H39" s="31">
        <v>1386.9</v>
      </c>
      <c r="I39" s="24">
        <f t="shared" ca="1" si="2"/>
        <v>141.20619289105935</v>
      </c>
      <c r="J39" s="24" t="str">
        <f>""</f>
        <v/>
      </c>
      <c r="K39" s="24">
        <f t="shared" ca="1" si="5"/>
        <v>37.378386327848567</v>
      </c>
      <c r="L39" s="24" t="str">
        <f>""</f>
        <v/>
      </c>
    </row>
    <row r="40" spans="1:12" ht="51.6" customHeight="1" thickTop="1" thickBot="1" x14ac:dyDescent="0.35">
      <c r="A40" s="84"/>
      <c r="B40" s="55" t="s">
        <v>35</v>
      </c>
      <c r="C40" s="31">
        <f t="shared" ca="1" si="6"/>
        <v>1149.128020044498</v>
      </c>
      <c r="D40" s="31">
        <f t="shared" ca="1" si="6"/>
        <v>1465.77949051</v>
      </c>
      <c r="E40" s="31">
        <f t="shared" ca="1" si="6"/>
        <v>458.39823557400001</v>
      </c>
      <c r="F40" s="31">
        <f t="shared" ca="1" si="6"/>
        <v>1122.409911145</v>
      </c>
      <c r="G40" s="31">
        <f t="shared" ca="1" si="6"/>
        <v>1118.4452348165</v>
      </c>
      <c r="H40" s="31">
        <v>1002.5</v>
      </c>
      <c r="I40" s="24">
        <f t="shared" ca="1" si="2"/>
        <v>111.565609458005</v>
      </c>
      <c r="J40" s="24" t="str">
        <f>""</f>
        <v/>
      </c>
      <c r="K40" s="24">
        <f t="shared" ca="1" si="5"/>
        <v>21.346976881519758</v>
      </c>
      <c r="L40" s="24" t="str">
        <f>""</f>
        <v/>
      </c>
    </row>
    <row r="41" spans="1:12" ht="51.6" customHeight="1" thickTop="1" thickBot="1" x14ac:dyDescent="0.35">
      <c r="A41" s="84"/>
      <c r="B41" s="55" t="s">
        <v>36</v>
      </c>
      <c r="C41" s="31">
        <f t="shared" ca="1" si="6"/>
        <v>17.628261770999998</v>
      </c>
      <c r="D41" s="31">
        <f t="shared" ca="1" si="6"/>
        <v>13.648331213999999</v>
      </c>
      <c r="E41" s="31">
        <f t="shared" ca="1" si="6"/>
        <v>0.80281155299999996</v>
      </c>
      <c r="F41" s="31">
        <f t="shared" ca="1" si="6"/>
        <v>3.8242423590000003</v>
      </c>
      <c r="G41" s="31">
        <f t="shared" ca="1" si="6"/>
        <v>131.093032346</v>
      </c>
      <c r="H41" s="31">
        <v>0</v>
      </c>
      <c r="I41" s="24" t="str">
        <f t="shared" si="2"/>
        <v/>
      </c>
      <c r="J41" s="24" t="str">
        <f>""</f>
        <v/>
      </c>
      <c r="K41" s="24">
        <f t="shared" ca="1" si="5"/>
        <v>2.5020804271006756</v>
      </c>
      <c r="L41" s="24" t="str">
        <f>""</f>
        <v/>
      </c>
    </row>
    <row r="42" spans="1:12" ht="51.6" customHeight="1" thickTop="1" thickBot="1" x14ac:dyDescent="0.5">
      <c r="A42" s="84"/>
      <c r="B42" s="55" t="s">
        <v>37</v>
      </c>
      <c r="C42" s="31">
        <f t="shared" ca="1" si="6"/>
        <v>1356.5672055894406</v>
      </c>
      <c r="D42" s="31">
        <f t="shared" ca="1" si="6"/>
        <v>994.64930711362308</v>
      </c>
      <c r="E42" s="28">
        <f t="shared" ca="1" si="6"/>
        <v>381.42193429943256</v>
      </c>
      <c r="F42" s="31">
        <f t="shared" ca="1" si="6"/>
        <v>773.86558351736267</v>
      </c>
      <c r="G42" s="31">
        <f t="shared" ca="1" si="6"/>
        <v>708.85042204360184</v>
      </c>
      <c r="H42" s="28"/>
      <c r="I42" s="24" t="str">
        <f t="shared" si="2"/>
        <v/>
      </c>
      <c r="J42" s="24" t="str">
        <f>""</f>
        <v/>
      </c>
      <c r="K42" s="24">
        <f t="shared" ca="1" si="5"/>
        <v>13.529329019228129</v>
      </c>
      <c r="L42" s="24" t="str">
        <f>""</f>
        <v/>
      </c>
    </row>
    <row r="43" spans="1:12" ht="51.6" customHeight="1" thickTop="1" thickBot="1" x14ac:dyDescent="0.5">
      <c r="A43" s="84"/>
      <c r="B43" s="52" t="s">
        <v>38</v>
      </c>
      <c r="C43" s="28">
        <f t="shared" ca="1" si="6"/>
        <v>-20.954343356000013</v>
      </c>
      <c r="D43" s="28">
        <f t="shared" ca="1" si="6"/>
        <v>-21.687399579000019</v>
      </c>
      <c r="E43" s="25">
        <f t="shared" ca="1" si="6"/>
        <v>-5.7258799719999995</v>
      </c>
      <c r="F43" s="28">
        <f t="shared" ca="1" si="6"/>
        <v>18.605978899999997</v>
      </c>
      <c r="G43" s="28">
        <f t="shared" ca="1" si="6"/>
        <v>7.3945163919999999</v>
      </c>
      <c r="H43" s="25">
        <v>-524.4</v>
      </c>
      <c r="I43" s="24">
        <f t="shared" ca="1" si="2"/>
        <v>-1.4100908451563692</v>
      </c>
      <c r="J43" s="24" t="str">
        <f>""</f>
        <v/>
      </c>
      <c r="K43" s="24">
        <f t="shared" ca="1" si="5"/>
        <v>0.14113392909751274</v>
      </c>
      <c r="L43" s="24" t="str">
        <f>""</f>
        <v/>
      </c>
    </row>
    <row r="44" spans="1:12" ht="51.6" customHeight="1" thickTop="1" thickBot="1" x14ac:dyDescent="0.35">
      <c r="A44" s="85" t="s">
        <v>75</v>
      </c>
      <c r="B44" s="51" t="s">
        <v>39</v>
      </c>
      <c r="C44" s="25">
        <f t="shared" ca="1" si="6"/>
        <v>-1120.7736220804848</v>
      </c>
      <c r="D44" s="25">
        <f t="shared" ca="1" si="6"/>
        <v>-1220.2862848144059</v>
      </c>
      <c r="E44" s="31">
        <f t="shared" ca="1" si="6"/>
        <v>-357.92564237446584</v>
      </c>
      <c r="F44" s="25">
        <f t="shared" ca="1" si="6"/>
        <v>-877.40685109503397</v>
      </c>
      <c r="G44" s="25">
        <f t="shared" ca="1" si="6"/>
        <v>-952.08805351506476</v>
      </c>
      <c r="H44" s="31">
        <v>-586.29999999999995</v>
      </c>
      <c r="I44" s="24">
        <f t="shared" ca="1" si="2"/>
        <v>162.38922966315278</v>
      </c>
      <c r="J44" s="24" t="str">
        <f>""</f>
        <v/>
      </c>
      <c r="K44" s="24" t="str">
        <f>""</f>
        <v/>
      </c>
      <c r="L44" s="24" t="str">
        <f>""</f>
        <v/>
      </c>
    </row>
    <row r="45" spans="1:12" ht="51.6" customHeight="1" thickTop="1" thickBot="1" x14ac:dyDescent="0.35">
      <c r="A45" s="85"/>
      <c r="B45" s="55" t="s">
        <v>40</v>
      </c>
      <c r="C45" s="31">
        <f t="shared" ca="1" si="6"/>
        <v>-1702.9663128995594</v>
      </c>
      <c r="D45" s="31">
        <f t="shared" ca="1" si="6"/>
        <v>-1626.2091317716345</v>
      </c>
      <c r="E45" s="31">
        <f t="shared" ca="1" si="6"/>
        <v>-471.20999013483134</v>
      </c>
      <c r="F45" s="31">
        <f t="shared" ca="1" si="6"/>
        <v>-1144.9540041596695</v>
      </c>
      <c r="G45" s="31">
        <f t="shared" ca="1" si="6"/>
        <v>-1211.3856876536522</v>
      </c>
      <c r="H45" s="31"/>
      <c r="I45" s="24" t="str">
        <f t="shared" si="2"/>
        <v/>
      </c>
      <c r="J45" s="24" t="str">
        <f>""</f>
        <v/>
      </c>
      <c r="K45" s="24" t="str">
        <f>""</f>
        <v/>
      </c>
      <c r="L45" s="24" t="str">
        <f>""</f>
        <v/>
      </c>
    </row>
    <row r="46" spans="1:12" ht="51.6" customHeight="1" thickTop="1" thickBot="1" x14ac:dyDescent="0.35">
      <c r="A46" s="85"/>
      <c r="B46" s="55" t="s">
        <v>41</v>
      </c>
      <c r="C46" s="31">
        <f t="shared" ref="C46:G58" ca="1" si="7">SUMIF(Trim,C$5,INDIRECT(_xlfn.CONCAT("Base!",ADDRESS(30,MATCH($B46,Base_Lib,0)+3),":",ADDRESS(293,MATCH($B46,Base_Lib,0)+3))))</f>
        <v>327.19850249548665</v>
      </c>
      <c r="D46" s="31">
        <f t="shared" ca="1" si="7"/>
        <v>-49.608842726798883</v>
      </c>
      <c r="E46" s="31">
        <f t="shared" ca="1" si="7"/>
        <v>110.41078248759973</v>
      </c>
      <c r="F46" s="31">
        <f t="shared" ca="1" si="7"/>
        <v>104.21304590019932</v>
      </c>
      <c r="G46" s="31">
        <f t="shared" ca="1" si="7"/>
        <v>-63.224383941533887</v>
      </c>
      <c r="H46" s="31">
        <v>1064.8</v>
      </c>
      <c r="I46" s="24">
        <f t="shared" ca="1" si="2"/>
        <v>-5.9376769291448053</v>
      </c>
      <c r="J46" s="24" t="str">
        <f>""</f>
        <v/>
      </c>
      <c r="K46" s="24" t="str">
        <f>""</f>
        <v/>
      </c>
      <c r="L46" s="24" t="str">
        <f>""</f>
        <v/>
      </c>
    </row>
    <row r="47" spans="1:12" ht="51.6" customHeight="1" thickTop="1" thickBot="1" x14ac:dyDescent="0.35">
      <c r="A47" s="85"/>
      <c r="B47" s="55" t="s">
        <v>42</v>
      </c>
      <c r="C47" s="31">
        <f t="shared" ca="1" si="7"/>
        <v>-346.39910731011906</v>
      </c>
      <c r="D47" s="31">
        <f t="shared" ca="1" si="7"/>
        <v>-631.55982465801139</v>
      </c>
      <c r="E47" s="31">
        <f t="shared" ca="1" si="7"/>
        <v>-89.788055835398808</v>
      </c>
      <c r="F47" s="31">
        <f t="shared" ca="1" si="7"/>
        <v>-371.08842064230669</v>
      </c>
      <c r="G47" s="31">
        <f t="shared" ca="1" si="7"/>
        <v>-502.53526561005037</v>
      </c>
      <c r="H47" s="31">
        <v>0</v>
      </c>
      <c r="I47" s="24" t="str">
        <f t="shared" si="2"/>
        <v/>
      </c>
      <c r="J47" s="24" t="str">
        <f>""</f>
        <v/>
      </c>
      <c r="K47" s="24" t="str">
        <f>""</f>
        <v/>
      </c>
      <c r="L47" s="24" t="str">
        <f>""</f>
        <v/>
      </c>
    </row>
    <row r="48" spans="1:12" ht="51.6" customHeight="1" thickTop="1" thickBot="1" x14ac:dyDescent="0.35">
      <c r="A48" s="85"/>
      <c r="B48" s="55" t="s">
        <v>43</v>
      </c>
      <c r="C48" s="31">
        <f t="shared" ca="1" si="7"/>
        <v>-1180.5016886161038</v>
      </c>
      <c r="D48" s="31">
        <f t="shared" ca="1" si="7"/>
        <v>-874.92513265016714</v>
      </c>
      <c r="E48" s="31">
        <f t="shared" ca="1" si="7"/>
        <v>-190.83440543056858</v>
      </c>
      <c r="F48" s="31">
        <f t="shared" ca="1" si="7"/>
        <v>-518.71761082165733</v>
      </c>
      <c r="G48" s="31">
        <f t="shared" ca="1" si="7"/>
        <v>-874.62756755592363</v>
      </c>
      <c r="H48" s="31"/>
      <c r="I48" s="24" t="str">
        <f t="shared" si="2"/>
        <v/>
      </c>
      <c r="J48" s="24" t="str">
        <f>""</f>
        <v/>
      </c>
      <c r="K48" s="24" t="str">
        <f>""</f>
        <v/>
      </c>
      <c r="L48" s="24" t="str">
        <f>""</f>
        <v/>
      </c>
    </row>
    <row r="49" spans="1:12" ht="51.6" customHeight="1" thickTop="1" thickBot="1" x14ac:dyDescent="0.35">
      <c r="A49" s="85"/>
      <c r="B49" s="55" t="s">
        <v>44</v>
      </c>
      <c r="C49" s="31">
        <f t="shared" ca="1" si="7"/>
        <v>-1762.6943794351787</v>
      </c>
      <c r="D49" s="31">
        <f t="shared" ca="1" si="7"/>
        <v>-1280.8479796073957</v>
      </c>
      <c r="E49" s="25">
        <f t="shared" ca="1" si="7"/>
        <v>-304.11875319093417</v>
      </c>
      <c r="F49" s="31">
        <f t="shared" ca="1" si="7"/>
        <v>-786.26476388629271</v>
      </c>
      <c r="G49" s="31">
        <f t="shared" ca="1" si="7"/>
        <v>-1133.9252016945109</v>
      </c>
      <c r="H49" s="25">
        <v>0</v>
      </c>
      <c r="I49" s="24" t="str">
        <f t="shared" si="2"/>
        <v/>
      </c>
      <c r="J49" s="24" t="str">
        <f>""</f>
        <v/>
      </c>
      <c r="K49" s="24" t="str">
        <f>""</f>
        <v/>
      </c>
      <c r="L49" s="24" t="str">
        <f>""</f>
        <v/>
      </c>
    </row>
    <row r="50" spans="1:12" ht="39.6" customHeight="1" thickTop="1" thickBot="1" x14ac:dyDescent="0.5">
      <c r="A50" s="84" t="s">
        <v>60</v>
      </c>
      <c r="B50" s="51" t="s">
        <v>45</v>
      </c>
      <c r="C50" s="25">
        <f t="shared" ca="1" si="7"/>
        <v>1168.372249267192</v>
      </c>
      <c r="D50" s="25">
        <f t="shared" ca="1" si="7"/>
        <v>864.23820806636672</v>
      </c>
      <c r="E50" s="28">
        <f t="shared" ca="1" si="7"/>
        <v>210.48991931055284</v>
      </c>
      <c r="F50" s="25">
        <f t="shared" ca="1" si="7"/>
        <v>526.65228232950381</v>
      </c>
      <c r="G50" s="25">
        <f t="shared" ca="1" si="7"/>
        <v>879.54245490473488</v>
      </c>
      <c r="H50" s="28"/>
      <c r="I50" s="24" t="str">
        <f t="shared" si="2"/>
        <v/>
      </c>
      <c r="J50" s="24" t="str">
        <f>""</f>
        <v/>
      </c>
      <c r="K50" s="24" t="str">
        <f>""</f>
        <v/>
      </c>
      <c r="L50" s="24">
        <f ca="1">100*G50/$G$50</f>
        <v>100</v>
      </c>
    </row>
    <row r="51" spans="1:12" ht="39.6" customHeight="1" thickTop="1" thickBot="1" x14ac:dyDescent="0.5">
      <c r="A51" s="84"/>
      <c r="B51" s="52" t="s">
        <v>46</v>
      </c>
      <c r="C51" s="28">
        <f t="shared" ca="1" si="7"/>
        <v>491.64755791719244</v>
      </c>
      <c r="D51" s="28">
        <f t="shared" ca="1" si="7"/>
        <v>324.77998808636693</v>
      </c>
      <c r="E51" s="31">
        <f t="shared" ca="1" si="7"/>
        <v>201.69653333355282</v>
      </c>
      <c r="F51" s="28">
        <f t="shared" ca="1" si="7"/>
        <v>311.85782889850384</v>
      </c>
      <c r="G51" s="28">
        <f t="shared" ca="1" si="7"/>
        <v>274.33525579873492</v>
      </c>
      <c r="H51" s="31">
        <v>274.8</v>
      </c>
      <c r="I51" s="24">
        <f t="shared" ca="1" si="2"/>
        <v>99.830879111621158</v>
      </c>
      <c r="J51" s="24" t="str">
        <f>""</f>
        <v/>
      </c>
      <c r="K51" s="24" t="str">
        <f>""</f>
        <v/>
      </c>
      <c r="L51" s="24">
        <f t="shared" ref="L51:L58" ca="1" si="8">100*G51/$G$50</f>
        <v>31.190678092787316</v>
      </c>
    </row>
    <row r="52" spans="1:12" ht="39.6" customHeight="1" thickTop="1" thickBot="1" x14ac:dyDescent="0.35">
      <c r="A52" s="84"/>
      <c r="B52" s="55" t="s">
        <v>47</v>
      </c>
      <c r="C52" s="31">
        <f t="shared" ca="1" si="7"/>
        <v>774.37451477036575</v>
      </c>
      <c r="D52" s="31">
        <f t="shared" ca="1" si="7"/>
        <v>588.72646015639452</v>
      </c>
      <c r="E52" s="31">
        <f t="shared" ca="1" si="7"/>
        <v>268.137586539067</v>
      </c>
      <c r="F52" s="31">
        <f t="shared" ca="1" si="7"/>
        <v>506.3184304527274</v>
      </c>
      <c r="G52" s="31">
        <f t="shared" ca="1" si="7"/>
        <v>449.55278790501467</v>
      </c>
      <c r="H52" s="31">
        <v>359</v>
      </c>
      <c r="I52" s="24">
        <f t="shared" ca="1" si="2"/>
        <v>125.22361780083975</v>
      </c>
      <c r="J52" s="24" t="str">
        <f>""</f>
        <v/>
      </c>
      <c r="K52" s="24" t="str">
        <f>""</f>
        <v/>
      </c>
      <c r="L52" s="24">
        <f t="shared" ca="1" si="8"/>
        <v>51.112119193121465</v>
      </c>
    </row>
    <row r="53" spans="1:12" ht="39.6" customHeight="1" thickTop="1" thickBot="1" x14ac:dyDescent="0.35">
      <c r="A53" s="84"/>
      <c r="B53" s="55" t="s">
        <v>48</v>
      </c>
      <c r="C53" s="31">
        <f t="shared" ca="1" si="7"/>
        <v>-282.72695685317342</v>
      </c>
      <c r="D53" s="31">
        <f t="shared" ca="1" si="7"/>
        <v>-263.94647207002777</v>
      </c>
      <c r="E53" s="31">
        <f t="shared" ca="1" si="7"/>
        <v>-66.44105320551418</v>
      </c>
      <c r="F53" s="31">
        <f t="shared" ca="1" si="7"/>
        <v>-194.4606015542235</v>
      </c>
      <c r="G53" s="31">
        <f t="shared" ca="1" si="7"/>
        <v>-175.8118830452797</v>
      </c>
      <c r="H53" s="31">
        <v>-191.7</v>
      </c>
      <c r="I53" s="24">
        <f t="shared" ca="1" si="2"/>
        <v>91.711989069003494</v>
      </c>
      <c r="J53" s="24" t="str">
        <f>""</f>
        <v/>
      </c>
      <c r="K53" s="24" t="str">
        <f>""</f>
        <v/>
      </c>
      <c r="L53" s="24">
        <f t="shared" ca="1" si="8"/>
        <v>-19.989016114557227</v>
      </c>
    </row>
    <row r="54" spans="1:12" ht="39.6" customHeight="1" thickTop="1" thickBot="1" x14ac:dyDescent="0.5">
      <c r="A54" s="84"/>
      <c r="B54" s="55" t="s">
        <v>49</v>
      </c>
      <c r="C54" s="31">
        <f t="shared" ca="1" si="7"/>
        <v>0</v>
      </c>
      <c r="D54" s="31">
        <f t="shared" ca="1" si="7"/>
        <v>0</v>
      </c>
      <c r="E54" s="28">
        <f t="shared" ca="1" si="7"/>
        <v>0</v>
      </c>
      <c r="F54" s="31">
        <f t="shared" ca="1" si="7"/>
        <v>0</v>
      </c>
      <c r="G54" s="31">
        <f t="shared" ca="1" si="7"/>
        <v>0.59435093899999991</v>
      </c>
      <c r="H54" s="28"/>
      <c r="I54" s="24" t="str">
        <f t="shared" si="2"/>
        <v/>
      </c>
      <c r="J54" s="24" t="str">
        <f>""</f>
        <v/>
      </c>
      <c r="K54" s="24" t="str">
        <f>""</f>
        <v/>
      </c>
      <c r="L54" s="24">
        <f t="shared" ca="1" si="8"/>
        <v>6.7575014223091173E-2</v>
      </c>
    </row>
    <row r="55" spans="1:12" ht="39.6" customHeight="1" thickTop="1" thickBot="1" x14ac:dyDescent="0.5">
      <c r="A55" s="84"/>
      <c r="B55" s="52" t="s">
        <v>50</v>
      </c>
      <c r="C55" s="28">
        <f t="shared" ca="1" si="7"/>
        <v>676.72469134999983</v>
      </c>
      <c r="D55" s="28">
        <f t="shared" ca="1" si="7"/>
        <v>539.45821997999985</v>
      </c>
      <c r="E55" s="31">
        <f t="shared" ca="1" si="7"/>
        <v>8.7933859769999927</v>
      </c>
      <c r="F55" s="28">
        <f t="shared" ca="1" si="7"/>
        <v>214.79445343099991</v>
      </c>
      <c r="G55" s="28">
        <f t="shared" ca="1" si="7"/>
        <v>605.20719910599996</v>
      </c>
      <c r="H55" s="31">
        <v>249.7</v>
      </c>
      <c r="I55" s="24">
        <f t="shared" ca="1" si="2"/>
        <v>242.37372811613938</v>
      </c>
      <c r="J55" s="24" t="str">
        <f>""</f>
        <v/>
      </c>
      <c r="K55" s="24" t="str">
        <f>""</f>
        <v/>
      </c>
      <c r="L55" s="24">
        <f t="shared" ca="1" si="8"/>
        <v>68.809321907212677</v>
      </c>
    </row>
    <row r="56" spans="1:12" ht="39.6" customHeight="1" thickTop="1" thickBot="1" x14ac:dyDescent="0.35">
      <c r="A56" s="84"/>
      <c r="B56" s="55" t="s">
        <v>51</v>
      </c>
      <c r="C56" s="31">
        <f t="shared" ca="1" si="7"/>
        <v>1397.6797669387001</v>
      </c>
      <c r="D56" s="31">
        <f t="shared" ca="1" si="7"/>
        <v>1092.4500710675497</v>
      </c>
      <c r="E56" s="31">
        <f t="shared" ca="1" si="7"/>
        <v>-143.64492629325002</v>
      </c>
      <c r="F56" s="31">
        <f t="shared" ca="1" si="7"/>
        <v>245.1501215857499</v>
      </c>
      <c r="G56" s="31">
        <f t="shared" ca="1" si="7"/>
        <v>509.07469832021081</v>
      </c>
      <c r="H56" s="31">
        <v>0</v>
      </c>
      <c r="I56" s="24" t="str">
        <f t="shared" si="2"/>
        <v/>
      </c>
      <c r="J56" s="24" t="str">
        <f>""</f>
        <v/>
      </c>
      <c r="K56" s="24" t="str">
        <f>""</f>
        <v/>
      </c>
      <c r="L56" s="24">
        <f t="shared" ca="1" si="8"/>
        <v>57.879491260640712</v>
      </c>
    </row>
    <row r="57" spans="1:12" ht="39.6" customHeight="1" thickTop="1" thickBot="1" x14ac:dyDescent="0.35">
      <c r="A57" s="84"/>
      <c r="B57" s="55" t="s">
        <v>52</v>
      </c>
      <c r="C57" s="31">
        <f t="shared" ca="1" si="7"/>
        <v>-720.95507558870008</v>
      </c>
      <c r="D57" s="31">
        <f t="shared" ca="1" si="7"/>
        <v>-552.99185108755012</v>
      </c>
      <c r="E57" s="32">
        <f t="shared" ca="1" si="7"/>
        <v>152.43831227025001</v>
      </c>
      <c r="F57" s="31">
        <f t="shared" ca="1" si="7"/>
        <v>-30.355668154749985</v>
      </c>
      <c r="G57" s="31">
        <f t="shared" ca="1" si="7"/>
        <v>96.132500785789119</v>
      </c>
      <c r="H57" s="32">
        <v>0</v>
      </c>
      <c r="I57" s="24" t="str">
        <f t="shared" si="2"/>
        <v/>
      </c>
      <c r="J57" s="24" t="str">
        <f>""</f>
        <v/>
      </c>
      <c r="K57" s="24" t="str">
        <f>""</f>
        <v/>
      </c>
      <c r="L57" s="24">
        <f t="shared" ca="1" si="8"/>
        <v>10.929830646571967</v>
      </c>
    </row>
    <row r="58" spans="1:12" ht="39.6" customHeight="1" thickTop="1" thickBot="1" x14ac:dyDescent="0.35">
      <c r="A58" s="86"/>
      <c r="B58" s="56" t="s">
        <v>53</v>
      </c>
      <c r="C58" s="32">
        <f t="shared" ca="1" si="7"/>
        <v>12.129439348911513</v>
      </c>
      <c r="D58" s="32">
        <f t="shared" ca="1" si="7"/>
        <v>10.686924583800288</v>
      </c>
      <c r="E58" s="32">
        <f t="shared" ca="1" si="7"/>
        <v>-19.655513879984245</v>
      </c>
      <c r="F58" s="32">
        <f t="shared" ca="1" si="7"/>
        <v>-7.9346715078464296</v>
      </c>
      <c r="G58" s="32">
        <f t="shared" ca="1" si="7"/>
        <v>-4.9148873488112805</v>
      </c>
      <c r="H58" s="33">
        <v>0</v>
      </c>
      <c r="I58" s="24" t="str">
        <f t="shared" si="2"/>
        <v/>
      </c>
      <c r="J58" s="24" t="str">
        <f>""</f>
        <v/>
      </c>
      <c r="K58" s="24" t="str">
        <f>""</f>
        <v/>
      </c>
      <c r="L58" s="24">
        <f t="shared" ca="1" si="8"/>
        <v>-0.55880046737978351</v>
      </c>
    </row>
  </sheetData>
  <mergeCells count="6">
    <mergeCell ref="I3:L4"/>
    <mergeCell ref="A6:A25"/>
    <mergeCell ref="A26:A43"/>
    <mergeCell ref="A44:A49"/>
    <mergeCell ref="A50:A58"/>
    <mergeCell ref="C3:G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9276-3775-49EB-9A8B-9DD57D36C131}">
  <dimension ref="A2:AD64"/>
  <sheetViews>
    <sheetView topLeftCell="X1" zoomScale="87" workbookViewId="0">
      <selection activeCell="AC7" sqref="AC7:AD7"/>
    </sheetView>
  </sheetViews>
  <sheetFormatPr baseColWidth="10" defaultRowHeight="14.4" x14ac:dyDescent="0.3"/>
  <cols>
    <col min="1" max="1" width="11.5546875" style="74"/>
    <col min="2" max="2" width="22.109375" customWidth="1"/>
    <col min="3" max="27" width="27.6640625" style="69" customWidth="1"/>
    <col min="28" max="28" width="24.33203125" customWidth="1"/>
    <col min="29" max="29" width="19.21875" customWidth="1"/>
  </cols>
  <sheetData>
    <row r="2" spans="1:30" ht="15" thickBot="1" x14ac:dyDescent="0.35"/>
    <row r="3" spans="1:30" ht="31.2" thickTop="1" thickBot="1" x14ac:dyDescent="0.35">
      <c r="B3" s="70" t="s">
        <v>0</v>
      </c>
      <c r="C3" s="70" t="s">
        <v>1</v>
      </c>
      <c r="D3" s="71" t="s">
        <v>2</v>
      </c>
      <c r="E3" s="71" t="s">
        <v>3</v>
      </c>
      <c r="F3" s="71" t="s">
        <v>4</v>
      </c>
      <c r="G3" s="71" t="s">
        <v>11</v>
      </c>
      <c r="H3" s="71" t="s">
        <v>17</v>
      </c>
      <c r="I3" s="71" t="s">
        <v>18</v>
      </c>
      <c r="J3" s="71" t="s">
        <v>19</v>
      </c>
      <c r="K3" s="71" t="s">
        <v>20</v>
      </c>
      <c r="L3" s="71" t="s">
        <v>21</v>
      </c>
      <c r="M3" s="71" t="s">
        <v>22</v>
      </c>
      <c r="N3" s="71" t="s">
        <v>23</v>
      </c>
      <c r="O3" s="71" t="s">
        <v>24</v>
      </c>
      <c r="P3" s="71" t="s">
        <v>25</v>
      </c>
      <c r="Q3" s="71" t="s">
        <v>26</v>
      </c>
      <c r="R3" s="71" t="s">
        <v>29</v>
      </c>
      <c r="S3" s="71" t="s">
        <v>34</v>
      </c>
      <c r="T3" s="71" t="s">
        <v>60</v>
      </c>
      <c r="U3" s="71" t="s">
        <v>46</v>
      </c>
      <c r="V3" s="72" t="s">
        <v>50</v>
      </c>
      <c r="W3" s="78" t="s">
        <v>39</v>
      </c>
      <c r="X3" s="78"/>
      <c r="Z3" s="71" t="s">
        <v>4</v>
      </c>
      <c r="AA3" s="71" t="s">
        <v>11</v>
      </c>
      <c r="AB3" s="71" t="s">
        <v>18</v>
      </c>
    </row>
    <row r="4" spans="1:30" ht="15" thickTop="1" x14ac:dyDescent="0.3">
      <c r="A4" s="74">
        <v>60</v>
      </c>
      <c r="B4" s="73">
        <f>INDEX(Base!$D$30:$D$293,MAX(base_Rang)-serie_Graph!A4)</f>
        <v>43709</v>
      </c>
      <c r="C4" s="69">
        <f>INDEX(BASEFIN,MAX(base_Rang)-$A4,MATCH(serie_Graph!C$3,Base_Lib,0))</f>
        <v>1406.2819492592855</v>
      </c>
      <c r="D4" s="69">
        <f>INDEX(BASEFIN,MAX(base_Rang)-$A4,MATCH(serie_Graph!D$3,Base_Lib,0))</f>
        <v>1360.6440124794285</v>
      </c>
      <c r="E4" s="69">
        <f>INDEX(BASEFIN,MAX(base_Rang)-$A4,MATCH(serie_Graph!E$3,Base_Lib,0))</f>
        <v>1360.6440124794285</v>
      </c>
      <c r="F4" s="69">
        <f>INDEX(BASEFIN,MAX(base_Rang)-$A4,MATCH(serie_Graph!F$3,Base_Lib,0))</f>
        <v>1080.8988036744288</v>
      </c>
      <c r="G4" s="69">
        <f>INDEX(BASEFIN,MAX(base_Rang)-$A4,MATCH(serie_Graph!G$3,Base_Lib,0))</f>
        <v>279.745208805</v>
      </c>
      <c r="H4" s="69">
        <f>INDEX(BASEFIN,MAX(base_Rang)-$A4,MATCH(serie_Graph!H$3,Base_Lib,0))</f>
        <v>0</v>
      </c>
      <c r="I4" s="69">
        <f>INDEX(BASEFIN,MAX(base_Rang)-$A4,MATCH(serie_Graph!I$3,Base_Lib,0))</f>
        <v>45.637936779856979</v>
      </c>
      <c r="J4" s="69">
        <f>INDEX(BASEFIN,MAX(base_Rang)-$A4,MATCH(serie_Graph!J$3,Base_Lib,0))</f>
        <v>32.770041299856985</v>
      </c>
      <c r="K4" s="69">
        <f>INDEX(BASEFIN,MAX(base_Rang)-$A4,MATCH(serie_Graph!K$3,Base_Lib,0))</f>
        <v>12.86789548</v>
      </c>
      <c r="L4" s="69">
        <f>INDEX(BASEFIN,MAX(base_Rang)-$A4,MATCH(serie_Graph!L$3,Base_Lib,0))</f>
        <v>1579.626642406927</v>
      </c>
      <c r="M4" s="69">
        <f>INDEX(BASEFIN,MAX(base_Rang)-$A4,MATCH(serie_Graph!M$3,Base_Lib,0))</f>
        <v>1591.4871095169269</v>
      </c>
      <c r="N4" s="69">
        <f>INDEX(BASEFIN,MAX(base_Rang)-$A4,MATCH(serie_Graph!N$3,Base_Lib,0))</f>
        <v>1263.4690515774616</v>
      </c>
      <c r="O4" s="69">
        <f>INDEX(BASEFIN,MAX(base_Rang)-$A4,MATCH(serie_Graph!O$3,Base_Lib,0))</f>
        <v>632.32031799499998</v>
      </c>
      <c r="P4" s="69">
        <f>INDEX(BASEFIN,MAX(base_Rang)-$A4,MATCH(serie_Graph!P$3,Base_Lib,0))</f>
        <v>117.99084950300001</v>
      </c>
      <c r="Q4" s="69">
        <f>INDEX(BASEFIN,MAX(base_Rang)-$A4,MATCH(serie_Graph!Q$3,Base_Lib,0))</f>
        <v>70.644402530561578</v>
      </c>
      <c r="R4" s="69">
        <f>INDEX(BASEFIN,MAX(base_Rang)-$A4,MATCH(serie_Graph!R$3,Base_Lib,0))</f>
        <v>442.51348154890002</v>
      </c>
      <c r="S4" s="69">
        <f>INDEX(BASEFIN,MAX(base_Rang)-$A4,MATCH(serie_Graph!S$3,Base_Lib,0))</f>
        <v>328.01805793946528</v>
      </c>
      <c r="T4" s="69">
        <f>U4+V4</f>
        <v>226.05230705706836</v>
      </c>
      <c r="U4" s="69">
        <f>INDEX(BASEFIN,MAX(base_Rang)-$A4,MATCH(serie_Graph!U$3,Base_Lib,0))</f>
        <v>92.36017377524837</v>
      </c>
      <c r="V4" s="69">
        <f>INDEX(BASEFIN,MAX(base_Rang)-$A4,MATCH(serie_Graph!V$3,Base_Lib,0))</f>
        <v>133.69213328181999</v>
      </c>
      <c r="W4" s="69">
        <f>INDEX(BASEFIN,MAX(base_Rang)-$A4,MATCH(serie_Graph!W$3,Base_Lib,0))</f>
        <v>-173.34469314764141</v>
      </c>
      <c r="Z4" s="69">
        <f ca="1">INDEX(Finance!$G$9:$G$27,MATCH(serie_Graph!Z3,Finance!$B$9:$B$27,0))</f>
        <v>3551.1381610806002</v>
      </c>
      <c r="AA4" s="69">
        <f ca="1">INDEX(Finance!$G$9:$G$27,MATCH(serie_Graph!AA3,Finance!$B$9:$B$27,0))</f>
        <v>476.83740145169998</v>
      </c>
      <c r="AB4" s="69">
        <f ca="1">INDEX(Finance!$G$9:$G$27,MATCH(serie_Graph!AB3,Finance!$B$9:$B$27,0))</f>
        <v>259.2976341385874</v>
      </c>
    </row>
    <row r="5" spans="1:30" ht="15" thickBot="1" x14ac:dyDescent="0.35">
      <c r="A5" s="74">
        <v>59</v>
      </c>
      <c r="B5" s="73">
        <f>INDEX(Base!$D$30:$D$293,MAX(base_Rang)-serie_Graph!A5)</f>
        <v>43739</v>
      </c>
      <c r="C5" s="69">
        <f>INDEX(BASEFIN,MAX(base_Rang)-$A5,MATCH(serie_Graph!C$3,Base_Lib,0))</f>
        <v>1575.3402501738713</v>
      </c>
      <c r="D5" s="69">
        <f>INDEX(BASEFIN,MAX(base_Rang)-$A5,MATCH(serie_Graph!D$3,Base_Lib,0))</f>
        <v>1526.6872834748285</v>
      </c>
      <c r="E5" s="69">
        <f>INDEX(BASEFIN,MAX(base_Rang)-$A5,MATCH(serie_Graph!E$3,Base_Lib,0))</f>
        <v>1526.6872834748285</v>
      </c>
      <c r="F5" s="69">
        <f>INDEX(BASEFIN,MAX(base_Rang)-$A5,MATCH(serie_Graph!F$3,Base_Lib,0))</f>
        <v>1231.7369295918288</v>
      </c>
      <c r="G5" s="69">
        <f>INDEX(BASEFIN,MAX(base_Rang)-$A5,MATCH(serie_Graph!G$3,Base_Lib,0))</f>
        <v>294.95035388299999</v>
      </c>
      <c r="H5" s="69">
        <f>INDEX(BASEFIN,MAX(base_Rang)-$A5,MATCH(serie_Graph!H$3,Base_Lib,0))</f>
        <v>0</v>
      </c>
      <c r="I5" s="69">
        <f>INDEX(BASEFIN,MAX(base_Rang)-$A5,MATCH(serie_Graph!I$3,Base_Lib,0))</f>
        <v>48.65296669904275</v>
      </c>
      <c r="J5" s="69">
        <f>INDEX(BASEFIN,MAX(base_Rang)-$A5,MATCH(serie_Graph!J$3,Base_Lib,0))</f>
        <v>35.785071219042756</v>
      </c>
      <c r="K5" s="69">
        <f>INDEX(BASEFIN,MAX(base_Rang)-$A5,MATCH(serie_Graph!K$3,Base_Lib,0))</f>
        <v>12.86789548</v>
      </c>
      <c r="L5" s="69">
        <f>INDEX(BASEFIN,MAX(base_Rang)-$A5,MATCH(serie_Graph!L$3,Base_Lib,0))</f>
        <v>1756.8068406542636</v>
      </c>
      <c r="M5" s="69">
        <f>INDEX(BASEFIN,MAX(base_Rang)-$A5,MATCH(serie_Graph!M$3,Base_Lib,0))</f>
        <v>1774.4506628622637</v>
      </c>
      <c r="N5" s="69">
        <f>INDEX(BASEFIN,MAX(base_Rang)-$A5,MATCH(serie_Graph!N$3,Base_Lib,0))</f>
        <v>1363.6984360578795</v>
      </c>
      <c r="O5" s="69">
        <f>INDEX(BASEFIN,MAX(base_Rang)-$A5,MATCH(serie_Graph!O$3,Base_Lib,0))</f>
        <v>693.91918180666664</v>
      </c>
      <c r="P5" s="69">
        <f>INDEX(BASEFIN,MAX(base_Rang)-$A5,MATCH(serie_Graph!P$3,Base_Lib,0))</f>
        <v>129.56765314399999</v>
      </c>
      <c r="Q5" s="69">
        <f>INDEX(BASEFIN,MAX(base_Rang)-$A5,MATCH(serie_Graph!Q$3,Base_Lib,0))</f>
        <v>76.6796380520626</v>
      </c>
      <c r="R5" s="69">
        <f>INDEX(BASEFIN,MAX(base_Rang)-$A5,MATCH(serie_Graph!R$3,Base_Lib,0))</f>
        <v>463.53196305515002</v>
      </c>
      <c r="S5" s="69">
        <f>INDEX(BASEFIN,MAX(base_Rang)-$A5,MATCH(serie_Graph!S$3,Base_Lib,0))</f>
        <v>410.75222680438441</v>
      </c>
      <c r="T5" s="69">
        <f t="shared" ref="T5:T64" si="0">U5+V5</f>
        <v>269.61529527263872</v>
      </c>
      <c r="U5" s="69">
        <f>INDEX(BASEFIN,MAX(base_Rang)-$A5,MATCH(serie_Graph!U$3,Base_Lib,0))</f>
        <v>93.472903281818716</v>
      </c>
      <c r="V5" s="69">
        <f>INDEX(BASEFIN,MAX(base_Rang)-$A5,MATCH(serie_Graph!V$3,Base_Lib,0))</f>
        <v>176.14239199081999</v>
      </c>
      <c r="W5" s="69">
        <f>INDEX(BASEFIN,MAX(base_Rang)-$A5,MATCH(serie_Graph!W$3,Base_Lib,0))</f>
        <v>-181.46659048039245</v>
      </c>
    </row>
    <row r="6" spans="1:30" ht="61.2" thickTop="1" thickBot="1" x14ac:dyDescent="0.35">
      <c r="A6" s="74">
        <v>58</v>
      </c>
      <c r="B6" s="73">
        <f>INDEX(Base!$D$30:$D$293,MAX(base_Rang)-serie_Graph!A6)</f>
        <v>43770</v>
      </c>
      <c r="C6" s="69">
        <f>INDEX(BASEFIN,MAX(base_Rang)-$A6,MATCH(serie_Graph!C$3,Base_Lib,0))</f>
        <v>1770.0756367244096</v>
      </c>
      <c r="D6" s="69">
        <f>INDEX(BASEFIN,MAX(base_Rang)-$A6,MATCH(serie_Graph!D$3,Base_Lib,0))</f>
        <v>1652.1121958134283</v>
      </c>
      <c r="E6" s="69">
        <f>INDEX(BASEFIN,MAX(base_Rang)-$A6,MATCH(serie_Graph!E$3,Base_Lib,0))</f>
        <v>1652.1121958134283</v>
      </c>
      <c r="F6" s="69">
        <f>INDEX(BASEFIN,MAX(base_Rang)-$A6,MATCH(serie_Graph!F$3,Base_Lib,0))</f>
        <v>1341.831058244429</v>
      </c>
      <c r="G6" s="69">
        <f>INDEX(BASEFIN,MAX(base_Rang)-$A6,MATCH(serie_Graph!G$3,Base_Lib,0))</f>
        <v>310.28113756900001</v>
      </c>
      <c r="H6" s="69">
        <f>INDEX(BASEFIN,MAX(base_Rang)-$A6,MATCH(serie_Graph!H$3,Base_Lib,0))</f>
        <v>0</v>
      </c>
      <c r="I6" s="69">
        <f>INDEX(BASEFIN,MAX(base_Rang)-$A6,MATCH(serie_Graph!I$3,Base_Lib,0))</f>
        <v>117.96344091098113</v>
      </c>
      <c r="J6" s="69">
        <f>INDEX(BASEFIN,MAX(base_Rang)-$A6,MATCH(serie_Graph!J$3,Base_Lib,0))</f>
        <v>37.756557072981124</v>
      </c>
      <c r="K6" s="69">
        <f>INDEX(BASEFIN,MAX(base_Rang)-$A6,MATCH(serie_Graph!K$3,Base_Lib,0))</f>
        <v>80.20688383800001</v>
      </c>
      <c r="L6" s="69">
        <f>INDEX(BASEFIN,MAX(base_Rang)-$A6,MATCH(serie_Graph!L$3,Base_Lib,0))</f>
        <v>1927.922142048554</v>
      </c>
      <c r="M6" s="69">
        <f>INDEX(BASEFIN,MAX(base_Rang)-$A6,MATCH(serie_Graph!M$3,Base_Lib,0))</f>
        <v>1947.9971276635538</v>
      </c>
      <c r="N6" s="69">
        <f>INDEX(BASEFIN,MAX(base_Rang)-$A6,MATCH(serie_Graph!N$3,Base_Lib,0))</f>
        <v>1492.7511815205346</v>
      </c>
      <c r="O6" s="69">
        <f>INDEX(BASEFIN,MAX(base_Rang)-$A6,MATCH(serie_Graph!O$3,Base_Lib,0))</f>
        <v>765.87392900533348</v>
      </c>
      <c r="P6" s="69">
        <f>INDEX(BASEFIN,MAX(base_Rang)-$A6,MATCH(serie_Graph!P$3,Base_Lib,0))</f>
        <v>141.60148755199998</v>
      </c>
      <c r="Q6" s="69">
        <f>INDEX(BASEFIN,MAX(base_Rang)-$A6,MATCH(serie_Graph!Q$3,Base_Lib,0))</f>
        <v>105.28599056805083</v>
      </c>
      <c r="R6" s="69">
        <f>INDEX(BASEFIN,MAX(base_Rang)-$A6,MATCH(serie_Graph!R$3,Base_Lib,0))</f>
        <v>479.98977439515005</v>
      </c>
      <c r="S6" s="69">
        <f>INDEX(BASEFIN,MAX(base_Rang)-$A6,MATCH(serie_Graph!S$3,Base_Lib,0))</f>
        <v>455.24594614301952</v>
      </c>
      <c r="T6" s="69">
        <f t="shared" si="0"/>
        <v>317.70558222348393</v>
      </c>
      <c r="U6" s="69">
        <f>INDEX(BASEFIN,MAX(base_Rang)-$A6,MATCH(serie_Graph!U$3,Base_Lib,0))</f>
        <v>101.70864516466392</v>
      </c>
      <c r="V6" s="69">
        <f>INDEX(BASEFIN,MAX(base_Rang)-$A6,MATCH(serie_Graph!V$3,Base_Lib,0))</f>
        <v>215.99693705881998</v>
      </c>
      <c r="W6" s="69">
        <f>INDEX(BASEFIN,MAX(base_Rang)-$A6,MATCH(serie_Graph!W$3,Base_Lib,0))</f>
        <v>-157.84650532414415</v>
      </c>
      <c r="Z6" s="71" t="s">
        <v>24</v>
      </c>
      <c r="AA6" s="71" t="s">
        <v>25</v>
      </c>
      <c r="AB6" s="71" t="s">
        <v>26</v>
      </c>
      <c r="AC6" s="71" t="s">
        <v>29</v>
      </c>
      <c r="AD6" s="71" t="s">
        <v>34</v>
      </c>
    </row>
    <row r="7" spans="1:30" ht="39" customHeight="1" thickTop="1" x14ac:dyDescent="0.3">
      <c r="A7" s="74">
        <v>57</v>
      </c>
      <c r="B7" s="73">
        <f>INDEX(Base!$D$30:$D$293,MAX(base_Rang)-serie_Graph!A7)</f>
        <v>43800</v>
      </c>
      <c r="C7" s="69">
        <f>INDEX(BASEFIN,MAX(base_Rang)-$A7,MATCH(serie_Graph!C$3,Base_Lib,0))</f>
        <v>1931.9699893758323</v>
      </c>
      <c r="D7" s="69">
        <f>INDEX(BASEFIN,MAX(base_Rang)-$A7,MATCH(serie_Graph!D$3,Base_Lib,0))</f>
        <v>1797.6952365538284</v>
      </c>
      <c r="E7" s="69">
        <f>INDEX(BASEFIN,MAX(base_Rang)-$A7,MATCH(serie_Graph!E$3,Base_Lib,0))</f>
        <v>1797.6952365538284</v>
      </c>
      <c r="F7" s="69">
        <f>INDEX(BASEFIN,MAX(base_Rang)-$A7,MATCH(serie_Graph!F$3,Base_Lib,0))</f>
        <v>1474.8638866378287</v>
      </c>
      <c r="G7" s="69">
        <f>INDEX(BASEFIN,MAX(base_Rang)-$A7,MATCH(serie_Graph!G$3,Base_Lib,0))</f>
        <v>322.83134991600002</v>
      </c>
      <c r="H7" s="69">
        <f>INDEX(BASEFIN,MAX(base_Rang)-$A7,MATCH(serie_Graph!H$3,Base_Lib,0))</f>
        <v>0</v>
      </c>
      <c r="I7" s="69">
        <f>INDEX(BASEFIN,MAX(base_Rang)-$A7,MATCH(serie_Graph!I$3,Base_Lib,0))</f>
        <v>134.27475282200385</v>
      </c>
      <c r="J7" s="69">
        <f>INDEX(BASEFIN,MAX(base_Rang)-$A7,MATCH(serie_Graph!J$3,Base_Lib,0))</f>
        <v>45.893155233003824</v>
      </c>
      <c r="K7" s="69">
        <f>INDEX(BASEFIN,MAX(base_Rang)-$A7,MATCH(serie_Graph!K$3,Base_Lib,0))</f>
        <v>88.381597589000023</v>
      </c>
      <c r="L7" s="69">
        <f>INDEX(BASEFIN,MAX(base_Rang)-$A7,MATCH(serie_Graph!L$3,Base_Lib,0))</f>
        <v>2184.4246419359984</v>
      </c>
      <c r="M7" s="69">
        <f>INDEX(BASEFIN,MAX(base_Rang)-$A7,MATCH(serie_Graph!M$3,Base_Lib,0))</f>
        <v>2208.2739844489984</v>
      </c>
      <c r="N7" s="69">
        <f>INDEX(BASEFIN,MAX(base_Rang)-$A7,MATCH(serie_Graph!N$3,Base_Lib,0))</f>
        <v>1651.48312016215</v>
      </c>
      <c r="O7" s="69">
        <f>INDEX(BASEFIN,MAX(base_Rang)-$A7,MATCH(serie_Graph!O$3,Base_Lib,0))</f>
        <v>844.42625256200006</v>
      </c>
      <c r="P7" s="69">
        <f>INDEX(BASEFIN,MAX(base_Rang)-$A7,MATCH(serie_Graph!P$3,Base_Lib,0))</f>
        <v>198.431177074</v>
      </c>
      <c r="Q7" s="69">
        <f>INDEX(BASEFIN,MAX(base_Rang)-$A7,MATCH(serie_Graph!Q$3,Base_Lib,0))</f>
        <v>117.069346194</v>
      </c>
      <c r="R7" s="69">
        <f>INDEX(BASEFIN,MAX(base_Rang)-$A7,MATCH(serie_Graph!R$3,Base_Lib,0))</f>
        <v>491.55634433214993</v>
      </c>
      <c r="S7" s="69">
        <f>INDEX(BASEFIN,MAX(base_Rang)-$A7,MATCH(serie_Graph!S$3,Base_Lib,0))</f>
        <v>556.79086428684855</v>
      </c>
      <c r="T7" s="69">
        <f t="shared" si="0"/>
        <v>294.08562467427379</v>
      </c>
      <c r="U7" s="69">
        <f>INDEX(BASEFIN,MAX(base_Rang)-$A7,MATCH(serie_Graph!U$3,Base_Lib,0))</f>
        <v>97.154330322453816</v>
      </c>
      <c r="V7" s="69">
        <f>INDEX(BASEFIN,MAX(base_Rang)-$A7,MATCH(serie_Graph!V$3,Base_Lib,0))</f>
        <v>196.93129435181999</v>
      </c>
      <c r="W7" s="69">
        <f>INDEX(BASEFIN,MAX(base_Rang)-$A7,MATCH(serie_Graph!W$3,Base_Lib,0))</f>
        <v>-252.45465256016615</v>
      </c>
      <c r="Z7" s="69">
        <f ca="1">INDEX(Finance!$G$9:$G$27,MATCH(serie_Graph!Z6,Finance!$B$9:$B$27,0))</f>
        <v>1698.3370943413333</v>
      </c>
      <c r="AA7" s="69">
        <f ca="1">INDEX(Finance!$G$9:$G$27,MATCH(serie_Graph!AA6,Finance!$B$9:$B$27,0))</f>
        <v>416.78133682600003</v>
      </c>
      <c r="AB7" s="69">
        <f ca="1">INDEX(Finance!$G$9:$G$27,MATCH(serie_Graph!AB6,Finance!$B$9:$B$27,0))</f>
        <v>439.31088166851634</v>
      </c>
      <c r="AC7" s="69">
        <f ca="1">INDEX(Finance!$G$9:$G$27,MATCH(serie_Graph!AC6,Finance!$B$9:$B$27,0))</f>
        <v>719.148731752</v>
      </c>
      <c r="AD7" s="69">
        <f ca="1">INDEX(Finance!$G$9:$G$27,MATCH(serie_Graph!AD6,Finance!$B$9:$B$27,0))</f>
        <v>1958.3886892061021</v>
      </c>
    </row>
    <row r="8" spans="1:30" x14ac:dyDescent="0.3">
      <c r="A8" s="74">
        <v>56</v>
      </c>
      <c r="B8" s="73">
        <f>INDEX(Base!$D$30:$D$293,MAX(base_Rang)-serie_Graph!A8)</f>
        <v>43831</v>
      </c>
      <c r="C8" s="69">
        <f>INDEX(BASEFIN,MAX(base_Rang)-$A8,MATCH(serie_Graph!C$3,Base_Lib,0))</f>
        <v>167.41984355039838</v>
      </c>
      <c r="D8" s="69">
        <f>INDEX(BASEFIN,MAX(base_Rang)-$A8,MATCH(serie_Graph!D$3,Base_Lib,0))</f>
        <v>165.28921241075381</v>
      </c>
      <c r="E8" s="69">
        <f>INDEX(BASEFIN,MAX(base_Rang)-$A8,MATCH(serie_Graph!E$3,Base_Lib,0))</f>
        <v>165.28230857775381</v>
      </c>
      <c r="F8" s="69">
        <f>INDEX(BASEFIN,MAX(base_Rang)-$A8,MATCH(serie_Graph!F$3,Base_Lib,0))</f>
        <v>130.42454452175383</v>
      </c>
      <c r="G8" s="69">
        <f>INDEX(BASEFIN,MAX(base_Rang)-$A8,MATCH(serie_Graph!G$3,Base_Lib,0))</f>
        <v>34.857764056000001</v>
      </c>
      <c r="H8" s="69">
        <f>INDEX(BASEFIN,MAX(base_Rang)-$A8,MATCH(serie_Graph!H$3,Base_Lib,0))</f>
        <v>6.9038329999999998E-3</v>
      </c>
      <c r="I8" s="69">
        <f>INDEX(BASEFIN,MAX(base_Rang)-$A8,MATCH(serie_Graph!I$3,Base_Lib,0))</f>
        <v>2.1306311396445503</v>
      </c>
      <c r="J8" s="69">
        <f>INDEX(BASEFIN,MAX(base_Rang)-$A8,MATCH(serie_Graph!J$3,Base_Lib,0))</f>
        <v>2.1306311396445503</v>
      </c>
      <c r="K8" s="69">
        <f>INDEX(BASEFIN,MAX(base_Rang)-$A8,MATCH(serie_Graph!K$3,Base_Lib,0))</f>
        <v>0</v>
      </c>
      <c r="L8" s="69">
        <f>INDEX(BASEFIN,MAX(base_Rang)-$A8,MATCH(serie_Graph!L$3,Base_Lib,0))</f>
        <v>84.156014763892287</v>
      </c>
      <c r="M8" s="69">
        <f>INDEX(BASEFIN,MAX(base_Rang)-$A8,MATCH(serie_Graph!M$3,Base_Lib,0))</f>
        <v>83.956215486892305</v>
      </c>
      <c r="N8" s="69">
        <f>INDEX(BASEFIN,MAX(base_Rang)-$A8,MATCH(serie_Graph!N$3,Base_Lib,0))</f>
        <v>74.570923121684132</v>
      </c>
      <c r="O8" s="69">
        <f>INDEX(BASEFIN,MAX(base_Rang)-$A8,MATCH(serie_Graph!O$3,Base_Lib,0))</f>
        <v>65.930801895000002</v>
      </c>
      <c r="P8" s="69">
        <f>INDEX(BASEFIN,MAX(base_Rang)-$A8,MATCH(serie_Graph!P$3,Base_Lib,0))</f>
        <v>5.2447199999999999E-2</v>
      </c>
      <c r="Q8" s="69">
        <f>INDEX(BASEFIN,MAX(base_Rang)-$A8,MATCH(serie_Graph!Q$3,Base_Lib,0))</f>
        <v>6.9155933646841197</v>
      </c>
      <c r="R8" s="69">
        <f>INDEX(BASEFIN,MAX(base_Rang)-$A8,MATCH(serie_Graph!R$3,Base_Lib,0))</f>
        <v>1.6720806619999999</v>
      </c>
      <c r="S8" s="69">
        <f>INDEX(BASEFIN,MAX(base_Rang)-$A8,MATCH(serie_Graph!S$3,Base_Lib,0))</f>
        <v>9.3852923652081603</v>
      </c>
      <c r="T8" s="69">
        <f t="shared" si="0"/>
        <v>5.7112524377325382</v>
      </c>
      <c r="U8" s="69">
        <f>INDEX(BASEFIN,MAX(base_Rang)-$A8,MATCH(serie_Graph!U$3,Base_Lib,0))</f>
        <v>4.6436161197325383</v>
      </c>
      <c r="V8" s="69">
        <f>INDEX(BASEFIN,MAX(base_Rang)-$A8,MATCH(serie_Graph!V$3,Base_Lib,0))</f>
        <v>1.0676363179999999</v>
      </c>
      <c r="W8" s="69">
        <f>INDEX(BASEFIN,MAX(base_Rang)-$A8,MATCH(serie_Graph!W$3,Base_Lib,0))</f>
        <v>83.263828786506082</v>
      </c>
    </row>
    <row r="9" spans="1:30" x14ac:dyDescent="0.3">
      <c r="A9" s="74">
        <v>55</v>
      </c>
      <c r="B9" s="73">
        <f>INDEX(Base!$D$30:$D$293,MAX(base_Rang)-serie_Graph!A9)</f>
        <v>43862</v>
      </c>
      <c r="C9" s="69">
        <f>INDEX(BASEFIN,MAX(base_Rang)-$A9,MATCH(serie_Graph!C$3,Base_Lib,0))</f>
        <v>292.93422646299837</v>
      </c>
      <c r="D9" s="69">
        <f>INDEX(BASEFIN,MAX(base_Rang)-$A9,MATCH(serie_Graph!D$3,Base_Lib,0))</f>
        <v>276.86149286875383</v>
      </c>
      <c r="E9" s="69">
        <f>INDEX(BASEFIN,MAX(base_Rang)-$A9,MATCH(serie_Graph!E$3,Base_Lib,0))</f>
        <v>276.84326103575387</v>
      </c>
      <c r="F9" s="69">
        <f>INDEX(BASEFIN,MAX(base_Rang)-$A9,MATCH(serie_Graph!F$3,Base_Lib,0))</f>
        <v>233.64983053575384</v>
      </c>
      <c r="G9" s="69">
        <f>INDEX(BASEFIN,MAX(base_Rang)-$A9,MATCH(serie_Graph!G$3,Base_Lib,0))</f>
        <v>43.193430499999998</v>
      </c>
      <c r="H9" s="69">
        <f>INDEX(BASEFIN,MAX(base_Rang)-$A9,MATCH(serie_Graph!H$3,Base_Lib,0))</f>
        <v>1.8231832999999999E-2</v>
      </c>
      <c r="I9" s="69">
        <f>INDEX(BASEFIN,MAX(base_Rang)-$A9,MATCH(serie_Graph!I$3,Base_Lib,0))</f>
        <v>16.07273359424455</v>
      </c>
      <c r="J9" s="69">
        <f>INDEX(BASEFIN,MAX(base_Rang)-$A9,MATCH(serie_Graph!J$3,Base_Lib,0))</f>
        <v>16.07273359424455</v>
      </c>
      <c r="K9" s="69">
        <f>INDEX(BASEFIN,MAX(base_Rang)-$A9,MATCH(serie_Graph!K$3,Base_Lib,0))</f>
        <v>0</v>
      </c>
      <c r="L9" s="69">
        <f>INDEX(BASEFIN,MAX(base_Rang)-$A9,MATCH(serie_Graph!L$3,Base_Lib,0))</f>
        <v>265.5599633429353</v>
      </c>
      <c r="M9" s="69">
        <f>INDEX(BASEFIN,MAX(base_Rang)-$A9,MATCH(serie_Graph!M$3,Base_Lib,0))</f>
        <v>265.36036590693533</v>
      </c>
      <c r="N9" s="69">
        <f>INDEX(BASEFIN,MAX(base_Rang)-$A9,MATCH(serie_Graph!N$3,Base_Lib,0))</f>
        <v>210.62039554372143</v>
      </c>
      <c r="O9" s="69">
        <f>INDEX(BASEFIN,MAX(base_Rang)-$A9,MATCH(serie_Graph!O$3,Base_Lib,0))</f>
        <v>139.09895747600001</v>
      </c>
      <c r="P9" s="69">
        <f>INDEX(BASEFIN,MAX(base_Rang)-$A9,MATCH(serie_Graph!P$3,Base_Lib,0))</f>
        <v>11.001225742000001</v>
      </c>
      <c r="Q9" s="69">
        <f>INDEX(BASEFIN,MAX(base_Rang)-$A9,MATCH(serie_Graph!Q$3,Base_Lib,0))</f>
        <v>13.229557217721428</v>
      </c>
      <c r="R9" s="69">
        <f>INDEX(BASEFIN,MAX(base_Rang)-$A9,MATCH(serie_Graph!R$3,Base_Lib,0))</f>
        <v>47.290655107999996</v>
      </c>
      <c r="S9" s="69">
        <f>INDEX(BASEFIN,MAX(base_Rang)-$A9,MATCH(serie_Graph!S$3,Base_Lib,0))</f>
        <v>54.739970363213885</v>
      </c>
      <c r="T9" s="69">
        <f t="shared" si="0"/>
        <v>23.481501065827562</v>
      </c>
      <c r="U9" s="69">
        <f>INDEX(BASEFIN,MAX(base_Rang)-$A9,MATCH(serie_Graph!U$3,Base_Lib,0))</f>
        <v>8.1247150708275413</v>
      </c>
      <c r="V9" s="69">
        <f>INDEX(BASEFIN,MAX(base_Rang)-$A9,MATCH(serie_Graph!V$3,Base_Lib,0))</f>
        <v>15.356785995000021</v>
      </c>
      <c r="W9" s="69">
        <f>INDEX(BASEFIN,MAX(base_Rang)-$A9,MATCH(serie_Graph!W$3,Base_Lib,0))</f>
        <v>27.374263120063066</v>
      </c>
    </row>
    <row r="10" spans="1:30" x14ac:dyDescent="0.3">
      <c r="A10" s="74">
        <v>54</v>
      </c>
      <c r="B10" s="73">
        <f>INDEX(Base!$D$30:$D$293,MAX(base_Rang)-serie_Graph!A10)</f>
        <v>43891</v>
      </c>
      <c r="C10" s="69">
        <f>INDEX(BASEFIN,MAX(base_Rang)-$A10,MATCH(serie_Graph!C$3,Base_Lib,0))</f>
        <v>431.31737357814103</v>
      </c>
      <c r="D10" s="69">
        <f>INDEX(BASEFIN,MAX(base_Rang)-$A10,MATCH(serie_Graph!D$3,Base_Lib,0))</f>
        <v>388.95704689635386</v>
      </c>
      <c r="E10" s="69">
        <f>INDEX(BASEFIN,MAX(base_Rang)-$A10,MATCH(serie_Graph!E$3,Base_Lib,0))</f>
        <v>388.86119369755386</v>
      </c>
      <c r="F10" s="69">
        <f>INDEX(BASEFIN,MAX(base_Rang)-$A10,MATCH(serie_Graph!F$3,Base_Lib,0))</f>
        <v>331.41163139355388</v>
      </c>
      <c r="G10" s="69">
        <f>INDEX(BASEFIN,MAX(base_Rang)-$A10,MATCH(serie_Graph!G$3,Base_Lib,0))</f>
        <v>57.449562304000004</v>
      </c>
      <c r="H10" s="69">
        <f>INDEX(BASEFIN,MAX(base_Rang)-$A10,MATCH(serie_Graph!H$3,Base_Lib,0))</f>
        <v>9.585319880000305E-2</v>
      </c>
      <c r="I10" s="69">
        <f>INDEX(BASEFIN,MAX(base_Rang)-$A10,MATCH(serie_Graph!I$3,Base_Lib,0))</f>
        <v>42.360326681787193</v>
      </c>
      <c r="J10" s="69">
        <f>INDEX(BASEFIN,MAX(base_Rang)-$A10,MATCH(serie_Graph!J$3,Base_Lib,0))</f>
        <v>42.360326681787193</v>
      </c>
      <c r="K10" s="69">
        <f>INDEX(BASEFIN,MAX(base_Rang)-$A10,MATCH(serie_Graph!K$3,Base_Lib,0))</f>
        <v>0</v>
      </c>
      <c r="L10" s="69">
        <f>INDEX(BASEFIN,MAX(base_Rang)-$A10,MATCH(serie_Graph!L$3,Base_Lib,0))</f>
        <v>500.46765045966208</v>
      </c>
      <c r="M10" s="69">
        <f>INDEX(BASEFIN,MAX(base_Rang)-$A10,MATCH(serie_Graph!M$3,Base_Lib,0))</f>
        <v>500.41129698766207</v>
      </c>
      <c r="N10" s="69">
        <f>INDEX(BASEFIN,MAX(base_Rang)-$A10,MATCH(serie_Graph!N$3,Base_Lib,0))</f>
        <v>374.18026960028061</v>
      </c>
      <c r="O10" s="69">
        <f>INDEX(BASEFIN,MAX(base_Rang)-$A10,MATCH(serie_Graph!O$3,Base_Lib,0))</f>
        <v>215.44217530099999</v>
      </c>
      <c r="P10" s="69">
        <f>INDEX(BASEFIN,MAX(base_Rang)-$A10,MATCH(serie_Graph!P$3,Base_Lib,0))</f>
        <v>32.201042508999997</v>
      </c>
      <c r="Q10" s="69">
        <f>INDEX(BASEFIN,MAX(base_Rang)-$A10,MATCH(serie_Graph!Q$3,Base_Lib,0))</f>
        <v>15.313386329280601</v>
      </c>
      <c r="R10" s="69">
        <f>INDEX(BASEFIN,MAX(base_Rang)-$A10,MATCH(serie_Graph!R$3,Base_Lib,0))</f>
        <v>111.223665461</v>
      </c>
      <c r="S10" s="69">
        <f>INDEX(BASEFIN,MAX(base_Rang)-$A10,MATCH(serie_Graph!S$3,Base_Lib,0))</f>
        <v>126.23102738738147</v>
      </c>
      <c r="T10" s="69">
        <f t="shared" si="0"/>
        <v>99.931571593085707</v>
      </c>
      <c r="U10" s="69">
        <f>INDEX(BASEFIN,MAX(base_Rang)-$A10,MATCH(serie_Graph!U$3,Base_Lib,0))</f>
        <v>7.5850408110857046</v>
      </c>
      <c r="V10" s="69">
        <f>INDEX(BASEFIN,MAX(base_Rang)-$A10,MATCH(serie_Graph!V$3,Base_Lib,0))</f>
        <v>92.346530782000002</v>
      </c>
      <c r="W10" s="69">
        <f>INDEX(BASEFIN,MAX(base_Rang)-$A10,MATCH(serie_Graph!W$3,Base_Lib,0))</f>
        <v>-69.150276881521052</v>
      </c>
    </row>
    <row r="11" spans="1:30" x14ac:dyDescent="0.3">
      <c r="A11" s="74">
        <v>53</v>
      </c>
      <c r="B11" s="73">
        <f>INDEX(Base!$D$30:$D$293,MAX(base_Rang)-serie_Graph!A11)</f>
        <v>43922</v>
      </c>
      <c r="C11" s="69">
        <f>INDEX(BASEFIN,MAX(base_Rang)-$A11,MATCH(serie_Graph!C$3,Base_Lib,0))</f>
        <v>562.4775686659857</v>
      </c>
      <c r="D11" s="69">
        <f>INDEX(BASEFIN,MAX(base_Rang)-$A11,MATCH(serie_Graph!D$3,Base_Lib,0))</f>
        <v>517.66225803995383</v>
      </c>
      <c r="E11" s="69">
        <f>INDEX(BASEFIN,MAX(base_Rang)-$A11,MATCH(serie_Graph!E$3,Base_Lib,0))</f>
        <v>517.55450024115385</v>
      </c>
      <c r="F11" s="69">
        <f>INDEX(BASEFIN,MAX(base_Rang)-$A11,MATCH(serie_Graph!F$3,Base_Lib,0))</f>
        <v>446.65327286615383</v>
      </c>
      <c r="G11" s="69">
        <f>INDEX(BASEFIN,MAX(base_Rang)-$A11,MATCH(serie_Graph!G$3,Base_Lib,0))</f>
        <v>70.901227375000005</v>
      </c>
      <c r="H11" s="69">
        <f>INDEX(BASEFIN,MAX(base_Rang)-$A11,MATCH(serie_Graph!H$3,Base_Lib,0))</f>
        <v>0.10775779880000305</v>
      </c>
      <c r="I11" s="69">
        <f>INDEX(BASEFIN,MAX(base_Rang)-$A11,MATCH(serie_Graph!I$3,Base_Lib,0))</f>
        <v>44.815310626031831</v>
      </c>
      <c r="J11" s="69">
        <f>INDEX(BASEFIN,MAX(base_Rang)-$A11,MATCH(serie_Graph!J$3,Base_Lib,0))</f>
        <v>44.815310626031831</v>
      </c>
      <c r="K11" s="69">
        <f>INDEX(BASEFIN,MAX(base_Rang)-$A11,MATCH(serie_Graph!K$3,Base_Lib,0))</f>
        <v>0</v>
      </c>
      <c r="L11" s="69">
        <f>INDEX(BASEFIN,MAX(base_Rang)-$A11,MATCH(serie_Graph!L$3,Base_Lib,0))</f>
        <v>745.59692966092757</v>
      </c>
      <c r="M11" s="69">
        <f>INDEX(BASEFIN,MAX(base_Rang)-$A11,MATCH(serie_Graph!M$3,Base_Lib,0))</f>
        <v>739.89954619792752</v>
      </c>
      <c r="N11" s="69">
        <f>INDEX(BASEFIN,MAX(base_Rang)-$A11,MATCH(serie_Graph!N$3,Base_Lib,0))</f>
        <v>548.89439322375597</v>
      </c>
      <c r="O11" s="69">
        <f>INDEX(BASEFIN,MAX(base_Rang)-$A11,MATCH(serie_Graph!O$3,Base_Lib,0))</f>
        <v>285.83659814999999</v>
      </c>
      <c r="P11" s="69">
        <f>INDEX(BASEFIN,MAX(base_Rang)-$A11,MATCH(serie_Graph!P$3,Base_Lib,0))</f>
        <v>42.598432050999996</v>
      </c>
      <c r="Q11" s="69">
        <f>INDEX(BASEFIN,MAX(base_Rang)-$A11,MATCH(serie_Graph!Q$3,Base_Lib,0))</f>
        <v>31.928628294506012</v>
      </c>
      <c r="R11" s="69">
        <f>INDEX(BASEFIN,MAX(base_Rang)-$A11,MATCH(serie_Graph!R$3,Base_Lib,0))</f>
        <v>188.53073472825</v>
      </c>
      <c r="S11" s="69">
        <f>INDEX(BASEFIN,MAX(base_Rang)-$A11,MATCH(serie_Graph!S$3,Base_Lib,0))</f>
        <v>191.00515297417152</v>
      </c>
      <c r="T11" s="69">
        <f t="shared" si="0"/>
        <v>230.62097943870748</v>
      </c>
      <c r="U11" s="69">
        <f>INDEX(BASEFIN,MAX(base_Rang)-$A11,MATCH(serie_Graph!U$3,Base_Lib,0))</f>
        <v>18.878954417707458</v>
      </c>
      <c r="V11" s="69">
        <f>INDEX(BASEFIN,MAX(base_Rang)-$A11,MATCH(serie_Graph!V$3,Base_Lib,0))</f>
        <v>211.74202502100002</v>
      </c>
      <c r="W11" s="69">
        <f>INDEX(BASEFIN,MAX(base_Rang)-$A11,MATCH(serie_Graph!W$3,Base_Lib,0))</f>
        <v>-183.11936099494181</v>
      </c>
    </row>
    <row r="12" spans="1:30" x14ac:dyDescent="0.3">
      <c r="A12" s="74">
        <v>52</v>
      </c>
      <c r="B12" s="73">
        <f>INDEX(Base!$D$30:$D$293,MAX(base_Rang)-serie_Graph!A12)</f>
        <v>43952</v>
      </c>
      <c r="C12" s="69">
        <f>INDEX(BASEFIN,MAX(base_Rang)-$A12,MATCH(serie_Graph!C$3,Base_Lib,0))</f>
        <v>688.13861971902736</v>
      </c>
      <c r="D12" s="69">
        <f>INDEX(BASEFIN,MAX(base_Rang)-$A12,MATCH(serie_Graph!D$3,Base_Lib,0))</f>
        <v>640.53753273435382</v>
      </c>
      <c r="E12" s="69">
        <f>INDEX(BASEFIN,MAX(base_Rang)-$A12,MATCH(serie_Graph!E$3,Base_Lib,0))</f>
        <v>640.41912222155395</v>
      </c>
      <c r="F12" s="69">
        <f>INDEX(BASEFIN,MAX(base_Rang)-$A12,MATCH(serie_Graph!F$3,Base_Lib,0))</f>
        <v>545.17827425055384</v>
      </c>
      <c r="G12" s="69">
        <f>INDEX(BASEFIN,MAX(base_Rang)-$A12,MATCH(serie_Graph!G$3,Base_Lib,0))</f>
        <v>95.240847970999994</v>
      </c>
      <c r="H12" s="69">
        <f>INDEX(BASEFIN,MAX(base_Rang)-$A12,MATCH(serie_Graph!H$3,Base_Lib,0))</f>
        <v>0.11841051280000306</v>
      </c>
      <c r="I12" s="69">
        <f>INDEX(BASEFIN,MAX(base_Rang)-$A12,MATCH(serie_Graph!I$3,Base_Lib,0))</f>
        <v>47.601086984673479</v>
      </c>
      <c r="J12" s="69">
        <f>INDEX(BASEFIN,MAX(base_Rang)-$A12,MATCH(serie_Graph!J$3,Base_Lib,0))</f>
        <v>47.601086984673479</v>
      </c>
      <c r="K12" s="69">
        <f>INDEX(BASEFIN,MAX(base_Rang)-$A12,MATCH(serie_Graph!K$3,Base_Lib,0))</f>
        <v>0</v>
      </c>
      <c r="L12" s="69">
        <f>INDEX(BASEFIN,MAX(base_Rang)-$A12,MATCH(serie_Graph!L$3,Base_Lib,0))</f>
        <v>910.38686527925256</v>
      </c>
      <c r="M12" s="69">
        <f>INDEX(BASEFIN,MAX(base_Rang)-$A12,MATCH(serie_Graph!M$3,Base_Lib,0))</f>
        <v>904.74238074725247</v>
      </c>
      <c r="N12" s="69">
        <f>INDEX(BASEFIN,MAX(base_Rang)-$A12,MATCH(serie_Graph!N$3,Base_Lib,0))</f>
        <v>664.01055655543939</v>
      </c>
      <c r="O12" s="69">
        <f>INDEX(BASEFIN,MAX(base_Rang)-$A12,MATCH(serie_Graph!O$3,Base_Lib,0))</f>
        <v>360.99910718633333</v>
      </c>
      <c r="P12" s="69">
        <f>INDEX(BASEFIN,MAX(base_Rang)-$A12,MATCH(serie_Graph!P$3,Base_Lib,0))</f>
        <v>53.050422507</v>
      </c>
      <c r="Q12" s="69">
        <f>INDEX(BASEFIN,MAX(base_Rang)-$A12,MATCH(serie_Graph!Q$3,Base_Lib,0))</f>
        <v>44.390378527356042</v>
      </c>
      <c r="R12" s="69">
        <f>INDEX(BASEFIN,MAX(base_Rang)-$A12,MATCH(serie_Graph!R$3,Base_Lib,0))</f>
        <v>205.57064833474999</v>
      </c>
      <c r="S12" s="69">
        <f>INDEX(BASEFIN,MAX(base_Rang)-$A12,MATCH(serie_Graph!S$3,Base_Lib,0))</f>
        <v>240.73182419181316</v>
      </c>
      <c r="T12" s="69">
        <f t="shared" si="0"/>
        <v>245.30557178573406</v>
      </c>
      <c r="U12" s="69">
        <f>INDEX(BASEFIN,MAX(base_Rang)-$A12,MATCH(serie_Graph!U$3,Base_Lib,0))</f>
        <v>22.113995497734042</v>
      </c>
      <c r="V12" s="69">
        <f>INDEX(BASEFIN,MAX(base_Rang)-$A12,MATCH(serie_Graph!V$3,Base_Lib,0))</f>
        <v>223.19157628800002</v>
      </c>
      <c r="W12" s="69">
        <f>INDEX(BASEFIN,MAX(base_Rang)-$A12,MATCH(serie_Graph!W$3,Base_Lib,0))</f>
        <v>-222.2482455602252</v>
      </c>
    </row>
    <row r="13" spans="1:30" x14ac:dyDescent="0.3">
      <c r="A13" s="74">
        <v>51</v>
      </c>
      <c r="B13" s="73">
        <f>INDEX(Base!$D$30:$D$293,MAX(base_Rang)-serie_Graph!A13)</f>
        <v>43983</v>
      </c>
      <c r="C13" s="69">
        <f>INDEX(BASEFIN,MAX(base_Rang)-$A13,MATCH(serie_Graph!C$3,Base_Lib,0))</f>
        <v>857.71991407787107</v>
      </c>
      <c r="D13" s="69">
        <f>INDEX(BASEFIN,MAX(base_Rang)-$A13,MATCH(serie_Graph!D$3,Base_Lib,0))</f>
        <v>791.32836870558242</v>
      </c>
      <c r="E13" s="69">
        <f>INDEX(BASEFIN,MAX(base_Rang)-$A13,MATCH(serie_Graph!E$3,Base_Lib,0))</f>
        <v>791.1992826927825</v>
      </c>
      <c r="F13" s="69">
        <f>INDEX(BASEFIN,MAX(base_Rang)-$A13,MATCH(serie_Graph!F$3,Base_Lib,0))</f>
        <v>650.12919887278247</v>
      </c>
      <c r="G13" s="69">
        <f>INDEX(BASEFIN,MAX(base_Rang)-$A13,MATCH(serie_Graph!G$3,Base_Lib,0))</f>
        <v>141.07008381999998</v>
      </c>
      <c r="H13" s="69">
        <f>INDEX(BASEFIN,MAX(base_Rang)-$A13,MATCH(serie_Graph!H$3,Base_Lib,0))</f>
        <v>0.12908601280000306</v>
      </c>
      <c r="I13" s="69">
        <f>INDEX(BASEFIN,MAX(base_Rang)-$A13,MATCH(serie_Graph!I$3,Base_Lib,0))</f>
        <v>66.391545372288576</v>
      </c>
      <c r="J13" s="69">
        <f>INDEX(BASEFIN,MAX(base_Rang)-$A13,MATCH(serie_Graph!J$3,Base_Lib,0))</f>
        <v>64.632530420288575</v>
      </c>
      <c r="K13" s="69">
        <f>INDEX(BASEFIN,MAX(base_Rang)-$A13,MATCH(serie_Graph!K$3,Base_Lib,0))</f>
        <v>1.759014952</v>
      </c>
      <c r="L13" s="69">
        <f>INDEX(BASEFIN,MAX(base_Rang)-$A13,MATCH(serie_Graph!L$3,Base_Lib,0))</f>
        <v>1093.5949152634553</v>
      </c>
      <c r="M13" s="69">
        <f>INDEX(BASEFIN,MAX(base_Rang)-$A13,MATCH(serie_Graph!M$3,Base_Lib,0))</f>
        <v>1089.8213347534554</v>
      </c>
      <c r="N13" s="69">
        <f>INDEX(BASEFIN,MAX(base_Rang)-$A13,MATCH(serie_Graph!N$3,Base_Lib,0))</f>
        <v>804.93608881977582</v>
      </c>
      <c r="O13" s="69">
        <f>INDEX(BASEFIN,MAX(base_Rang)-$A13,MATCH(serie_Graph!O$3,Base_Lib,0))</f>
        <v>435.39862688700003</v>
      </c>
      <c r="P13" s="69">
        <f>INDEX(BASEFIN,MAX(base_Rang)-$A13,MATCH(serie_Graph!P$3,Base_Lib,0))</f>
        <v>73.717526375000006</v>
      </c>
      <c r="Q13" s="69">
        <f>INDEX(BASEFIN,MAX(base_Rang)-$A13,MATCH(serie_Graph!Q$3,Base_Lib,0))</f>
        <v>62.144615526025781</v>
      </c>
      <c r="R13" s="69">
        <f>INDEX(BASEFIN,MAX(base_Rang)-$A13,MATCH(serie_Graph!R$3,Base_Lib,0))</f>
        <v>233.67532003175</v>
      </c>
      <c r="S13" s="69">
        <f>INDEX(BASEFIN,MAX(base_Rang)-$A13,MATCH(serie_Graph!S$3,Base_Lib,0))</f>
        <v>284.88524593367976</v>
      </c>
      <c r="T13" s="69">
        <f t="shared" si="0"/>
        <v>271.56796884979451</v>
      </c>
      <c r="U13" s="69">
        <f>INDEX(BASEFIN,MAX(base_Rang)-$A13,MATCH(serie_Graph!U$3,Base_Lib,0))</f>
        <v>30.74200945169445</v>
      </c>
      <c r="V13" s="69">
        <f>INDEX(BASEFIN,MAX(base_Rang)-$A13,MATCH(serie_Graph!V$3,Base_Lib,0))</f>
        <v>240.82595939810005</v>
      </c>
      <c r="W13" s="69">
        <f>INDEX(BASEFIN,MAX(base_Rang)-$A13,MATCH(serie_Graph!W$3,Base_Lib,0))</f>
        <v>-235.87500118558449</v>
      </c>
    </row>
    <row r="14" spans="1:30" x14ac:dyDescent="0.3">
      <c r="A14" s="74">
        <v>50</v>
      </c>
      <c r="B14" s="73">
        <f>INDEX(Base!$D$30:$D$293,MAX(base_Rang)-serie_Graph!A14)</f>
        <v>44013</v>
      </c>
      <c r="C14" s="69">
        <f>INDEX(BASEFIN,MAX(base_Rang)-$A14,MATCH(serie_Graph!C$3,Base_Lib,0))</f>
        <v>1083.6445637063953</v>
      </c>
      <c r="D14" s="69">
        <f>INDEX(BASEFIN,MAX(base_Rang)-$A14,MATCH(serie_Graph!D$3,Base_Lib,0))</f>
        <v>956.02040590752529</v>
      </c>
      <c r="E14" s="69">
        <f>INDEX(BASEFIN,MAX(base_Rang)-$A14,MATCH(serie_Graph!E$3,Base_Lib,0))</f>
        <v>955.82414238172532</v>
      </c>
      <c r="F14" s="69">
        <f>INDEX(BASEFIN,MAX(base_Rang)-$A14,MATCH(serie_Graph!F$3,Base_Lib,0))</f>
        <v>795.31592275972537</v>
      </c>
      <c r="G14" s="69">
        <f>INDEX(BASEFIN,MAX(base_Rang)-$A14,MATCH(serie_Graph!G$3,Base_Lib,0))</f>
        <v>160.50821962199998</v>
      </c>
      <c r="H14" s="69">
        <f>INDEX(BASEFIN,MAX(base_Rang)-$A14,MATCH(serie_Graph!H$3,Base_Lib,0))</f>
        <v>0.19626352580000306</v>
      </c>
      <c r="I14" s="69">
        <f>INDEX(BASEFIN,MAX(base_Rang)-$A14,MATCH(serie_Graph!I$3,Base_Lib,0))</f>
        <v>127.62415779886999</v>
      </c>
      <c r="J14" s="69">
        <f>INDEX(BASEFIN,MAX(base_Rang)-$A14,MATCH(serie_Graph!J$3,Base_Lib,0))</f>
        <v>70.285218917869983</v>
      </c>
      <c r="K14" s="69">
        <f>INDEX(BASEFIN,MAX(base_Rang)-$A14,MATCH(serie_Graph!K$3,Base_Lib,0))</f>
        <v>57.338938880999997</v>
      </c>
      <c r="L14" s="69">
        <f>INDEX(BASEFIN,MAX(base_Rang)-$A14,MATCH(serie_Graph!L$3,Base_Lib,0))</f>
        <v>1296.0573221495131</v>
      </c>
      <c r="M14" s="69">
        <f>INDEX(BASEFIN,MAX(base_Rang)-$A14,MATCH(serie_Graph!M$3,Base_Lib,0))</f>
        <v>1292.2889874465131</v>
      </c>
      <c r="N14" s="69">
        <f>INDEX(BASEFIN,MAX(base_Rang)-$A14,MATCH(serie_Graph!N$3,Base_Lib,0))</f>
        <v>958.01560053213859</v>
      </c>
      <c r="O14" s="69">
        <f>INDEX(BASEFIN,MAX(base_Rang)-$A14,MATCH(serie_Graph!O$3,Base_Lib,0))</f>
        <v>507.21728776399999</v>
      </c>
      <c r="P14" s="69">
        <f>INDEX(BASEFIN,MAX(base_Rang)-$A14,MATCH(serie_Graph!P$3,Base_Lib,0))</f>
        <v>89.583637401999994</v>
      </c>
      <c r="Q14" s="69">
        <f>INDEX(BASEFIN,MAX(base_Rang)-$A14,MATCH(serie_Graph!Q$3,Base_Lib,0))</f>
        <v>72.265234671388583</v>
      </c>
      <c r="R14" s="69">
        <f>INDEX(BASEFIN,MAX(base_Rang)-$A14,MATCH(serie_Graph!R$3,Base_Lib,0))</f>
        <v>288.94944069475002</v>
      </c>
      <c r="S14" s="69">
        <f>INDEX(BASEFIN,MAX(base_Rang)-$A14,MATCH(serie_Graph!S$3,Base_Lib,0))</f>
        <v>334.27338691437467</v>
      </c>
      <c r="T14" s="69">
        <f t="shared" si="0"/>
        <v>342.11802193322029</v>
      </c>
      <c r="U14" s="69">
        <f>INDEX(BASEFIN,MAX(base_Rang)-$A14,MATCH(serie_Graph!U$3,Base_Lib,0))</f>
        <v>85.556167099120202</v>
      </c>
      <c r="V14" s="69">
        <f>INDEX(BASEFIN,MAX(base_Rang)-$A14,MATCH(serie_Graph!V$3,Base_Lib,0))</f>
        <v>256.56185483410007</v>
      </c>
      <c r="W14" s="69">
        <f>INDEX(BASEFIN,MAX(base_Rang)-$A14,MATCH(serie_Graph!W$3,Base_Lib,0))</f>
        <v>-212.41275844311789</v>
      </c>
    </row>
    <row r="15" spans="1:30" x14ac:dyDescent="0.3">
      <c r="A15" s="74">
        <v>49</v>
      </c>
      <c r="B15" s="73">
        <f>INDEX(Base!$D$30:$D$293,MAX(base_Rang)-serie_Graph!A15)</f>
        <v>44044</v>
      </c>
      <c r="C15" s="69">
        <f>INDEX(BASEFIN,MAX(base_Rang)-$A15,MATCH(serie_Graph!C$3,Base_Lib,0))</f>
        <v>1266.393376018058</v>
      </c>
      <c r="D15" s="69">
        <f>INDEX(BASEFIN,MAX(base_Rang)-$A15,MATCH(serie_Graph!D$3,Base_Lib,0))</f>
        <v>1076.2989455179754</v>
      </c>
      <c r="E15" s="69">
        <f>INDEX(BASEFIN,MAX(base_Rang)-$A15,MATCH(serie_Graph!E$3,Base_Lib,0))</f>
        <v>1076.0737805151753</v>
      </c>
      <c r="F15" s="69">
        <f>INDEX(BASEFIN,MAX(base_Rang)-$A15,MATCH(serie_Graph!F$3,Base_Lib,0))</f>
        <v>895.68522103117539</v>
      </c>
      <c r="G15" s="69">
        <f>INDEX(BASEFIN,MAX(base_Rang)-$A15,MATCH(serie_Graph!G$3,Base_Lib,0))</f>
        <v>180.38855948399996</v>
      </c>
      <c r="H15" s="69">
        <f>INDEX(BASEFIN,MAX(base_Rang)-$A15,MATCH(serie_Graph!H$3,Base_Lib,0))</f>
        <v>0.22516500280000304</v>
      </c>
      <c r="I15" s="69">
        <f>INDEX(BASEFIN,MAX(base_Rang)-$A15,MATCH(serie_Graph!I$3,Base_Lib,0))</f>
        <v>190.09443050008258</v>
      </c>
      <c r="J15" s="69">
        <f>INDEX(BASEFIN,MAX(base_Rang)-$A15,MATCH(serie_Graph!J$3,Base_Lib,0))</f>
        <v>78.05528173308258</v>
      </c>
      <c r="K15" s="69">
        <f>INDEX(BASEFIN,MAX(base_Rang)-$A15,MATCH(serie_Graph!K$3,Base_Lib,0))</f>
        <v>112.039148767</v>
      </c>
      <c r="L15" s="69">
        <f>INDEX(BASEFIN,MAX(base_Rang)-$A15,MATCH(serie_Graph!L$3,Base_Lib,0))</f>
        <v>1554.2086275804074</v>
      </c>
      <c r="M15" s="69">
        <f>INDEX(BASEFIN,MAX(base_Rang)-$A15,MATCH(serie_Graph!M$3,Base_Lib,0))</f>
        <v>1551.3438893574075</v>
      </c>
      <c r="N15" s="69">
        <f>INDEX(BASEFIN,MAX(base_Rang)-$A15,MATCH(serie_Graph!N$3,Base_Lib,0))</f>
        <v>1106.7935940693626</v>
      </c>
      <c r="O15" s="69">
        <f>INDEX(BASEFIN,MAX(base_Rang)-$A15,MATCH(serie_Graph!O$3,Base_Lib,0))</f>
        <v>588.4357103553333</v>
      </c>
      <c r="P15" s="69">
        <f>INDEX(BASEFIN,MAX(base_Rang)-$A15,MATCH(serie_Graph!P$3,Base_Lib,0))</f>
        <v>99.756964034999996</v>
      </c>
      <c r="Q15" s="69">
        <f>INDEX(BASEFIN,MAX(base_Rang)-$A15,MATCH(serie_Graph!Q$3,Base_Lib,0))</f>
        <v>84.70182061152947</v>
      </c>
      <c r="R15" s="69">
        <f>INDEX(BASEFIN,MAX(base_Rang)-$A15,MATCH(serie_Graph!R$3,Base_Lib,0))</f>
        <v>333.8990990675</v>
      </c>
      <c r="S15" s="69">
        <f>INDEX(BASEFIN,MAX(base_Rang)-$A15,MATCH(serie_Graph!S$3,Base_Lib,0))</f>
        <v>444.55029528804482</v>
      </c>
      <c r="T15" s="69">
        <f t="shared" si="0"/>
        <v>364.64520664137171</v>
      </c>
      <c r="U15" s="69">
        <f>INDEX(BASEFIN,MAX(base_Rang)-$A15,MATCH(serie_Graph!U$3,Base_Lib,0))</f>
        <v>91.519104919271655</v>
      </c>
      <c r="V15" s="69">
        <f>INDEX(BASEFIN,MAX(base_Rang)-$A15,MATCH(serie_Graph!V$3,Base_Lib,0))</f>
        <v>273.12610172210009</v>
      </c>
      <c r="W15" s="69">
        <f>INDEX(BASEFIN,MAX(base_Rang)-$A15,MATCH(serie_Graph!W$3,Base_Lib,0))</f>
        <v>-287.81525156234954</v>
      </c>
    </row>
    <row r="16" spans="1:30" x14ac:dyDescent="0.3">
      <c r="A16" s="74">
        <v>48</v>
      </c>
      <c r="B16" s="73">
        <f>INDEX(Base!$D$30:$D$293,MAX(base_Rang)-serie_Graph!A16)</f>
        <v>44075</v>
      </c>
      <c r="C16" s="69">
        <f>INDEX(BASEFIN,MAX(base_Rang)-$A16,MATCH(serie_Graph!C$3,Base_Lib,0))</f>
        <v>1417.7623704284172</v>
      </c>
      <c r="D16" s="69">
        <f>INDEX(BASEFIN,MAX(base_Rang)-$A16,MATCH(serie_Graph!D$3,Base_Lib,0))</f>
        <v>1194.0587782793752</v>
      </c>
      <c r="E16" s="69">
        <f>INDEX(BASEFIN,MAX(base_Rang)-$A16,MATCH(serie_Graph!E$3,Base_Lib,0))</f>
        <v>1193.7724268217003</v>
      </c>
      <c r="F16" s="69">
        <f>INDEX(BASEFIN,MAX(base_Rang)-$A16,MATCH(serie_Graph!F$3,Base_Lib,0))</f>
        <v>995.53350253270037</v>
      </c>
      <c r="G16" s="69">
        <f>INDEX(BASEFIN,MAX(base_Rang)-$A16,MATCH(serie_Graph!G$3,Base_Lib,0))</f>
        <v>198.23892428899998</v>
      </c>
      <c r="H16" s="69">
        <f>INDEX(BASEFIN,MAX(base_Rang)-$A16,MATCH(serie_Graph!H$3,Base_Lib,0))</f>
        <v>0.28635145767500303</v>
      </c>
      <c r="I16" s="69">
        <f>INDEX(BASEFIN,MAX(base_Rang)-$A16,MATCH(serie_Graph!I$3,Base_Lib,0))</f>
        <v>223.70359214904178</v>
      </c>
      <c r="J16" s="69">
        <f>INDEX(BASEFIN,MAX(base_Rang)-$A16,MATCH(serie_Graph!J$3,Base_Lib,0))</f>
        <v>107.02354760704178</v>
      </c>
      <c r="K16" s="69">
        <f>INDEX(BASEFIN,MAX(base_Rang)-$A16,MATCH(serie_Graph!K$3,Base_Lib,0))</f>
        <v>116.680044542</v>
      </c>
      <c r="L16" s="69">
        <f>INDEX(BASEFIN,MAX(base_Rang)-$A16,MATCH(serie_Graph!L$3,Base_Lib,0))</f>
        <v>1808.0067210100376</v>
      </c>
      <c r="M16" s="69">
        <f>INDEX(BASEFIN,MAX(base_Rang)-$A16,MATCH(serie_Graph!M$3,Base_Lib,0))</f>
        <v>1805.3471759750378</v>
      </c>
      <c r="N16" s="69">
        <f>INDEX(BASEFIN,MAX(base_Rang)-$A16,MATCH(serie_Graph!N$3,Base_Lib,0))</f>
        <v>1280.4504322934481</v>
      </c>
      <c r="O16" s="69">
        <f>INDEX(BASEFIN,MAX(base_Rang)-$A16,MATCH(serie_Graph!O$3,Base_Lib,0))</f>
        <v>674.67660486266675</v>
      </c>
      <c r="P16" s="69">
        <f>INDEX(BASEFIN,MAX(base_Rang)-$A16,MATCH(serie_Graph!P$3,Base_Lib,0))</f>
        <v>110.63843230400001</v>
      </c>
      <c r="Q16" s="69">
        <f>INDEX(BASEFIN,MAX(base_Rang)-$A16,MATCH(serie_Graph!Q$3,Base_Lib,0))</f>
        <v>104.29013564828165</v>
      </c>
      <c r="R16" s="69">
        <f>INDEX(BASEFIN,MAX(base_Rang)-$A16,MATCH(serie_Graph!R$3,Base_Lib,0))</f>
        <v>390.8452594785</v>
      </c>
      <c r="S16" s="69">
        <f>INDEX(BASEFIN,MAX(base_Rang)-$A16,MATCH(serie_Graph!S$3,Base_Lib,0))</f>
        <v>524.89674368158944</v>
      </c>
      <c r="T16" s="69">
        <f t="shared" si="0"/>
        <v>443.09584405592494</v>
      </c>
      <c r="U16" s="69">
        <f>INDEX(BASEFIN,MAX(base_Rang)-$A16,MATCH(serie_Graph!U$3,Base_Lib,0))</f>
        <v>96.841724540824899</v>
      </c>
      <c r="V16" s="69">
        <f>INDEX(BASEFIN,MAX(base_Rang)-$A16,MATCH(serie_Graph!V$3,Base_Lib,0))</f>
        <v>346.25411951510006</v>
      </c>
      <c r="W16" s="69">
        <f>INDEX(BASEFIN,MAX(base_Rang)-$A16,MATCH(serie_Graph!W$3,Base_Lib,0))</f>
        <v>-390.24435058162055</v>
      </c>
    </row>
    <row r="17" spans="1:23" x14ac:dyDescent="0.3">
      <c r="A17" s="74">
        <v>47</v>
      </c>
      <c r="B17" s="73">
        <f>INDEX(Base!$D$30:$D$293,MAX(base_Rang)-serie_Graph!A17)</f>
        <v>44105</v>
      </c>
      <c r="C17" s="69">
        <f>INDEX(BASEFIN,MAX(base_Rang)-$A17,MATCH(serie_Graph!C$3,Base_Lib,0))</f>
        <v>1616.8016682353032</v>
      </c>
      <c r="D17" s="69">
        <f>INDEX(BASEFIN,MAX(base_Rang)-$A17,MATCH(serie_Graph!D$3,Base_Lib,0))</f>
        <v>1362.6418149512613</v>
      </c>
      <c r="E17" s="69">
        <f>INDEX(BASEFIN,MAX(base_Rang)-$A17,MATCH(serie_Graph!E$3,Base_Lib,0))</f>
        <v>1362.3450039935863</v>
      </c>
      <c r="F17" s="69">
        <f>INDEX(BASEFIN,MAX(base_Rang)-$A17,MATCH(serie_Graph!F$3,Base_Lib,0))</f>
        <v>1134.8824922995864</v>
      </c>
      <c r="G17" s="69">
        <f>INDEX(BASEFIN,MAX(base_Rang)-$A17,MATCH(serie_Graph!G$3,Base_Lib,0))</f>
        <v>227.46251169399997</v>
      </c>
      <c r="H17" s="69">
        <f>INDEX(BASEFIN,MAX(base_Rang)-$A17,MATCH(serie_Graph!H$3,Base_Lib,0))</f>
        <v>0.29681095767500304</v>
      </c>
      <c r="I17" s="69">
        <f>INDEX(BASEFIN,MAX(base_Rang)-$A17,MATCH(serie_Graph!I$3,Base_Lib,0))</f>
        <v>254.15985328404176</v>
      </c>
      <c r="J17" s="69">
        <f>INDEX(BASEFIN,MAX(base_Rang)-$A17,MATCH(serie_Graph!J$3,Base_Lib,0))</f>
        <v>121.74854760704177</v>
      </c>
      <c r="K17" s="69">
        <f>INDEX(BASEFIN,MAX(base_Rang)-$A17,MATCH(serie_Graph!K$3,Base_Lib,0))</f>
        <v>132.41130567700003</v>
      </c>
      <c r="L17" s="69">
        <f>INDEX(BASEFIN,MAX(base_Rang)-$A17,MATCH(serie_Graph!L$3,Base_Lib,0))</f>
        <v>2031.2965323494063</v>
      </c>
      <c r="M17" s="69">
        <f>INDEX(BASEFIN,MAX(base_Rang)-$A17,MATCH(serie_Graph!M$3,Base_Lib,0))</f>
        <v>2028.9412026104064</v>
      </c>
      <c r="N17" s="69">
        <f>INDEX(BASEFIN,MAX(base_Rang)-$A17,MATCH(serie_Graph!N$3,Base_Lib,0))</f>
        <v>1437.1851070681166</v>
      </c>
      <c r="O17" s="69">
        <f>INDEX(BASEFIN,MAX(base_Rang)-$A17,MATCH(serie_Graph!O$3,Base_Lib,0))</f>
        <v>750.40577195933326</v>
      </c>
      <c r="P17" s="69">
        <f>INDEX(BASEFIN,MAX(base_Rang)-$A17,MATCH(serie_Graph!P$3,Base_Lib,0))</f>
        <v>134.94263407100001</v>
      </c>
      <c r="Q17" s="69">
        <f>INDEX(BASEFIN,MAX(base_Rang)-$A17,MATCH(serie_Graph!Q$3,Base_Lib,0))</f>
        <v>118.98890029428352</v>
      </c>
      <c r="R17" s="69">
        <f>INDEX(BASEFIN,MAX(base_Rang)-$A17,MATCH(serie_Graph!R$3,Base_Lib,0))</f>
        <v>432.84780074349999</v>
      </c>
      <c r="S17" s="69">
        <f>INDEX(BASEFIN,MAX(base_Rang)-$A17,MATCH(serie_Graph!S$3,Base_Lib,0))</f>
        <v>591.75609554228947</v>
      </c>
      <c r="T17" s="69">
        <f t="shared" si="0"/>
        <v>366.97503372712794</v>
      </c>
      <c r="U17" s="69">
        <f>INDEX(BASEFIN,MAX(base_Rang)-$A17,MATCH(serie_Graph!U$3,Base_Lib,0))</f>
        <v>107.41847829102791</v>
      </c>
      <c r="V17" s="69">
        <f>INDEX(BASEFIN,MAX(base_Rang)-$A17,MATCH(serie_Graph!V$3,Base_Lib,0))</f>
        <v>259.55655543610004</v>
      </c>
      <c r="W17" s="69">
        <f>INDEX(BASEFIN,MAX(base_Rang)-$A17,MATCH(serie_Graph!W$3,Base_Lib,0))</f>
        <v>-414.49486411410305</v>
      </c>
    </row>
    <row r="18" spans="1:23" x14ac:dyDescent="0.3">
      <c r="A18" s="74">
        <v>46</v>
      </c>
      <c r="B18" s="73">
        <f>INDEX(Base!$D$30:$D$293,MAX(base_Rang)-serie_Graph!A18)</f>
        <v>44136</v>
      </c>
      <c r="C18" s="69">
        <f>INDEX(BASEFIN,MAX(base_Rang)-$A18,MATCH(serie_Graph!C$3,Base_Lib,0))</f>
        <v>1791.5202101848299</v>
      </c>
      <c r="D18" s="69">
        <f>INDEX(BASEFIN,MAX(base_Rang)-$A18,MATCH(serie_Graph!D$3,Base_Lib,0))</f>
        <v>1497.1576117288462</v>
      </c>
      <c r="E18" s="69">
        <f>INDEX(BASEFIN,MAX(base_Rang)-$A18,MATCH(serie_Graph!E$3,Base_Lib,0))</f>
        <v>1496.8563657711711</v>
      </c>
      <c r="F18" s="69">
        <f>INDEX(BASEFIN,MAX(base_Rang)-$A18,MATCH(serie_Graph!F$3,Base_Lib,0))</f>
        <v>1243.1320645061712</v>
      </c>
      <c r="G18" s="69">
        <f>INDEX(BASEFIN,MAX(base_Rang)-$A18,MATCH(serie_Graph!G$3,Base_Lib,0))</f>
        <v>253.72430126499998</v>
      </c>
      <c r="H18" s="69">
        <f>INDEX(BASEFIN,MAX(base_Rang)-$A18,MATCH(serie_Graph!H$3,Base_Lib,0))</f>
        <v>0.30124595767500306</v>
      </c>
      <c r="I18" s="69">
        <f>INDEX(BASEFIN,MAX(base_Rang)-$A18,MATCH(serie_Graph!I$3,Base_Lib,0))</f>
        <v>294.36259845598369</v>
      </c>
      <c r="J18" s="69">
        <f>INDEX(BASEFIN,MAX(base_Rang)-$A18,MATCH(serie_Graph!J$3,Base_Lib,0))</f>
        <v>138.35673446598372</v>
      </c>
      <c r="K18" s="69">
        <f>INDEX(BASEFIN,MAX(base_Rang)-$A18,MATCH(serie_Graph!K$3,Base_Lib,0))</f>
        <v>156.00586399000002</v>
      </c>
      <c r="L18" s="69">
        <f>INDEX(BASEFIN,MAX(base_Rang)-$A18,MATCH(serie_Graph!L$3,Base_Lib,0))</f>
        <v>2286.1485749141721</v>
      </c>
      <c r="M18" s="69">
        <f>INDEX(BASEFIN,MAX(base_Rang)-$A18,MATCH(serie_Graph!M$3,Base_Lib,0))</f>
        <v>2283.8705724291722</v>
      </c>
      <c r="N18" s="69">
        <f>INDEX(BASEFIN,MAX(base_Rang)-$A18,MATCH(serie_Graph!N$3,Base_Lib,0))</f>
        <v>1589.1582479049596</v>
      </c>
      <c r="O18" s="69">
        <f>INDEX(BASEFIN,MAX(base_Rang)-$A18,MATCH(serie_Graph!O$3,Base_Lib,0))</f>
        <v>816.77290018766678</v>
      </c>
      <c r="P18" s="69">
        <f>INDEX(BASEFIN,MAX(base_Rang)-$A18,MATCH(serie_Graph!P$3,Base_Lib,0))</f>
        <v>150.40654271099999</v>
      </c>
      <c r="Q18" s="69">
        <f>INDEX(BASEFIN,MAX(base_Rang)-$A18,MATCH(serie_Graph!Q$3,Base_Lib,0))</f>
        <v>131.64482093179296</v>
      </c>
      <c r="R18" s="69">
        <f>INDEX(BASEFIN,MAX(base_Rang)-$A18,MATCH(serie_Graph!R$3,Base_Lib,0))</f>
        <v>490.33398407450005</v>
      </c>
      <c r="S18" s="69">
        <f>INDEX(BASEFIN,MAX(base_Rang)-$A18,MATCH(serie_Graph!S$3,Base_Lib,0))</f>
        <v>694.71232452421236</v>
      </c>
      <c r="T18" s="69">
        <f t="shared" si="0"/>
        <v>492.27789738102189</v>
      </c>
      <c r="U18" s="69">
        <f>INDEX(BASEFIN,MAX(base_Rang)-$A18,MATCH(serie_Graph!U$3,Base_Lib,0))</f>
        <v>130.74173656592183</v>
      </c>
      <c r="V18" s="69">
        <f>INDEX(BASEFIN,MAX(base_Rang)-$A18,MATCH(serie_Graph!V$3,Base_Lib,0))</f>
        <v>361.53616081510006</v>
      </c>
      <c r="W18" s="69">
        <f>INDEX(BASEFIN,MAX(base_Rang)-$A18,MATCH(serie_Graph!W$3,Base_Lib,0))</f>
        <v>-494.62836472934197</v>
      </c>
    </row>
    <row r="19" spans="1:23" x14ac:dyDescent="0.3">
      <c r="A19" s="74">
        <v>45</v>
      </c>
      <c r="B19" s="73">
        <f>INDEX(Base!$D$30:$D$293,MAX(base_Rang)-serie_Graph!A19)</f>
        <v>44166</v>
      </c>
      <c r="C19" s="69">
        <f>INDEX(BASEFIN,MAX(base_Rang)-$A19,MATCH(serie_Graph!C$3,Base_Lib,0))</f>
        <v>1975.3396997398772</v>
      </c>
      <c r="D19" s="69">
        <f>INDEX(BASEFIN,MAX(base_Rang)-$A19,MATCH(serie_Graph!D$3,Base_Lib,0))</f>
        <v>1659.3808640912362</v>
      </c>
      <c r="E19" s="69">
        <f>INDEX(BASEFIN,MAX(base_Rang)-$A19,MATCH(serie_Graph!E$3,Base_Lib,0))</f>
        <v>1659.0761616335612</v>
      </c>
      <c r="F19" s="69">
        <f>INDEX(BASEFIN,MAX(base_Rang)-$A19,MATCH(serie_Graph!F$3,Base_Lib,0))</f>
        <v>1377.0238232789711</v>
      </c>
      <c r="G19" s="69">
        <f>INDEX(BASEFIN,MAX(base_Rang)-$A19,MATCH(serie_Graph!G$3,Base_Lib,0))</f>
        <v>282.05233835459001</v>
      </c>
      <c r="H19" s="69">
        <f>INDEX(BASEFIN,MAX(base_Rang)-$A19,MATCH(serie_Graph!H$3,Base_Lib,0))</f>
        <v>0.30470245767500304</v>
      </c>
      <c r="I19" s="69">
        <f>INDEX(BASEFIN,MAX(base_Rang)-$A19,MATCH(serie_Graph!I$3,Base_Lib,0))</f>
        <v>315.95883564864101</v>
      </c>
      <c r="J19" s="69">
        <f>INDEX(BASEFIN,MAX(base_Rang)-$A19,MATCH(serie_Graph!J$3,Base_Lib,0))</f>
        <v>156.28054719764103</v>
      </c>
      <c r="K19" s="69">
        <f>INDEX(BASEFIN,MAX(base_Rang)-$A19,MATCH(serie_Graph!K$3,Base_Lib,0))</f>
        <v>159.67828845100001</v>
      </c>
      <c r="L19" s="69">
        <f>INDEX(BASEFIN,MAX(base_Rang)-$A19,MATCH(serie_Graph!L$3,Base_Lib,0))</f>
        <v>2499.9527322046956</v>
      </c>
      <c r="M19" s="69">
        <f>INDEX(BASEFIN,MAX(base_Rang)-$A19,MATCH(serie_Graph!M$3,Base_Lib,0))</f>
        <v>2504.3044830866957</v>
      </c>
      <c r="N19" s="69">
        <f>INDEX(BASEFIN,MAX(base_Rang)-$A19,MATCH(serie_Graph!N$3,Base_Lib,0))</f>
        <v>1724.3015765791654</v>
      </c>
      <c r="O19" s="69">
        <f>INDEX(BASEFIN,MAX(base_Rang)-$A19,MATCH(serie_Graph!O$3,Base_Lib,0))</f>
        <v>897.20810768199999</v>
      </c>
      <c r="P19" s="69">
        <f>INDEX(BASEFIN,MAX(base_Rang)-$A19,MATCH(serie_Graph!P$3,Base_Lib,0))</f>
        <v>176.29263375600001</v>
      </c>
      <c r="Q19" s="69">
        <f>INDEX(BASEFIN,MAX(base_Rang)-$A19,MATCH(serie_Graph!Q$3,Base_Lib,0))</f>
        <v>140.57673618516537</v>
      </c>
      <c r="R19" s="69">
        <f>INDEX(BASEFIN,MAX(base_Rang)-$A19,MATCH(serie_Graph!R$3,Base_Lib,0))</f>
        <v>510.22409895599998</v>
      </c>
      <c r="S19" s="69">
        <f>INDEX(BASEFIN,MAX(base_Rang)-$A19,MATCH(serie_Graph!S$3,Base_Lib,0))</f>
        <v>780.00290650753038</v>
      </c>
      <c r="T19" s="69">
        <f t="shared" si="0"/>
        <v>531.71295239759911</v>
      </c>
      <c r="U19" s="69">
        <f>INDEX(BASEFIN,MAX(base_Rang)-$A19,MATCH(serie_Graph!U$3,Base_Lib,0))</f>
        <v>152.40697261790223</v>
      </c>
      <c r="V19" s="69">
        <f>INDEX(BASEFIN,MAX(base_Rang)-$A19,MATCH(serie_Graph!V$3,Base_Lib,0))</f>
        <v>379.30597977969683</v>
      </c>
      <c r="W19" s="69">
        <f>INDEX(BASEFIN,MAX(base_Rang)-$A19,MATCH(serie_Graph!W$3,Base_Lib,0))</f>
        <v>-524.61303246481828</v>
      </c>
    </row>
    <row r="20" spans="1:23" x14ac:dyDescent="0.3">
      <c r="A20" s="74">
        <v>44</v>
      </c>
      <c r="B20" s="73">
        <f>INDEX(Base!$D$30:$D$293,MAX(base_Rang)-serie_Graph!A20)</f>
        <v>44197</v>
      </c>
      <c r="C20" s="69">
        <f>INDEX(BASEFIN,MAX(base_Rang)-$A20,MATCH(serie_Graph!C$3,Base_Lib,0))</f>
        <v>173.07244385436928</v>
      </c>
      <c r="D20" s="69">
        <f>INDEX(BASEFIN,MAX(base_Rang)-$A20,MATCH(serie_Graph!D$3,Base_Lib,0))</f>
        <v>171.80370035536927</v>
      </c>
      <c r="E20" s="69">
        <f>INDEX(BASEFIN,MAX(base_Rang)-$A20,MATCH(serie_Graph!E$3,Base_Lib,0))</f>
        <v>171.80370035536927</v>
      </c>
      <c r="F20" s="69">
        <f>INDEX(BASEFIN,MAX(base_Rang)-$A20,MATCH(serie_Graph!F$3,Base_Lib,0))</f>
        <v>144.42171878336927</v>
      </c>
      <c r="G20" s="69">
        <f>INDEX(BASEFIN,MAX(base_Rang)-$A20,MATCH(serie_Graph!G$3,Base_Lib,0))</f>
        <v>27.381981571999997</v>
      </c>
      <c r="H20" s="69">
        <f>INDEX(BASEFIN,MAX(base_Rang)-$A20,MATCH(serie_Graph!H$3,Base_Lib,0))</f>
        <v>0</v>
      </c>
      <c r="I20" s="69">
        <f>INDEX(BASEFIN,MAX(base_Rang)-$A20,MATCH(serie_Graph!I$3,Base_Lib,0))</f>
        <v>1.2687434989999999</v>
      </c>
      <c r="J20" s="69">
        <f>INDEX(BASEFIN,MAX(base_Rang)-$A20,MATCH(serie_Graph!J$3,Base_Lib,0))</f>
        <v>1.2687434989999999</v>
      </c>
      <c r="K20" s="69">
        <f>INDEX(BASEFIN,MAX(base_Rang)-$A20,MATCH(serie_Graph!K$3,Base_Lib,0))</f>
        <v>0</v>
      </c>
      <c r="L20" s="69">
        <f>INDEX(BASEFIN,MAX(base_Rang)-$A20,MATCH(serie_Graph!L$3,Base_Lib,0))</f>
        <v>108.58146995531962</v>
      </c>
      <c r="M20" s="69">
        <f>INDEX(BASEFIN,MAX(base_Rang)-$A20,MATCH(serie_Graph!M$3,Base_Lib,0))</f>
        <v>108.60821889031962</v>
      </c>
      <c r="N20" s="69">
        <f>INDEX(BASEFIN,MAX(base_Rang)-$A20,MATCH(serie_Graph!N$3,Base_Lib,0))</f>
        <v>101.29720097050942</v>
      </c>
      <c r="O20" s="69">
        <f>INDEX(BASEFIN,MAX(base_Rang)-$A20,MATCH(serie_Graph!O$3,Base_Lib,0))</f>
        <v>72.746281530000005</v>
      </c>
      <c r="P20" s="69">
        <f>INDEX(BASEFIN,MAX(base_Rang)-$A20,MATCH(serie_Graph!P$3,Base_Lib,0))</f>
        <v>1.285568531</v>
      </c>
      <c r="Q20" s="69">
        <f>INDEX(BASEFIN,MAX(base_Rang)-$A20,MATCH(serie_Graph!Q$3,Base_Lib,0))</f>
        <v>12.354261187509419</v>
      </c>
      <c r="R20" s="69">
        <f>INDEX(BASEFIN,MAX(base_Rang)-$A20,MATCH(serie_Graph!R$3,Base_Lib,0))</f>
        <v>14.911089722000002</v>
      </c>
      <c r="S20" s="69">
        <f>INDEX(BASEFIN,MAX(base_Rang)-$A20,MATCH(serie_Graph!S$3,Base_Lib,0))</f>
        <v>7.3110179198101974</v>
      </c>
      <c r="T20" s="69">
        <f t="shared" si="0"/>
        <v>6.3878899508883187</v>
      </c>
      <c r="U20" s="69">
        <f>INDEX(BASEFIN,MAX(base_Rang)-$A20,MATCH(serie_Graph!U$3,Base_Lib,0))</f>
        <v>2.9544369534850534</v>
      </c>
      <c r="V20" s="69">
        <f>INDEX(BASEFIN,MAX(base_Rang)-$A20,MATCH(serie_Graph!V$3,Base_Lib,0))</f>
        <v>3.4334529974032657</v>
      </c>
      <c r="W20" s="69">
        <f>INDEX(BASEFIN,MAX(base_Rang)-$A20,MATCH(serie_Graph!W$3,Base_Lib,0))</f>
        <v>64.490973899049663</v>
      </c>
    </row>
    <row r="21" spans="1:23" x14ac:dyDescent="0.3">
      <c r="A21" s="74">
        <v>43</v>
      </c>
      <c r="B21" s="73">
        <f>INDEX(Base!$D$30:$D$293,MAX(base_Rang)-serie_Graph!A21)</f>
        <v>44228</v>
      </c>
      <c r="C21" s="69">
        <f>INDEX(BASEFIN,MAX(base_Rang)-$A21,MATCH(serie_Graph!C$3,Base_Lib,0))</f>
        <v>323.68001784792943</v>
      </c>
      <c r="D21" s="69">
        <f>INDEX(BASEFIN,MAX(base_Rang)-$A21,MATCH(serie_Graph!D$3,Base_Lib,0))</f>
        <v>292.7101748913193</v>
      </c>
      <c r="E21" s="69">
        <f>INDEX(BASEFIN,MAX(base_Rang)-$A21,MATCH(serie_Graph!E$3,Base_Lib,0))</f>
        <v>292.7101748913193</v>
      </c>
      <c r="F21" s="69">
        <f>INDEX(BASEFIN,MAX(base_Rang)-$A21,MATCH(serie_Graph!F$3,Base_Lib,0))</f>
        <v>258.57517546331928</v>
      </c>
      <c r="G21" s="69">
        <f>INDEX(BASEFIN,MAX(base_Rang)-$A21,MATCH(serie_Graph!G$3,Base_Lib,0))</f>
        <v>34.134999427999993</v>
      </c>
      <c r="H21" s="69">
        <f>INDEX(BASEFIN,MAX(base_Rang)-$A21,MATCH(serie_Graph!H$3,Base_Lib,0))</f>
        <v>0</v>
      </c>
      <c r="I21" s="69">
        <f>INDEX(BASEFIN,MAX(base_Rang)-$A21,MATCH(serie_Graph!I$3,Base_Lib,0))</f>
        <v>30.969842956610144</v>
      </c>
      <c r="J21" s="69">
        <f>INDEX(BASEFIN,MAX(base_Rang)-$A21,MATCH(serie_Graph!J$3,Base_Lib,0))</f>
        <v>30.969842956610144</v>
      </c>
      <c r="K21" s="69">
        <f>INDEX(BASEFIN,MAX(base_Rang)-$A21,MATCH(serie_Graph!K$3,Base_Lib,0))</f>
        <v>0</v>
      </c>
      <c r="L21" s="69">
        <f>INDEX(BASEFIN,MAX(base_Rang)-$A21,MATCH(serie_Graph!L$3,Base_Lib,0))</f>
        <v>328.46298376997782</v>
      </c>
      <c r="M21" s="69">
        <f>INDEX(BASEFIN,MAX(base_Rang)-$A21,MATCH(serie_Graph!M$3,Base_Lib,0))</f>
        <v>328.48973270497783</v>
      </c>
      <c r="N21" s="69">
        <f>INDEX(BASEFIN,MAX(base_Rang)-$A21,MATCH(serie_Graph!N$3,Base_Lib,0))</f>
        <v>236.92015291268248</v>
      </c>
      <c r="O21" s="69">
        <f>INDEX(BASEFIN,MAX(base_Rang)-$A21,MATCH(serie_Graph!O$3,Base_Lib,0))</f>
        <v>150.20188960800002</v>
      </c>
      <c r="P21" s="69">
        <f>INDEX(BASEFIN,MAX(base_Rang)-$A21,MATCH(serie_Graph!P$3,Base_Lib,0))</f>
        <v>9.0225840040000005</v>
      </c>
      <c r="Q21" s="69">
        <f>INDEX(BASEFIN,MAX(base_Rang)-$A21,MATCH(serie_Graph!Q$3,Base_Lib,0))</f>
        <v>22.160521803682439</v>
      </c>
      <c r="R21" s="69">
        <f>INDEX(BASEFIN,MAX(base_Rang)-$A21,MATCH(serie_Graph!R$3,Base_Lib,0))</f>
        <v>55.535157497</v>
      </c>
      <c r="S21" s="69">
        <f>INDEX(BASEFIN,MAX(base_Rang)-$A21,MATCH(serie_Graph!S$3,Base_Lib,0))</f>
        <v>91.569579792295357</v>
      </c>
      <c r="T21" s="69">
        <f t="shared" si="0"/>
        <v>78.822882107666302</v>
      </c>
      <c r="U21" s="69">
        <f>INDEX(BASEFIN,MAX(base_Rang)-$A21,MATCH(serie_Graph!U$3,Base_Lib,0))</f>
        <v>23.089097978177524</v>
      </c>
      <c r="V21" s="69">
        <f>INDEX(BASEFIN,MAX(base_Rang)-$A21,MATCH(serie_Graph!V$3,Base_Lib,0))</f>
        <v>55.733784129488775</v>
      </c>
      <c r="W21" s="69">
        <f>INDEX(BASEFIN,MAX(base_Rang)-$A21,MATCH(serie_Graph!W$3,Base_Lib,0))</f>
        <v>-4.7829659220483896</v>
      </c>
    </row>
    <row r="22" spans="1:23" x14ac:dyDescent="0.3">
      <c r="A22" s="74">
        <v>42</v>
      </c>
      <c r="B22" s="73">
        <f>INDEX(Base!$D$30:$D$293,MAX(base_Rang)-serie_Graph!A22)</f>
        <v>44256</v>
      </c>
      <c r="C22" s="69">
        <f>INDEX(BASEFIN,MAX(base_Rang)-$A22,MATCH(serie_Graph!C$3,Base_Lib,0))</f>
        <v>480.68446300822188</v>
      </c>
      <c r="D22" s="69">
        <f>INDEX(BASEFIN,MAX(base_Rang)-$A22,MATCH(serie_Graph!D$3,Base_Lib,0))</f>
        <v>417.60603207491926</v>
      </c>
      <c r="E22" s="69">
        <f>INDEX(BASEFIN,MAX(base_Rang)-$A22,MATCH(serie_Graph!E$3,Base_Lib,0))</f>
        <v>417.60603207491926</v>
      </c>
      <c r="F22" s="69">
        <f>INDEX(BASEFIN,MAX(base_Rang)-$A22,MATCH(serie_Graph!F$3,Base_Lib,0))</f>
        <v>369.60097639491926</v>
      </c>
      <c r="G22" s="69">
        <f>INDEX(BASEFIN,MAX(base_Rang)-$A22,MATCH(serie_Graph!G$3,Base_Lib,0))</f>
        <v>48.005055679999991</v>
      </c>
      <c r="H22" s="69">
        <f>INDEX(BASEFIN,MAX(base_Rang)-$A22,MATCH(serie_Graph!H$3,Base_Lib,0))</f>
        <v>0</v>
      </c>
      <c r="I22" s="69">
        <f>INDEX(BASEFIN,MAX(base_Rang)-$A22,MATCH(serie_Graph!I$3,Base_Lib,0))</f>
        <v>63.078430933302585</v>
      </c>
      <c r="J22" s="69">
        <f>INDEX(BASEFIN,MAX(base_Rang)-$A22,MATCH(serie_Graph!J$3,Base_Lib,0))</f>
        <v>45.876479366302583</v>
      </c>
      <c r="K22" s="69">
        <f>INDEX(BASEFIN,MAX(base_Rang)-$A22,MATCH(serie_Graph!K$3,Base_Lib,0))</f>
        <v>17.201951567000002</v>
      </c>
      <c r="L22" s="69">
        <f>INDEX(BASEFIN,MAX(base_Rang)-$A22,MATCH(serie_Graph!L$3,Base_Lib,0))</f>
        <v>676.74344637898457</v>
      </c>
      <c r="M22" s="69">
        <f>INDEX(BASEFIN,MAX(base_Rang)-$A22,MATCH(serie_Graph!M$3,Base_Lib,0))</f>
        <v>677.66987842898459</v>
      </c>
      <c r="N22" s="69">
        <f>INDEX(BASEFIN,MAX(base_Rang)-$A22,MATCH(serie_Graph!N$3,Base_Lib,0))</f>
        <v>483.88584800018202</v>
      </c>
      <c r="O22" s="69">
        <f>INDEX(BASEFIN,MAX(base_Rang)-$A22,MATCH(serie_Graph!O$3,Base_Lib,0))</f>
        <v>223.17168586899999</v>
      </c>
      <c r="P22" s="69">
        <f>INDEX(BASEFIN,MAX(base_Rang)-$A22,MATCH(serie_Graph!P$3,Base_Lib,0))</f>
        <v>21.290615824</v>
      </c>
      <c r="Q22" s="69">
        <f>INDEX(BASEFIN,MAX(base_Rang)-$A22,MATCH(serie_Graph!Q$3,Base_Lib,0))</f>
        <v>28.525344576182025</v>
      </c>
      <c r="R22" s="69">
        <f>INDEX(BASEFIN,MAX(base_Rang)-$A22,MATCH(serie_Graph!R$3,Base_Lib,0))</f>
        <v>210.898201731</v>
      </c>
      <c r="S22" s="69">
        <f>INDEX(BASEFIN,MAX(base_Rang)-$A22,MATCH(serie_Graph!S$3,Base_Lib,0))</f>
        <v>193.78403042880262</v>
      </c>
      <c r="T22" s="69">
        <f t="shared" si="0"/>
        <v>199.84426543374065</v>
      </c>
      <c r="U22" s="69">
        <f>INDEX(BASEFIN,MAX(base_Rang)-$A22,MATCH(serie_Graph!U$3,Base_Lib,0))</f>
        <v>73.025374593937372</v>
      </c>
      <c r="V22" s="69">
        <f>INDEX(BASEFIN,MAX(base_Rang)-$A22,MATCH(serie_Graph!V$3,Base_Lib,0))</f>
        <v>126.81889083980327</v>
      </c>
      <c r="W22" s="69">
        <f>INDEX(BASEFIN,MAX(base_Rang)-$A22,MATCH(serie_Graph!W$3,Base_Lib,0))</f>
        <v>-196.05898337076272</v>
      </c>
    </row>
    <row r="23" spans="1:23" x14ac:dyDescent="0.3">
      <c r="A23" s="74">
        <v>41</v>
      </c>
      <c r="B23" s="73">
        <f>INDEX(Base!$D$30:$D$293,MAX(base_Rang)-serie_Graph!A23)</f>
        <v>44287</v>
      </c>
      <c r="C23" s="69">
        <f>INDEX(BASEFIN,MAX(base_Rang)-$A23,MATCH(serie_Graph!C$3,Base_Lib,0))</f>
        <v>648.44262144621825</v>
      </c>
      <c r="D23" s="69">
        <f>INDEX(BASEFIN,MAX(base_Rang)-$A23,MATCH(serie_Graph!D$3,Base_Lib,0))</f>
        <v>583.40104912204072</v>
      </c>
      <c r="E23" s="69">
        <f>INDEX(BASEFIN,MAX(base_Rang)-$A23,MATCH(serie_Graph!E$3,Base_Lib,0))</f>
        <v>583.40104912204072</v>
      </c>
      <c r="F23" s="69">
        <f>INDEX(BASEFIN,MAX(base_Rang)-$A23,MATCH(serie_Graph!F$3,Base_Lib,0))</f>
        <v>521.59269493264071</v>
      </c>
      <c r="G23" s="69">
        <f>INDEX(BASEFIN,MAX(base_Rang)-$A23,MATCH(serie_Graph!G$3,Base_Lib,0))</f>
        <v>61.808354189399992</v>
      </c>
      <c r="H23" s="69">
        <f>INDEX(BASEFIN,MAX(base_Rang)-$A23,MATCH(serie_Graph!H$3,Base_Lib,0))</f>
        <v>0</v>
      </c>
      <c r="I23" s="69">
        <f>INDEX(BASEFIN,MAX(base_Rang)-$A23,MATCH(serie_Graph!I$3,Base_Lib,0))</f>
        <v>65.041572324177579</v>
      </c>
      <c r="J23" s="69">
        <f>INDEX(BASEFIN,MAX(base_Rang)-$A23,MATCH(serie_Graph!J$3,Base_Lib,0))</f>
        <v>47.839620757177578</v>
      </c>
      <c r="K23" s="69">
        <f>INDEX(BASEFIN,MAX(base_Rang)-$A23,MATCH(serie_Graph!K$3,Base_Lib,0))</f>
        <v>17.201951567000002</v>
      </c>
      <c r="L23" s="69">
        <f>INDEX(BASEFIN,MAX(base_Rang)-$A23,MATCH(serie_Graph!L$3,Base_Lib,0))</f>
        <v>845.21912791630871</v>
      </c>
      <c r="M23" s="69">
        <f>INDEX(BASEFIN,MAX(base_Rang)-$A23,MATCH(serie_Graph!M$3,Base_Lib,0))</f>
        <v>848.12024941930883</v>
      </c>
      <c r="N23" s="69">
        <f>INDEX(BASEFIN,MAX(base_Rang)-$A23,MATCH(serie_Graph!N$3,Base_Lib,0))</f>
        <v>614.81530718525619</v>
      </c>
      <c r="O23" s="69">
        <f>INDEX(BASEFIN,MAX(base_Rang)-$A23,MATCH(serie_Graph!O$3,Base_Lib,0))</f>
        <v>304.28658486433335</v>
      </c>
      <c r="P23" s="69">
        <f>INDEX(BASEFIN,MAX(base_Rang)-$A23,MATCH(serie_Graph!P$3,Base_Lib,0))</f>
        <v>31.168053215</v>
      </c>
      <c r="Q23" s="69">
        <f>INDEX(BASEFIN,MAX(base_Rang)-$A23,MATCH(serie_Graph!Q$3,Base_Lib,0))</f>
        <v>48.608553379922853</v>
      </c>
      <c r="R23" s="69">
        <f>INDEX(BASEFIN,MAX(base_Rang)-$A23,MATCH(serie_Graph!R$3,Base_Lib,0))</f>
        <v>230.752115726</v>
      </c>
      <c r="S23" s="69">
        <f>INDEX(BASEFIN,MAX(base_Rang)-$A23,MATCH(serie_Graph!S$3,Base_Lib,0))</f>
        <v>233.30494223405259</v>
      </c>
      <c r="T23" s="69">
        <f t="shared" si="0"/>
        <v>283.32171530951484</v>
      </c>
      <c r="U23" s="69">
        <f>INDEX(BASEFIN,MAX(base_Rang)-$A23,MATCH(serie_Graph!U$3,Base_Lib,0))</f>
        <v>87.587433656611537</v>
      </c>
      <c r="V23" s="69">
        <f>INDEX(BASEFIN,MAX(base_Rang)-$A23,MATCH(serie_Graph!V$3,Base_Lib,0))</f>
        <v>195.73428165290329</v>
      </c>
      <c r="W23" s="69">
        <f>INDEX(BASEFIN,MAX(base_Rang)-$A23,MATCH(serie_Graph!W$3,Base_Lib,0))</f>
        <v>-196.77650647009048</v>
      </c>
    </row>
    <row r="24" spans="1:23" x14ac:dyDescent="0.3">
      <c r="A24" s="74">
        <v>40</v>
      </c>
      <c r="B24" s="73">
        <f>INDEX(Base!$D$30:$D$293,MAX(base_Rang)-serie_Graph!A24)</f>
        <v>44317</v>
      </c>
      <c r="C24" s="69">
        <f>INDEX(BASEFIN,MAX(base_Rang)-$A24,MATCH(serie_Graph!C$3,Base_Lib,0))</f>
        <v>857.25868973999422</v>
      </c>
      <c r="D24" s="69">
        <f>INDEX(BASEFIN,MAX(base_Rang)-$A24,MATCH(serie_Graph!D$3,Base_Lib,0))</f>
        <v>747.29258847220501</v>
      </c>
      <c r="E24" s="69">
        <f>INDEX(BASEFIN,MAX(base_Rang)-$A24,MATCH(serie_Graph!E$3,Base_Lib,0))</f>
        <v>747.29258847220501</v>
      </c>
      <c r="F24" s="69">
        <f>INDEX(BASEFIN,MAX(base_Rang)-$A24,MATCH(serie_Graph!F$3,Base_Lib,0))</f>
        <v>674.53176577980491</v>
      </c>
      <c r="G24" s="69">
        <f>INDEX(BASEFIN,MAX(base_Rang)-$A24,MATCH(serie_Graph!G$3,Base_Lib,0))</f>
        <v>72.760822692399998</v>
      </c>
      <c r="H24" s="69">
        <f>INDEX(BASEFIN,MAX(base_Rang)-$A24,MATCH(serie_Graph!H$3,Base_Lib,0))</f>
        <v>0</v>
      </c>
      <c r="I24" s="69">
        <f>INDEX(BASEFIN,MAX(base_Rang)-$A24,MATCH(serie_Graph!I$3,Base_Lib,0))</f>
        <v>109.9661012677892</v>
      </c>
      <c r="J24" s="69">
        <f>INDEX(BASEFIN,MAX(base_Rang)-$A24,MATCH(serie_Graph!J$3,Base_Lib,0))</f>
        <v>65.069516284789202</v>
      </c>
      <c r="K24" s="69">
        <f>INDEX(BASEFIN,MAX(base_Rang)-$A24,MATCH(serie_Graph!K$3,Base_Lib,0))</f>
        <v>44.896584983000004</v>
      </c>
      <c r="L24" s="69">
        <f>INDEX(BASEFIN,MAX(base_Rang)-$A24,MATCH(serie_Graph!L$3,Base_Lib,0))</f>
        <v>1096.6951306838223</v>
      </c>
      <c r="M24" s="69">
        <f>INDEX(BASEFIN,MAX(base_Rang)-$A24,MATCH(serie_Graph!M$3,Base_Lib,0))</f>
        <v>1100.7325501998225</v>
      </c>
      <c r="N24" s="69">
        <f>INDEX(BASEFIN,MAX(base_Rang)-$A24,MATCH(serie_Graph!N$3,Base_Lib,0))</f>
        <v>809.79537221256646</v>
      </c>
      <c r="O24" s="69">
        <f>INDEX(BASEFIN,MAX(base_Rang)-$A24,MATCH(serie_Graph!O$3,Base_Lib,0))</f>
        <v>403.60306688133335</v>
      </c>
      <c r="P24" s="69">
        <f>INDEX(BASEFIN,MAX(base_Rang)-$A24,MATCH(serie_Graph!P$3,Base_Lib,0))</f>
        <v>66.035470608000011</v>
      </c>
      <c r="Q24" s="69">
        <f>INDEX(BASEFIN,MAX(base_Rang)-$A24,MATCH(serie_Graph!Q$3,Base_Lib,0))</f>
        <v>65.459192884233076</v>
      </c>
      <c r="R24" s="69">
        <f>INDEX(BASEFIN,MAX(base_Rang)-$A24,MATCH(serie_Graph!R$3,Base_Lib,0))</f>
        <v>274.69764183900003</v>
      </c>
      <c r="S24" s="69">
        <f>INDEX(BASEFIN,MAX(base_Rang)-$A24,MATCH(serie_Graph!S$3,Base_Lib,0))</f>
        <v>290.93717798725601</v>
      </c>
      <c r="T24" s="69">
        <f t="shared" si="0"/>
        <v>258.61753000267373</v>
      </c>
      <c r="U24" s="69">
        <f>INDEX(BASEFIN,MAX(base_Rang)-$A24,MATCH(serie_Graph!U$3,Base_Lib,0))</f>
        <v>110.33638741367041</v>
      </c>
      <c r="V24" s="69">
        <f>INDEX(BASEFIN,MAX(base_Rang)-$A24,MATCH(serie_Graph!V$3,Base_Lib,0))</f>
        <v>148.28114258900334</v>
      </c>
      <c r="W24" s="69">
        <f>INDEX(BASEFIN,MAX(base_Rang)-$A24,MATCH(serie_Graph!W$3,Base_Lib,0))</f>
        <v>-239.43644094382822</v>
      </c>
    </row>
    <row r="25" spans="1:23" x14ac:dyDescent="0.3">
      <c r="A25" s="74">
        <v>39</v>
      </c>
      <c r="B25" s="73">
        <f>INDEX(Base!$D$30:$D$293,MAX(base_Rang)-serie_Graph!A25)</f>
        <v>44348</v>
      </c>
      <c r="C25" s="69">
        <f>INDEX(BASEFIN,MAX(base_Rang)-$A25,MATCH(serie_Graph!C$3,Base_Lib,0))</f>
        <v>1036.7895348745537</v>
      </c>
      <c r="D25" s="69">
        <f>INDEX(BASEFIN,MAX(base_Rang)-$A25,MATCH(serie_Graph!D$3,Base_Lib,0))</f>
        <v>908.55988314570493</v>
      </c>
      <c r="E25" s="69">
        <f>INDEX(BASEFIN,MAX(base_Rang)-$A25,MATCH(serie_Graph!E$3,Base_Lib,0))</f>
        <v>908.55988314570493</v>
      </c>
      <c r="F25" s="69">
        <f>INDEX(BASEFIN,MAX(base_Rang)-$A25,MATCH(serie_Graph!F$3,Base_Lib,0))</f>
        <v>802.05830453030489</v>
      </c>
      <c r="G25" s="69">
        <f>INDEX(BASEFIN,MAX(base_Rang)-$A25,MATCH(serie_Graph!G$3,Base_Lib,0))</f>
        <v>106.50157861540001</v>
      </c>
      <c r="H25" s="69">
        <f>INDEX(BASEFIN,MAX(base_Rang)-$A25,MATCH(serie_Graph!H$3,Base_Lib,0))</f>
        <v>0</v>
      </c>
      <c r="I25" s="69">
        <f>INDEX(BASEFIN,MAX(base_Rang)-$A25,MATCH(serie_Graph!I$3,Base_Lib,0))</f>
        <v>128.22965172884872</v>
      </c>
      <c r="J25" s="69">
        <f>INDEX(BASEFIN,MAX(base_Rang)-$A25,MATCH(serie_Graph!J$3,Base_Lib,0))</f>
        <v>82.715782795848725</v>
      </c>
      <c r="K25" s="69">
        <f>INDEX(BASEFIN,MAX(base_Rang)-$A25,MATCH(serie_Graph!K$3,Base_Lib,0))</f>
        <v>45.513868933000005</v>
      </c>
      <c r="L25" s="69">
        <f>INDEX(BASEFIN,MAX(base_Rang)-$A25,MATCH(serie_Graph!L$3,Base_Lib,0))</f>
        <v>1317.3568172053167</v>
      </c>
      <c r="M25" s="69">
        <f>INDEX(BASEFIN,MAX(base_Rang)-$A25,MATCH(serie_Graph!M$3,Base_Lib,0))</f>
        <v>1321.997046292317</v>
      </c>
      <c r="N25" s="69">
        <f>INDEX(BASEFIN,MAX(base_Rang)-$A25,MATCH(serie_Graph!N$3,Base_Lib,0))</f>
        <v>979.60216556091621</v>
      </c>
      <c r="O25" s="69">
        <f>INDEX(BASEFIN,MAX(base_Rang)-$A25,MATCH(serie_Graph!O$3,Base_Lib,0))</f>
        <v>497.88601828899999</v>
      </c>
      <c r="P25" s="69">
        <f>INDEX(BASEFIN,MAX(base_Rang)-$A25,MATCH(serie_Graph!P$3,Base_Lib,0))</f>
        <v>78.07810798300001</v>
      </c>
      <c r="Q25" s="69">
        <f>INDEX(BASEFIN,MAX(base_Rang)-$A25,MATCH(serie_Graph!Q$3,Base_Lib,0))</f>
        <v>79.699856486916204</v>
      </c>
      <c r="R25" s="69">
        <f>INDEX(BASEFIN,MAX(base_Rang)-$A25,MATCH(serie_Graph!R$3,Base_Lib,0))</f>
        <v>323.93818280200003</v>
      </c>
      <c r="S25" s="69">
        <f>INDEX(BASEFIN,MAX(base_Rang)-$A25,MATCH(serie_Graph!S$3,Base_Lib,0))</f>
        <v>342.39488073140063</v>
      </c>
      <c r="T25" s="69">
        <f t="shared" si="0"/>
        <v>356.2039717531942</v>
      </c>
      <c r="U25" s="69">
        <f>INDEX(BASEFIN,MAX(base_Rang)-$A25,MATCH(serie_Graph!U$3,Base_Lib,0))</f>
        <v>116.78127058379084</v>
      </c>
      <c r="V25" s="69">
        <f>INDEX(BASEFIN,MAX(base_Rang)-$A25,MATCH(serie_Graph!V$3,Base_Lib,0))</f>
        <v>239.42270116940335</v>
      </c>
      <c r="W25" s="69">
        <f>INDEX(BASEFIN,MAX(base_Rang)-$A25,MATCH(serie_Graph!W$3,Base_Lib,0))</f>
        <v>-280.56728233076308</v>
      </c>
    </row>
    <row r="26" spans="1:23" x14ac:dyDescent="0.3">
      <c r="A26" s="74">
        <v>38</v>
      </c>
      <c r="B26" s="73">
        <f>INDEX(Base!$D$30:$D$293,MAX(base_Rang)-serie_Graph!A26)</f>
        <v>44378</v>
      </c>
      <c r="C26" s="69">
        <f>INDEX(BASEFIN,MAX(base_Rang)-$A26,MATCH(serie_Graph!C$3,Base_Lib,0))</f>
        <v>1234.5077867578177</v>
      </c>
      <c r="D26" s="69">
        <f>INDEX(BASEFIN,MAX(base_Rang)-$A26,MATCH(serie_Graph!D$3,Base_Lib,0))</f>
        <v>1097.5145569188956</v>
      </c>
      <c r="E26" s="69">
        <f>INDEX(BASEFIN,MAX(base_Rang)-$A26,MATCH(serie_Graph!E$3,Base_Lib,0))</f>
        <v>1097.5145569188956</v>
      </c>
      <c r="F26" s="69">
        <f>INDEX(BASEFIN,MAX(base_Rang)-$A26,MATCH(serie_Graph!F$3,Base_Lib,0))</f>
        <v>966.21843872469549</v>
      </c>
      <c r="G26" s="69">
        <f>INDEX(BASEFIN,MAX(base_Rang)-$A26,MATCH(serie_Graph!G$3,Base_Lib,0))</f>
        <v>131.29611819420001</v>
      </c>
      <c r="H26" s="69">
        <f>INDEX(BASEFIN,MAX(base_Rang)-$A26,MATCH(serie_Graph!H$3,Base_Lib,0))</f>
        <v>0</v>
      </c>
      <c r="I26" s="69">
        <f>INDEX(BASEFIN,MAX(base_Rang)-$A26,MATCH(serie_Graph!I$3,Base_Lib,0))</f>
        <v>136.99322983892219</v>
      </c>
      <c r="J26" s="69">
        <f>INDEX(BASEFIN,MAX(base_Rang)-$A26,MATCH(serie_Graph!J$3,Base_Lib,0))</f>
        <v>91.479360905922206</v>
      </c>
      <c r="K26" s="69">
        <f>INDEX(BASEFIN,MAX(base_Rang)-$A26,MATCH(serie_Graph!K$3,Base_Lib,0))</f>
        <v>45.513868933000005</v>
      </c>
      <c r="L26" s="69">
        <f>INDEX(BASEFIN,MAX(base_Rang)-$A26,MATCH(serie_Graph!L$3,Base_Lib,0))</f>
        <v>1608.8631729599224</v>
      </c>
      <c r="M26" s="69">
        <f>INDEX(BASEFIN,MAX(base_Rang)-$A26,MATCH(serie_Graph!M$3,Base_Lib,0))</f>
        <v>1613.9383710669222</v>
      </c>
      <c r="N26" s="69">
        <f>INDEX(BASEFIN,MAX(base_Rang)-$A26,MATCH(serie_Graph!N$3,Base_Lib,0))</f>
        <v>1156.1705580924922</v>
      </c>
      <c r="O26" s="69">
        <f>INDEX(BASEFIN,MAX(base_Rang)-$A26,MATCH(serie_Graph!O$3,Base_Lib,0))</f>
        <v>579.71599790499999</v>
      </c>
      <c r="P26" s="69">
        <f>INDEX(BASEFIN,MAX(base_Rang)-$A26,MATCH(serie_Graph!P$3,Base_Lib,0))</f>
        <v>114.92088835300001</v>
      </c>
      <c r="Q26" s="69">
        <f>INDEX(BASEFIN,MAX(base_Rang)-$A26,MATCH(serie_Graph!Q$3,Base_Lib,0))</f>
        <v>99.755395099492375</v>
      </c>
      <c r="R26" s="69">
        <f>INDEX(BASEFIN,MAX(base_Rang)-$A26,MATCH(serie_Graph!R$3,Base_Lib,0))</f>
        <v>361.77827673500002</v>
      </c>
      <c r="S26" s="69">
        <f>INDEX(BASEFIN,MAX(base_Rang)-$A26,MATCH(serie_Graph!S$3,Base_Lib,0))</f>
        <v>457.76781297442983</v>
      </c>
      <c r="T26" s="69">
        <f t="shared" si="0"/>
        <v>435.735718553673</v>
      </c>
      <c r="U26" s="69">
        <f>INDEX(BASEFIN,MAX(base_Rang)-$A26,MATCH(serie_Graph!U$3,Base_Lib,0))</f>
        <v>136.64132122576976</v>
      </c>
      <c r="V26" s="69">
        <f>INDEX(BASEFIN,MAX(base_Rang)-$A26,MATCH(serie_Graph!V$3,Base_Lib,0))</f>
        <v>299.09439732790327</v>
      </c>
      <c r="W26" s="69">
        <f>INDEX(BASEFIN,MAX(base_Rang)-$A26,MATCH(serie_Graph!W$3,Base_Lib,0))</f>
        <v>-374.35538620210457</v>
      </c>
    </row>
    <row r="27" spans="1:23" x14ac:dyDescent="0.3">
      <c r="A27" s="74">
        <v>37</v>
      </c>
      <c r="B27" s="73">
        <f>INDEX(Base!$D$30:$D$293,MAX(base_Rang)-serie_Graph!A27)</f>
        <v>44409</v>
      </c>
      <c r="C27" s="69">
        <f>INDEX(BASEFIN,MAX(base_Rang)-$A27,MATCH(serie_Graph!C$3,Base_Lib,0))</f>
        <v>1391.1076233745869</v>
      </c>
      <c r="D27" s="69">
        <f>INDEX(BASEFIN,MAX(base_Rang)-$A27,MATCH(serie_Graph!D$3,Base_Lib,0))</f>
        <v>1247.2414512921073</v>
      </c>
      <c r="E27" s="69">
        <f>INDEX(BASEFIN,MAX(base_Rang)-$A27,MATCH(serie_Graph!E$3,Base_Lib,0))</f>
        <v>1247.2414512921073</v>
      </c>
      <c r="F27" s="69">
        <f>INDEX(BASEFIN,MAX(base_Rang)-$A27,MATCH(serie_Graph!F$3,Base_Lib,0))</f>
        <v>1097.1423955819073</v>
      </c>
      <c r="G27" s="69">
        <f>INDEX(BASEFIN,MAX(base_Rang)-$A27,MATCH(serie_Graph!G$3,Base_Lib,0))</f>
        <v>150.09905571020002</v>
      </c>
      <c r="H27" s="69">
        <f>INDEX(BASEFIN,MAX(base_Rang)-$A27,MATCH(serie_Graph!H$3,Base_Lib,0))</f>
        <v>0</v>
      </c>
      <c r="I27" s="69">
        <f>INDEX(BASEFIN,MAX(base_Rang)-$A27,MATCH(serie_Graph!I$3,Base_Lib,0))</f>
        <v>143.8661720824793</v>
      </c>
      <c r="J27" s="69">
        <f>INDEX(BASEFIN,MAX(base_Rang)-$A27,MATCH(serie_Graph!J$3,Base_Lib,0))</f>
        <v>98.352303149479283</v>
      </c>
      <c r="K27" s="69">
        <f>INDEX(BASEFIN,MAX(base_Rang)-$A27,MATCH(serie_Graph!K$3,Base_Lib,0))</f>
        <v>45.513868933000005</v>
      </c>
      <c r="L27" s="69">
        <f>INDEX(BASEFIN,MAX(base_Rang)-$A27,MATCH(serie_Graph!L$3,Base_Lib,0))</f>
        <v>1889.3552642982095</v>
      </c>
      <c r="M27" s="69">
        <f>INDEX(BASEFIN,MAX(base_Rang)-$A27,MATCH(serie_Graph!M$3,Base_Lib,0))</f>
        <v>1894.4304624052093</v>
      </c>
      <c r="N27" s="69">
        <f>INDEX(BASEFIN,MAX(base_Rang)-$A27,MATCH(serie_Graph!N$3,Base_Lib,0))</f>
        <v>1344.6587316508162</v>
      </c>
      <c r="O27" s="69">
        <f>INDEX(BASEFIN,MAX(base_Rang)-$A27,MATCH(serie_Graph!O$3,Base_Lib,0))</f>
        <v>660.24458851100007</v>
      </c>
      <c r="P27" s="69">
        <f>INDEX(BASEFIN,MAX(base_Rang)-$A27,MATCH(serie_Graph!P$3,Base_Lib,0))</f>
        <v>129.67156947400002</v>
      </c>
      <c r="Q27" s="69">
        <f>INDEX(BASEFIN,MAX(base_Rang)-$A27,MATCH(serie_Graph!Q$3,Base_Lib,0))</f>
        <v>114.5086865368162</v>
      </c>
      <c r="R27" s="69">
        <f>INDEX(BASEFIN,MAX(base_Rang)-$A27,MATCH(serie_Graph!R$3,Base_Lib,0))</f>
        <v>440.2338871290001</v>
      </c>
      <c r="S27" s="69">
        <f>INDEX(BASEFIN,MAX(base_Rang)-$A27,MATCH(serie_Graph!S$3,Base_Lib,0))</f>
        <v>549.77173075439305</v>
      </c>
      <c r="T27" s="69">
        <f t="shared" si="0"/>
        <v>534.7242458089695</v>
      </c>
      <c r="U27" s="69">
        <f>INDEX(BASEFIN,MAX(base_Rang)-$A27,MATCH(serie_Graph!U$3,Base_Lib,0))</f>
        <v>168.04749673806623</v>
      </c>
      <c r="V27" s="69">
        <f>INDEX(BASEFIN,MAX(base_Rang)-$A27,MATCH(serie_Graph!V$3,Base_Lib,0))</f>
        <v>366.67674907090327</v>
      </c>
      <c r="W27" s="69">
        <f>INDEX(BASEFIN,MAX(base_Rang)-$A27,MATCH(serie_Graph!W$3,Base_Lib,0))</f>
        <v>-498.24764092362273</v>
      </c>
    </row>
    <row r="28" spans="1:23" x14ac:dyDescent="0.3">
      <c r="A28" s="74">
        <v>36</v>
      </c>
      <c r="B28" s="73">
        <f>INDEX(Base!$D$30:$D$293,MAX(base_Rang)-serie_Graph!A28)</f>
        <v>44440</v>
      </c>
      <c r="C28" s="69">
        <f>INDEX(BASEFIN,MAX(base_Rang)-$A28,MATCH(serie_Graph!C$3,Base_Lib,0))</f>
        <v>1541.0171290729058</v>
      </c>
      <c r="D28" s="69">
        <f>INDEX(BASEFIN,MAX(base_Rang)-$A28,MATCH(serie_Graph!D$3,Base_Lib,0))</f>
        <v>1390.5785480014265</v>
      </c>
      <c r="E28" s="69">
        <f>INDEX(BASEFIN,MAX(base_Rang)-$A28,MATCH(serie_Graph!E$3,Base_Lib,0))</f>
        <v>1390.5785480014265</v>
      </c>
      <c r="F28" s="69">
        <f>INDEX(BASEFIN,MAX(base_Rang)-$A28,MATCH(serie_Graph!F$3,Base_Lib,0))</f>
        <v>1218.2670782232262</v>
      </c>
      <c r="G28" s="69">
        <f>INDEX(BASEFIN,MAX(base_Rang)-$A28,MATCH(serie_Graph!G$3,Base_Lib,0))</f>
        <v>172.31146977820001</v>
      </c>
      <c r="H28" s="69">
        <f>INDEX(BASEFIN,MAX(base_Rang)-$A28,MATCH(serie_Graph!H$3,Base_Lib,0))</f>
        <v>0</v>
      </c>
      <c r="I28" s="69">
        <f>INDEX(BASEFIN,MAX(base_Rang)-$A28,MATCH(serie_Graph!I$3,Base_Lib,0))</f>
        <v>150.43858107147929</v>
      </c>
      <c r="J28" s="69">
        <f>INDEX(BASEFIN,MAX(base_Rang)-$A28,MATCH(serie_Graph!J$3,Base_Lib,0))</f>
        <v>104.92471213847929</v>
      </c>
      <c r="K28" s="69">
        <f>INDEX(BASEFIN,MAX(base_Rang)-$A28,MATCH(serie_Graph!K$3,Base_Lib,0))</f>
        <v>45.513868933000005</v>
      </c>
      <c r="L28" s="69">
        <f>INDEX(BASEFIN,MAX(base_Rang)-$A28,MATCH(serie_Graph!L$3,Base_Lib,0))</f>
        <v>2093.9730619590505</v>
      </c>
      <c r="M28" s="69">
        <f>INDEX(BASEFIN,MAX(base_Rang)-$A28,MATCH(serie_Graph!M$3,Base_Lib,0))</f>
        <v>2099.0487556740504</v>
      </c>
      <c r="N28" s="69">
        <f>INDEX(BASEFIN,MAX(base_Rang)-$A28,MATCH(serie_Graph!N$3,Base_Lib,0))</f>
        <v>1488.3006785709051</v>
      </c>
      <c r="O28" s="69">
        <f>INDEX(BASEFIN,MAX(base_Rang)-$A28,MATCH(serie_Graph!O$3,Base_Lib,0))</f>
        <v>738.81901204299993</v>
      </c>
      <c r="P28" s="69">
        <f>INDEX(BASEFIN,MAX(base_Rang)-$A28,MATCH(serie_Graph!P$3,Base_Lib,0))</f>
        <v>145.18071010599999</v>
      </c>
      <c r="Q28" s="69">
        <f>INDEX(BASEFIN,MAX(base_Rang)-$A28,MATCH(serie_Graph!Q$3,Base_Lib,0))</f>
        <v>137.05288393490534</v>
      </c>
      <c r="R28" s="69">
        <f>INDEX(BASEFIN,MAX(base_Rang)-$A28,MATCH(serie_Graph!R$3,Base_Lib,0))</f>
        <v>467.24807248700006</v>
      </c>
      <c r="S28" s="69">
        <f>INDEX(BASEFIN,MAX(base_Rang)-$A28,MATCH(serie_Graph!S$3,Base_Lib,0))</f>
        <v>610.74807710314496</v>
      </c>
      <c r="T28" s="69">
        <f t="shared" si="0"/>
        <v>600.04747136689207</v>
      </c>
      <c r="U28" s="69">
        <f>INDEX(BASEFIN,MAX(base_Rang)-$A28,MATCH(serie_Graph!U$3,Base_Lib,0))</f>
        <v>188.88995600198885</v>
      </c>
      <c r="V28" s="69">
        <f>INDEX(BASEFIN,MAX(base_Rang)-$A28,MATCH(serie_Graph!V$3,Base_Lib,0))</f>
        <v>411.15751536490325</v>
      </c>
      <c r="W28" s="69">
        <f>INDEX(BASEFIN,MAX(base_Rang)-$A28,MATCH(serie_Graph!W$3,Base_Lib,0))</f>
        <v>-552.95593288614475</v>
      </c>
    </row>
    <row r="29" spans="1:23" x14ac:dyDescent="0.3">
      <c r="A29" s="74">
        <v>35</v>
      </c>
      <c r="B29" s="73">
        <f>INDEX(Base!$D$30:$D$293,MAX(base_Rang)-serie_Graph!A29)</f>
        <v>44470</v>
      </c>
      <c r="C29" s="69">
        <f>INDEX(BASEFIN,MAX(base_Rang)-$A29,MATCH(serie_Graph!C$3,Base_Lib,0))</f>
        <v>1742.3164483488201</v>
      </c>
      <c r="D29" s="69">
        <f>INDEX(BASEFIN,MAX(base_Rang)-$A29,MATCH(serie_Graph!D$3,Base_Lib,0))</f>
        <v>1589.1292960452265</v>
      </c>
      <c r="E29" s="69">
        <f>INDEX(BASEFIN,MAX(base_Rang)-$A29,MATCH(serie_Graph!E$3,Base_Lib,0))</f>
        <v>1589.1292960452265</v>
      </c>
      <c r="F29" s="69">
        <f>INDEX(BASEFIN,MAX(base_Rang)-$A29,MATCH(serie_Graph!F$3,Base_Lib,0))</f>
        <v>1393.8949518804263</v>
      </c>
      <c r="G29" s="69">
        <f>INDEX(BASEFIN,MAX(base_Rang)-$A29,MATCH(serie_Graph!G$3,Base_Lib,0))</f>
        <v>195.23434416479998</v>
      </c>
      <c r="H29" s="69">
        <f>INDEX(BASEFIN,MAX(base_Rang)-$A29,MATCH(serie_Graph!H$3,Base_Lib,0))</f>
        <v>0</v>
      </c>
      <c r="I29" s="69">
        <f>INDEX(BASEFIN,MAX(base_Rang)-$A29,MATCH(serie_Graph!I$3,Base_Lib,0))</f>
        <v>153.18715230359379</v>
      </c>
      <c r="J29" s="69">
        <f>INDEX(BASEFIN,MAX(base_Rang)-$A29,MATCH(serie_Graph!J$3,Base_Lib,0))</f>
        <v>107.67328337059378</v>
      </c>
      <c r="K29" s="69">
        <f>INDEX(BASEFIN,MAX(base_Rang)-$A29,MATCH(serie_Graph!K$3,Base_Lib,0))</f>
        <v>45.513868933000005</v>
      </c>
      <c r="L29" s="69">
        <f>INDEX(BASEFIN,MAX(base_Rang)-$A29,MATCH(serie_Graph!L$3,Base_Lib,0))</f>
        <v>2299.2464824373837</v>
      </c>
      <c r="M29" s="69">
        <f>INDEX(BASEFIN,MAX(base_Rang)-$A29,MATCH(serie_Graph!M$3,Base_Lib,0))</f>
        <v>2304.3464381663839</v>
      </c>
      <c r="N29" s="69">
        <f>INDEX(BASEFIN,MAX(base_Rang)-$A29,MATCH(serie_Graph!N$3,Base_Lib,0))</f>
        <v>1623.3017627536458</v>
      </c>
      <c r="O29" s="69">
        <f>INDEX(BASEFIN,MAX(base_Rang)-$A29,MATCH(serie_Graph!O$3,Base_Lib,0))</f>
        <v>814.68874833566667</v>
      </c>
      <c r="P29" s="69">
        <f>INDEX(BASEFIN,MAX(base_Rang)-$A29,MATCH(serie_Graph!P$3,Base_Lib,0))</f>
        <v>157.26171097999998</v>
      </c>
      <c r="Q29" s="69">
        <f>INDEX(BASEFIN,MAX(base_Rang)-$A29,MATCH(serie_Graph!Q$3,Base_Lib,0))</f>
        <v>153.80261748497932</v>
      </c>
      <c r="R29" s="69">
        <f>INDEX(BASEFIN,MAX(base_Rang)-$A29,MATCH(serie_Graph!R$3,Base_Lib,0))</f>
        <v>497.54868595300002</v>
      </c>
      <c r="S29" s="69">
        <f>INDEX(BASEFIN,MAX(base_Rang)-$A29,MATCH(serie_Graph!S$3,Base_Lib,0))</f>
        <v>681.04467541273777</v>
      </c>
      <c r="T29" s="69">
        <f t="shared" si="0"/>
        <v>582.05353303411493</v>
      </c>
      <c r="U29" s="69">
        <f>INDEX(BASEFIN,MAX(base_Rang)-$A29,MATCH(serie_Graph!U$3,Base_Lib,0))</f>
        <v>191.52158544321173</v>
      </c>
      <c r="V29" s="69">
        <f>INDEX(BASEFIN,MAX(base_Rang)-$A29,MATCH(serie_Graph!V$3,Base_Lib,0))</f>
        <v>390.5319475909032</v>
      </c>
      <c r="W29" s="69">
        <f>INDEX(BASEFIN,MAX(base_Rang)-$A29,MATCH(serie_Graph!W$3,Base_Lib,0))</f>
        <v>-556.93003408856373</v>
      </c>
    </row>
    <row r="30" spans="1:23" x14ac:dyDescent="0.3">
      <c r="A30" s="74">
        <v>34</v>
      </c>
      <c r="B30" s="73">
        <f>INDEX(Base!$D$30:$D$293,MAX(base_Rang)-serie_Graph!A30)</f>
        <v>44501</v>
      </c>
      <c r="C30" s="69">
        <f>INDEX(BASEFIN,MAX(base_Rang)-$A30,MATCH(serie_Graph!C$3,Base_Lib,0))</f>
        <v>1924.6533874553315</v>
      </c>
      <c r="D30" s="69">
        <f>INDEX(BASEFIN,MAX(base_Rang)-$A30,MATCH(serie_Graph!D$3,Base_Lib,0))</f>
        <v>1732.8346333594266</v>
      </c>
      <c r="E30" s="69">
        <f>INDEX(BASEFIN,MAX(base_Rang)-$A30,MATCH(serie_Graph!E$3,Base_Lib,0))</f>
        <v>1732.8346333594266</v>
      </c>
      <c r="F30" s="69">
        <f>INDEX(BASEFIN,MAX(base_Rang)-$A30,MATCH(serie_Graph!F$3,Base_Lib,0))</f>
        <v>1524.7862019376264</v>
      </c>
      <c r="G30" s="69">
        <f>INDEX(BASEFIN,MAX(base_Rang)-$A30,MATCH(serie_Graph!G$3,Base_Lib,0))</f>
        <v>208.04843142179999</v>
      </c>
      <c r="H30" s="69">
        <f>INDEX(BASEFIN,MAX(base_Rang)-$A30,MATCH(serie_Graph!H$3,Base_Lib,0))</f>
        <v>0</v>
      </c>
      <c r="I30" s="69">
        <f>INDEX(BASEFIN,MAX(base_Rang)-$A30,MATCH(serie_Graph!I$3,Base_Lib,0))</f>
        <v>191.81875409590515</v>
      </c>
      <c r="J30" s="69">
        <f>INDEX(BASEFIN,MAX(base_Rang)-$A30,MATCH(serie_Graph!J$3,Base_Lib,0))</f>
        <v>132.29366725690517</v>
      </c>
      <c r="K30" s="69">
        <f>INDEX(BASEFIN,MAX(base_Rang)-$A30,MATCH(serie_Graph!K$3,Base_Lib,0))</f>
        <v>59.525086839000004</v>
      </c>
      <c r="L30" s="69">
        <f>INDEX(BASEFIN,MAX(base_Rang)-$A30,MATCH(serie_Graph!L$3,Base_Lib,0))</f>
        <v>2496.1254524103606</v>
      </c>
      <c r="M30" s="69">
        <f>INDEX(BASEFIN,MAX(base_Rang)-$A30,MATCH(serie_Graph!M$3,Base_Lib,0))</f>
        <v>2511.0613534523609</v>
      </c>
      <c r="N30" s="69">
        <f>INDEX(BASEFIN,MAX(base_Rang)-$A30,MATCH(serie_Graph!N$3,Base_Lib,0))</f>
        <v>1761.6735233412248</v>
      </c>
      <c r="O30" s="69">
        <f>INDEX(BASEFIN,MAX(base_Rang)-$A30,MATCH(serie_Graph!O$3,Base_Lib,0))</f>
        <v>894.38473221200002</v>
      </c>
      <c r="P30" s="69">
        <f>INDEX(BASEFIN,MAX(base_Rang)-$A30,MATCH(serie_Graph!P$3,Base_Lib,0))</f>
        <v>168.185311111</v>
      </c>
      <c r="Q30" s="69">
        <f>INDEX(BASEFIN,MAX(base_Rang)-$A30,MATCH(serie_Graph!Q$3,Base_Lib,0))</f>
        <v>175.33558640622491</v>
      </c>
      <c r="R30" s="69">
        <f>INDEX(BASEFIN,MAX(base_Rang)-$A30,MATCH(serie_Graph!R$3,Base_Lib,0))</f>
        <v>523.76789361199997</v>
      </c>
      <c r="S30" s="69">
        <f>INDEX(BASEFIN,MAX(base_Rang)-$A30,MATCH(serie_Graph!S$3,Base_Lib,0))</f>
        <v>749.38783011113594</v>
      </c>
      <c r="T30" s="69">
        <f t="shared" si="0"/>
        <v>593.70746691436671</v>
      </c>
      <c r="U30" s="69">
        <f>INDEX(BASEFIN,MAX(base_Rang)-$A30,MATCH(serie_Graph!U$3,Base_Lib,0))</f>
        <v>191.36596434046348</v>
      </c>
      <c r="V30" s="69">
        <f>INDEX(BASEFIN,MAX(base_Rang)-$A30,MATCH(serie_Graph!V$3,Base_Lib,0))</f>
        <v>402.3415025739032</v>
      </c>
      <c r="W30" s="69">
        <f>INDEX(BASEFIN,MAX(base_Rang)-$A30,MATCH(serie_Graph!W$3,Base_Lib,0))</f>
        <v>-571.47206495502951</v>
      </c>
    </row>
    <row r="31" spans="1:23" x14ac:dyDescent="0.3">
      <c r="A31" s="74">
        <v>33</v>
      </c>
      <c r="B31" s="73">
        <f>INDEX(Base!$D$30:$D$293,MAX(base_Rang)-serie_Graph!A31)</f>
        <v>44531</v>
      </c>
      <c r="C31" s="69">
        <f>INDEX(BASEFIN,MAX(base_Rang)-$A31,MATCH(serie_Graph!C$3,Base_Lib,0))</f>
        <v>2223.849405646507</v>
      </c>
      <c r="D31" s="69">
        <f>INDEX(BASEFIN,MAX(base_Rang)-$A31,MATCH(serie_Graph!D$3,Base_Lib,0))</f>
        <v>1946.6076844018621</v>
      </c>
      <c r="E31" s="69">
        <f>INDEX(BASEFIN,MAX(base_Rang)-$A31,MATCH(serie_Graph!E$3,Base_Lib,0))</f>
        <v>1946.6076844018621</v>
      </c>
      <c r="F31" s="69">
        <f>INDEX(BASEFIN,MAX(base_Rang)-$A31,MATCH(serie_Graph!F$3,Base_Lib,0))</f>
        <v>1687.513336610062</v>
      </c>
      <c r="G31" s="69">
        <f>INDEX(BASEFIN,MAX(base_Rang)-$A31,MATCH(serie_Graph!G$3,Base_Lib,0))</f>
        <v>259.09434779179998</v>
      </c>
      <c r="H31" s="69">
        <f>INDEX(BASEFIN,MAX(base_Rang)-$A31,MATCH(serie_Graph!H$3,Base_Lib,0))</f>
        <v>0</v>
      </c>
      <c r="I31" s="69">
        <f>INDEX(BASEFIN,MAX(base_Rang)-$A31,MATCH(serie_Graph!I$3,Base_Lib,0))</f>
        <v>277.24172124464474</v>
      </c>
      <c r="J31" s="69">
        <f>INDEX(BASEFIN,MAX(base_Rang)-$A31,MATCH(serie_Graph!J$3,Base_Lib,0))</f>
        <v>196.34704006664475</v>
      </c>
      <c r="K31" s="69">
        <f>INDEX(BASEFIN,MAX(base_Rang)-$A31,MATCH(serie_Graph!K$3,Base_Lib,0))</f>
        <v>80.894681177999999</v>
      </c>
      <c r="L31" s="69">
        <f>INDEX(BASEFIN,MAX(base_Rang)-$A31,MATCH(serie_Graph!L$3,Base_Lib,0))</f>
        <v>2824.4186726876947</v>
      </c>
      <c r="M31" s="69">
        <f>INDEX(BASEFIN,MAX(base_Rang)-$A31,MATCH(serie_Graph!M$3,Base_Lib,0))</f>
        <v>2814.176606889695</v>
      </c>
      <c r="N31" s="69">
        <f>INDEX(BASEFIN,MAX(base_Rang)-$A31,MATCH(serie_Graph!N$3,Base_Lib,0))</f>
        <v>1893.279732898475</v>
      </c>
      <c r="O31" s="69">
        <f>INDEX(BASEFIN,MAX(base_Rang)-$A31,MATCH(serie_Graph!O$3,Base_Lib,0))</f>
        <v>964.98842690499998</v>
      </c>
      <c r="P31" s="69">
        <f>INDEX(BASEFIN,MAX(base_Rang)-$A31,MATCH(serie_Graph!P$3,Base_Lib,0))</f>
        <v>192.06936471500001</v>
      </c>
      <c r="Q31" s="69">
        <f>INDEX(BASEFIN,MAX(base_Rang)-$A31,MATCH(serie_Graph!Q$3,Base_Lib,0))</f>
        <v>192.54875514547484</v>
      </c>
      <c r="R31" s="69">
        <f>INDEX(BASEFIN,MAX(base_Rang)-$A31,MATCH(serie_Graph!R$3,Base_Lib,0))</f>
        <v>543.67318613300006</v>
      </c>
      <c r="S31" s="69">
        <f>INDEX(BASEFIN,MAX(base_Rang)-$A31,MATCH(serie_Graph!S$3,Base_Lib,0))</f>
        <v>920.89687399121988</v>
      </c>
      <c r="T31" s="69">
        <f t="shared" si="0"/>
        <v>596.41310804253669</v>
      </c>
      <c r="U31" s="69">
        <f>INDEX(BASEFIN,MAX(base_Rang)-$A31,MATCH(serie_Graph!U$3,Base_Lib,0))</f>
        <v>235.38968347013346</v>
      </c>
      <c r="V31" s="69">
        <f>INDEX(BASEFIN,MAX(base_Rang)-$A31,MATCH(serie_Graph!V$3,Base_Lib,0))</f>
        <v>361.0234245724032</v>
      </c>
      <c r="W31" s="69">
        <f>INDEX(BASEFIN,MAX(base_Rang)-$A31,MATCH(serie_Graph!W$3,Base_Lib,0))</f>
        <v>-600.56926704118814</v>
      </c>
    </row>
    <row r="32" spans="1:23" x14ac:dyDescent="0.3">
      <c r="A32" s="74">
        <v>32</v>
      </c>
      <c r="B32" s="73">
        <f>INDEX(Base!$D$30:$D$293,MAX(base_Rang)-serie_Graph!A32)</f>
        <v>44562</v>
      </c>
      <c r="C32" s="69">
        <f>INDEX(BASEFIN,MAX(base_Rang)-$A32,MATCH(serie_Graph!C$3,Base_Lib,0))</f>
        <v>186.18066465748146</v>
      </c>
      <c r="D32" s="69">
        <f>INDEX(BASEFIN,MAX(base_Rang)-$A32,MATCH(serie_Graph!D$3,Base_Lib,0))</f>
        <v>185.07941216192148</v>
      </c>
      <c r="E32" s="69">
        <f>INDEX(BASEFIN,MAX(base_Rang)-$A32,MATCH(serie_Graph!E$3,Base_Lib,0))</f>
        <v>185.07941216192148</v>
      </c>
      <c r="F32" s="69">
        <f>INDEX(BASEFIN,MAX(base_Rang)-$A32,MATCH(serie_Graph!F$3,Base_Lib,0))</f>
        <v>173.61367815092146</v>
      </c>
      <c r="G32" s="69">
        <f>INDEX(BASEFIN,MAX(base_Rang)-$A32,MATCH(serie_Graph!G$3,Base_Lib,0))</f>
        <v>11.465734011</v>
      </c>
      <c r="H32" s="69">
        <f>INDEX(BASEFIN,MAX(base_Rang)-$A32,MATCH(serie_Graph!H$3,Base_Lib,0))</f>
        <v>0</v>
      </c>
      <c r="I32" s="69">
        <f>INDEX(BASEFIN,MAX(base_Rang)-$A32,MATCH(serie_Graph!I$3,Base_Lib,0))</f>
        <v>1.1012524955600003</v>
      </c>
      <c r="J32" s="69">
        <f>INDEX(BASEFIN,MAX(base_Rang)-$A32,MATCH(serie_Graph!J$3,Base_Lib,0))</f>
        <v>1.1012524955600003</v>
      </c>
      <c r="K32" s="69">
        <f>INDEX(BASEFIN,MAX(base_Rang)-$A32,MATCH(serie_Graph!K$3,Base_Lib,0))</f>
        <v>0</v>
      </c>
      <c r="L32" s="69">
        <f>INDEX(BASEFIN,MAX(base_Rang)-$A32,MATCH(serie_Graph!L$3,Base_Lib,0))</f>
        <v>147.78077036347187</v>
      </c>
      <c r="M32" s="69">
        <f>INDEX(BASEFIN,MAX(base_Rang)-$A32,MATCH(serie_Graph!M$3,Base_Lib,0))</f>
        <v>147.78083705947188</v>
      </c>
      <c r="N32" s="69">
        <f>INDEX(BASEFIN,MAX(base_Rang)-$A32,MATCH(serie_Graph!N$3,Base_Lib,0))</f>
        <v>124.15253005833442</v>
      </c>
      <c r="O32" s="69">
        <f>INDEX(BASEFIN,MAX(base_Rang)-$A32,MATCH(serie_Graph!O$3,Base_Lib,0))</f>
        <v>75.90910513933332</v>
      </c>
      <c r="P32" s="69">
        <f>INDEX(BASEFIN,MAX(base_Rang)-$A32,MATCH(serie_Graph!P$3,Base_Lib,0))</f>
        <v>4.1302876710000005</v>
      </c>
      <c r="Q32" s="69">
        <f>INDEX(BASEFIN,MAX(base_Rang)-$A32,MATCH(serie_Graph!Q$3,Base_Lib,0))</f>
        <v>19.672160886001102</v>
      </c>
      <c r="R32" s="69">
        <f>INDEX(BASEFIN,MAX(base_Rang)-$A32,MATCH(serie_Graph!R$3,Base_Lib,0))</f>
        <v>24.440976362000001</v>
      </c>
      <c r="S32" s="69">
        <f>INDEX(BASEFIN,MAX(base_Rang)-$A32,MATCH(serie_Graph!S$3,Base_Lib,0))</f>
        <v>23.628307001137461</v>
      </c>
      <c r="T32" s="69">
        <f t="shared" si="0"/>
        <v>73.488240902276473</v>
      </c>
      <c r="U32" s="69">
        <f>INDEX(BASEFIN,MAX(base_Rang)-$A32,MATCH(serie_Graph!U$3,Base_Lib,0))</f>
        <v>13.135546350276448</v>
      </c>
      <c r="V32" s="69">
        <f>INDEX(BASEFIN,MAX(base_Rang)-$A32,MATCH(serie_Graph!V$3,Base_Lib,0))</f>
        <v>60.352694552000031</v>
      </c>
      <c r="W32" s="69">
        <f>INDEX(BASEFIN,MAX(base_Rang)-$A32,MATCH(serie_Graph!W$3,Base_Lib,0))</f>
        <v>38.399894294009599</v>
      </c>
    </row>
    <row r="33" spans="1:23" x14ac:dyDescent="0.3">
      <c r="A33" s="74">
        <v>31</v>
      </c>
      <c r="B33" s="73">
        <f>INDEX(Base!$D$30:$D$293,MAX(base_Rang)-serie_Graph!A33)</f>
        <v>44593</v>
      </c>
      <c r="C33" s="69">
        <f>INDEX(BASEFIN,MAX(base_Rang)-$A33,MATCH(serie_Graph!C$3,Base_Lib,0))</f>
        <v>327.02041807868994</v>
      </c>
      <c r="D33" s="69">
        <f>INDEX(BASEFIN,MAX(base_Rang)-$A33,MATCH(serie_Graph!D$3,Base_Lib,0))</f>
        <v>322.81526859406677</v>
      </c>
      <c r="E33" s="69">
        <f>INDEX(BASEFIN,MAX(base_Rang)-$A33,MATCH(serie_Graph!E$3,Base_Lib,0))</f>
        <v>322.81526859406677</v>
      </c>
      <c r="F33" s="69">
        <f>INDEX(BASEFIN,MAX(base_Rang)-$A33,MATCH(serie_Graph!F$3,Base_Lib,0))</f>
        <v>299.31890552406668</v>
      </c>
      <c r="G33" s="69">
        <f>INDEX(BASEFIN,MAX(base_Rang)-$A33,MATCH(serie_Graph!G$3,Base_Lib,0))</f>
        <v>23.496363070000001</v>
      </c>
      <c r="H33" s="69">
        <f>INDEX(BASEFIN,MAX(base_Rang)-$A33,MATCH(serie_Graph!H$3,Base_Lib,0))</f>
        <v>0</v>
      </c>
      <c r="I33" s="69">
        <f>INDEX(BASEFIN,MAX(base_Rang)-$A33,MATCH(serie_Graph!I$3,Base_Lib,0))</f>
        <v>4.2051494846231998</v>
      </c>
      <c r="J33" s="69">
        <f>INDEX(BASEFIN,MAX(base_Rang)-$A33,MATCH(serie_Graph!J$3,Base_Lib,0))</f>
        <v>4.2051494846231998</v>
      </c>
      <c r="K33" s="69">
        <f>INDEX(BASEFIN,MAX(base_Rang)-$A33,MATCH(serie_Graph!K$3,Base_Lib,0))</f>
        <v>0</v>
      </c>
      <c r="L33" s="69">
        <f>INDEX(BASEFIN,MAX(base_Rang)-$A33,MATCH(serie_Graph!L$3,Base_Lib,0))</f>
        <v>287.48361460949542</v>
      </c>
      <c r="M33" s="69">
        <f>INDEX(BASEFIN,MAX(base_Rang)-$A33,MATCH(serie_Graph!M$3,Base_Lib,0))</f>
        <v>292.87587444349538</v>
      </c>
      <c r="N33" s="69">
        <f>INDEX(BASEFIN,MAX(base_Rang)-$A33,MATCH(serie_Graph!N$3,Base_Lib,0))</f>
        <v>260.44800710501215</v>
      </c>
      <c r="O33" s="69">
        <f>INDEX(BASEFIN,MAX(base_Rang)-$A33,MATCH(serie_Graph!O$3,Base_Lib,0))</f>
        <v>160.71212303166666</v>
      </c>
      <c r="P33" s="69">
        <f>INDEX(BASEFIN,MAX(base_Rang)-$A33,MATCH(serie_Graph!P$3,Base_Lib,0))</f>
        <v>6.6709211990000004</v>
      </c>
      <c r="Q33" s="69">
        <f>INDEX(BASEFIN,MAX(base_Rang)-$A33,MATCH(serie_Graph!Q$3,Base_Lib,0))</f>
        <v>27.250188772345521</v>
      </c>
      <c r="R33" s="69">
        <f>INDEX(BASEFIN,MAX(base_Rang)-$A33,MATCH(serie_Graph!R$3,Base_Lib,0))</f>
        <v>65.814774102000001</v>
      </c>
      <c r="S33" s="69">
        <f>INDEX(BASEFIN,MAX(base_Rang)-$A33,MATCH(serie_Graph!S$3,Base_Lib,0))</f>
        <v>32.427867338483196</v>
      </c>
      <c r="T33" s="69">
        <f t="shared" si="0"/>
        <v>108.84278645062827</v>
      </c>
      <c r="U33" s="69">
        <f>INDEX(BASEFIN,MAX(base_Rang)-$A33,MATCH(serie_Graph!U$3,Base_Lib,0))</f>
        <v>15.521059614628255</v>
      </c>
      <c r="V33" s="69">
        <f>INDEX(BASEFIN,MAX(base_Rang)-$A33,MATCH(serie_Graph!V$3,Base_Lib,0))</f>
        <v>93.321726836000011</v>
      </c>
      <c r="W33" s="69">
        <f>INDEX(BASEFIN,MAX(base_Rang)-$A33,MATCH(serie_Graph!W$3,Base_Lib,0))</f>
        <v>39.536803469194503</v>
      </c>
    </row>
    <row r="34" spans="1:23" x14ac:dyDescent="0.3">
      <c r="A34" s="74">
        <v>30</v>
      </c>
      <c r="B34" s="73">
        <f>INDEX(Base!$D$30:$D$293,MAX(base_Rang)-serie_Graph!A34)</f>
        <v>44621</v>
      </c>
      <c r="C34" s="69">
        <f>INDEX(BASEFIN,MAX(base_Rang)-$A34,MATCH(serie_Graph!C$3,Base_Lib,0))</f>
        <v>473.60407987995586</v>
      </c>
      <c r="D34" s="69">
        <f>INDEX(BASEFIN,MAX(base_Rang)-$A34,MATCH(serie_Graph!D$3,Base_Lib,0))</f>
        <v>466.77552761222148</v>
      </c>
      <c r="E34" s="69">
        <f>INDEX(BASEFIN,MAX(base_Rang)-$A34,MATCH(serie_Graph!E$3,Base_Lib,0))</f>
        <v>466.77552761222148</v>
      </c>
      <c r="F34" s="69">
        <f>INDEX(BASEFIN,MAX(base_Rang)-$A34,MATCH(serie_Graph!F$3,Base_Lib,0))</f>
        <v>430.27842099822146</v>
      </c>
      <c r="G34" s="69">
        <f>INDEX(BASEFIN,MAX(base_Rang)-$A34,MATCH(serie_Graph!G$3,Base_Lib,0))</f>
        <v>36.497106614000003</v>
      </c>
      <c r="H34" s="69">
        <f>INDEX(BASEFIN,MAX(base_Rang)-$A34,MATCH(serie_Graph!H$3,Base_Lib,0))</f>
        <v>0</v>
      </c>
      <c r="I34" s="69">
        <f>INDEX(BASEFIN,MAX(base_Rang)-$A34,MATCH(serie_Graph!I$3,Base_Lib,0))</f>
        <v>6.8285522677344401</v>
      </c>
      <c r="J34" s="69">
        <f>INDEX(BASEFIN,MAX(base_Rang)-$A34,MATCH(serie_Graph!J$3,Base_Lib,0))</f>
        <v>6.8285522677344401</v>
      </c>
      <c r="K34" s="69">
        <f>INDEX(BASEFIN,MAX(base_Rang)-$A34,MATCH(serie_Graph!K$3,Base_Lib,0))</f>
        <v>0</v>
      </c>
      <c r="L34" s="69">
        <f>INDEX(BASEFIN,MAX(base_Rang)-$A34,MATCH(serie_Graph!L$3,Base_Lib,0))</f>
        <v>555.31048900341023</v>
      </c>
      <c r="M34" s="69">
        <f>INDEX(BASEFIN,MAX(base_Rang)-$A34,MATCH(serie_Graph!M$3,Base_Lib,0))</f>
        <v>561.02483230241023</v>
      </c>
      <c r="N34" s="69">
        <f>INDEX(BASEFIN,MAX(base_Rang)-$A34,MATCH(serie_Graph!N$3,Base_Lib,0))</f>
        <v>467.75624863175835</v>
      </c>
      <c r="O34" s="69">
        <f>INDEX(BASEFIN,MAX(base_Rang)-$A34,MATCH(serie_Graph!O$3,Base_Lib,0))</f>
        <v>241.690515081</v>
      </c>
      <c r="P34" s="69">
        <f>INDEX(BASEFIN,MAX(base_Rang)-$A34,MATCH(serie_Graph!P$3,Base_Lib,0))</f>
        <v>24.345559695999999</v>
      </c>
      <c r="Q34" s="69">
        <f>INDEX(BASEFIN,MAX(base_Rang)-$A34,MATCH(serie_Graph!Q$3,Base_Lib,0))</f>
        <v>47.619612714758361</v>
      </c>
      <c r="R34" s="69">
        <f>INDEX(BASEFIN,MAX(base_Rang)-$A34,MATCH(serie_Graph!R$3,Base_Lib,0))</f>
        <v>154.10056114</v>
      </c>
      <c r="S34" s="69">
        <f>INDEX(BASEFIN,MAX(base_Rang)-$A34,MATCH(serie_Graph!S$3,Base_Lib,0))</f>
        <v>93.268583670651893</v>
      </c>
      <c r="T34" s="69">
        <f t="shared" si="0"/>
        <v>156.46432401476824</v>
      </c>
      <c r="U34" s="69">
        <f>INDEX(BASEFIN,MAX(base_Rang)-$A34,MATCH(serie_Graph!U$3,Base_Lib,0))</f>
        <v>12.069546666768261</v>
      </c>
      <c r="V34" s="69">
        <f>INDEX(BASEFIN,MAX(base_Rang)-$A34,MATCH(serie_Graph!V$3,Base_Lib,0))</f>
        <v>144.39477734799999</v>
      </c>
      <c r="W34" s="69">
        <f>INDEX(BASEFIN,MAX(base_Rang)-$A34,MATCH(serie_Graph!W$3,Base_Lib,0))</f>
        <v>-81.706409123454364</v>
      </c>
    </row>
    <row r="35" spans="1:23" x14ac:dyDescent="0.3">
      <c r="A35" s="74">
        <v>29</v>
      </c>
      <c r="B35" s="73">
        <f>INDEX(Base!$D$30:$D$293,MAX(base_Rang)-serie_Graph!A35)</f>
        <v>44652</v>
      </c>
      <c r="C35" s="69">
        <f>INDEX(BASEFIN,MAX(base_Rang)-$A35,MATCH(serie_Graph!C$3,Base_Lib,0))</f>
        <v>677.22825684954648</v>
      </c>
      <c r="D35" s="69">
        <f>INDEX(BASEFIN,MAX(base_Rang)-$A35,MATCH(serie_Graph!D$3,Base_Lib,0))</f>
        <v>667.16279418781198</v>
      </c>
      <c r="E35" s="69">
        <f>INDEX(BASEFIN,MAX(base_Rang)-$A35,MATCH(serie_Graph!E$3,Base_Lib,0))</f>
        <v>667.16279418781198</v>
      </c>
      <c r="F35" s="69">
        <f>INDEX(BASEFIN,MAX(base_Rang)-$A35,MATCH(serie_Graph!F$3,Base_Lib,0))</f>
        <v>609.42346903581188</v>
      </c>
      <c r="G35" s="69">
        <f>INDEX(BASEFIN,MAX(base_Rang)-$A35,MATCH(serie_Graph!G$3,Base_Lib,0))</f>
        <v>57.739325151999992</v>
      </c>
      <c r="H35" s="69">
        <f>INDEX(BASEFIN,MAX(base_Rang)-$A35,MATCH(serie_Graph!H$3,Base_Lib,0))</f>
        <v>0</v>
      </c>
      <c r="I35" s="69">
        <f>INDEX(BASEFIN,MAX(base_Rang)-$A35,MATCH(serie_Graph!I$3,Base_Lib,0))</f>
        <v>10.06546266173444</v>
      </c>
      <c r="J35" s="69">
        <f>INDEX(BASEFIN,MAX(base_Rang)-$A35,MATCH(serie_Graph!J$3,Base_Lib,0))</f>
        <v>10.06546266173444</v>
      </c>
      <c r="K35" s="69">
        <f>INDEX(BASEFIN,MAX(base_Rang)-$A35,MATCH(serie_Graph!K$3,Base_Lib,0))</f>
        <v>0</v>
      </c>
      <c r="L35" s="69">
        <f>INDEX(BASEFIN,MAX(base_Rang)-$A35,MATCH(serie_Graph!L$3,Base_Lib,0))</f>
        <v>883.52300531901983</v>
      </c>
      <c r="M35" s="69">
        <f>INDEX(BASEFIN,MAX(base_Rang)-$A35,MATCH(serie_Graph!M$3,Base_Lib,0))</f>
        <v>889.5151632930199</v>
      </c>
      <c r="N35" s="69">
        <f>INDEX(BASEFIN,MAX(base_Rang)-$A35,MATCH(serie_Graph!N$3,Base_Lib,0))</f>
        <v>737.49602734036807</v>
      </c>
      <c r="O35" s="69">
        <f>INDEX(BASEFIN,MAX(base_Rang)-$A35,MATCH(serie_Graph!O$3,Base_Lib,0))</f>
        <v>325.84474361333326</v>
      </c>
      <c r="P35" s="69">
        <f>INDEX(BASEFIN,MAX(base_Rang)-$A35,MATCH(serie_Graph!P$3,Base_Lib,0))</f>
        <v>71.04463894300001</v>
      </c>
      <c r="Q35" s="69">
        <f>INDEX(BASEFIN,MAX(base_Rang)-$A35,MATCH(serie_Graph!Q$3,Base_Lib,0))</f>
        <v>72.831247247034725</v>
      </c>
      <c r="R35" s="69">
        <f>INDEX(BASEFIN,MAX(base_Rang)-$A35,MATCH(serie_Graph!R$3,Base_Lib,0))</f>
        <v>267.775397537</v>
      </c>
      <c r="S35" s="69">
        <f>INDEX(BASEFIN,MAX(base_Rang)-$A35,MATCH(serie_Graph!S$3,Base_Lib,0))</f>
        <v>152.01913595265191</v>
      </c>
      <c r="T35" s="69">
        <f t="shared" si="0"/>
        <v>256.16115813774661</v>
      </c>
      <c r="U35" s="69">
        <f>INDEX(BASEFIN,MAX(base_Rang)-$A35,MATCH(serie_Graph!U$3,Base_Lib,0))</f>
        <v>8.4868454717466193</v>
      </c>
      <c r="V35" s="69">
        <f>INDEX(BASEFIN,MAX(base_Rang)-$A35,MATCH(serie_Graph!V$3,Base_Lib,0))</f>
        <v>247.67431266600002</v>
      </c>
      <c r="W35" s="69">
        <f>INDEX(BASEFIN,MAX(base_Rang)-$A35,MATCH(serie_Graph!W$3,Base_Lib,0))</f>
        <v>-206.29474846947352</v>
      </c>
    </row>
    <row r="36" spans="1:23" x14ac:dyDescent="0.3">
      <c r="A36" s="74">
        <v>28</v>
      </c>
      <c r="B36" s="73">
        <f>INDEX(Base!$D$30:$D$293,MAX(base_Rang)-serie_Graph!A36)</f>
        <v>44682</v>
      </c>
      <c r="C36" s="69">
        <f>INDEX(BASEFIN,MAX(base_Rang)-$A36,MATCH(serie_Graph!C$3,Base_Lib,0))</f>
        <v>877.89105681402805</v>
      </c>
      <c r="D36" s="69">
        <f>INDEX(BASEFIN,MAX(base_Rang)-$A36,MATCH(serie_Graph!D$3,Base_Lib,0))</f>
        <v>864.93458053936195</v>
      </c>
      <c r="E36" s="69">
        <f>INDEX(BASEFIN,MAX(base_Rang)-$A36,MATCH(serie_Graph!E$3,Base_Lib,0))</f>
        <v>864.93458053936195</v>
      </c>
      <c r="F36" s="69">
        <f>INDEX(BASEFIN,MAX(base_Rang)-$A36,MATCH(serie_Graph!F$3,Base_Lib,0))</f>
        <v>791.03318256936188</v>
      </c>
      <c r="G36" s="69">
        <f>INDEX(BASEFIN,MAX(base_Rang)-$A36,MATCH(serie_Graph!G$3,Base_Lib,0))</f>
        <v>73.901397970000005</v>
      </c>
      <c r="H36" s="69">
        <f>INDEX(BASEFIN,MAX(base_Rang)-$A36,MATCH(serie_Graph!H$3,Base_Lib,0))</f>
        <v>0</v>
      </c>
      <c r="I36" s="69">
        <f>INDEX(BASEFIN,MAX(base_Rang)-$A36,MATCH(serie_Graph!I$3,Base_Lib,0))</f>
        <v>12.956476274666022</v>
      </c>
      <c r="J36" s="69">
        <f>INDEX(BASEFIN,MAX(base_Rang)-$A36,MATCH(serie_Graph!J$3,Base_Lib,0))</f>
        <v>12.956476274666022</v>
      </c>
      <c r="K36" s="69">
        <f>INDEX(BASEFIN,MAX(base_Rang)-$A36,MATCH(serie_Graph!K$3,Base_Lib,0))</f>
        <v>0</v>
      </c>
      <c r="L36" s="69">
        <f>INDEX(BASEFIN,MAX(base_Rang)-$A36,MATCH(serie_Graph!L$3,Base_Lib,0))</f>
        <v>1060.5926446814601</v>
      </c>
      <c r="M36" s="69">
        <f>INDEX(BASEFIN,MAX(base_Rang)-$A36,MATCH(serie_Graph!M$3,Base_Lib,0))</f>
        <v>1067.2299029784601</v>
      </c>
      <c r="N36" s="69">
        <f>INDEX(BASEFIN,MAX(base_Rang)-$A36,MATCH(serie_Graph!N$3,Base_Lib,0))</f>
        <v>889.09088430240536</v>
      </c>
      <c r="O36" s="69">
        <f>INDEX(BASEFIN,MAX(base_Rang)-$A36,MATCH(serie_Graph!O$3,Base_Lib,0))</f>
        <v>401.97876777566671</v>
      </c>
      <c r="P36" s="69">
        <f>INDEX(BASEFIN,MAX(base_Rang)-$A36,MATCH(serie_Graph!P$3,Base_Lib,0))</f>
        <v>87.756286786999993</v>
      </c>
      <c r="Q36" s="69">
        <f>INDEX(BASEFIN,MAX(base_Rang)-$A36,MATCH(serie_Graph!Q$3,Base_Lib,0))</f>
        <v>93.162834233738565</v>
      </c>
      <c r="R36" s="69">
        <f>INDEX(BASEFIN,MAX(base_Rang)-$A36,MATCH(serie_Graph!R$3,Base_Lib,0))</f>
        <v>306.19299550600005</v>
      </c>
      <c r="S36" s="69">
        <f>INDEX(BASEFIN,MAX(base_Rang)-$A36,MATCH(serie_Graph!S$3,Base_Lib,0))</f>
        <v>178.13901867605486</v>
      </c>
      <c r="T36" s="69">
        <f t="shared" si="0"/>
        <v>245.89920075175644</v>
      </c>
      <c r="U36" s="69">
        <f>INDEX(BASEFIN,MAX(base_Rang)-$A36,MATCH(serie_Graph!U$3,Base_Lib,0))</f>
        <v>4.8243218347564181</v>
      </c>
      <c r="V36" s="69">
        <f>INDEX(BASEFIN,MAX(base_Rang)-$A36,MATCH(serie_Graph!V$3,Base_Lib,0))</f>
        <v>241.07487891700004</v>
      </c>
      <c r="W36" s="69">
        <f>INDEX(BASEFIN,MAX(base_Rang)-$A36,MATCH(serie_Graph!W$3,Base_Lib,0))</f>
        <v>-182.7015878674321</v>
      </c>
    </row>
    <row r="37" spans="1:23" x14ac:dyDescent="0.3">
      <c r="A37" s="74">
        <v>27</v>
      </c>
      <c r="B37" s="73">
        <f>INDEX(Base!$D$30:$D$293,MAX(base_Rang)-serie_Graph!A37)</f>
        <v>44713</v>
      </c>
      <c r="C37" s="69">
        <f>INDEX(BASEFIN,MAX(base_Rang)-$A37,MATCH(serie_Graph!C$3,Base_Lib,0))</f>
        <v>1160.9373787149129</v>
      </c>
      <c r="D37" s="69">
        <f>INDEX(BASEFIN,MAX(base_Rang)-$A37,MATCH(serie_Graph!D$3,Base_Lib,0))</f>
        <v>1056.0487491406095</v>
      </c>
      <c r="E37" s="69">
        <f>INDEX(BASEFIN,MAX(base_Rang)-$A37,MATCH(serie_Graph!E$3,Base_Lib,0))</f>
        <v>1056.0487491406095</v>
      </c>
      <c r="F37" s="69">
        <f>INDEX(BASEFIN,MAX(base_Rang)-$A37,MATCH(serie_Graph!F$3,Base_Lib,0))</f>
        <v>952.40141852560953</v>
      </c>
      <c r="G37" s="69">
        <f>INDEX(BASEFIN,MAX(base_Rang)-$A37,MATCH(serie_Graph!G$3,Base_Lib,0))</f>
        <v>103.64733061500002</v>
      </c>
      <c r="H37" s="69">
        <f>INDEX(BASEFIN,MAX(base_Rang)-$A37,MATCH(serie_Graph!H$3,Base_Lib,0))</f>
        <v>0</v>
      </c>
      <c r="I37" s="69">
        <f>INDEX(BASEFIN,MAX(base_Rang)-$A37,MATCH(serie_Graph!I$3,Base_Lib,0))</f>
        <v>104.88862957430328</v>
      </c>
      <c r="J37" s="69">
        <f>INDEX(BASEFIN,MAX(base_Rang)-$A37,MATCH(serie_Graph!J$3,Base_Lib,0))</f>
        <v>104.88862957430328</v>
      </c>
      <c r="K37" s="69">
        <f>INDEX(BASEFIN,MAX(base_Rang)-$A37,MATCH(serie_Graph!K$3,Base_Lib,0))</f>
        <v>0</v>
      </c>
      <c r="L37" s="69">
        <f>INDEX(BASEFIN,MAX(base_Rang)-$A37,MATCH(serie_Graph!L$3,Base_Lib,0))</f>
        <v>1406.1582611702481</v>
      </c>
      <c r="M37" s="69">
        <f>INDEX(BASEFIN,MAX(base_Rang)-$A37,MATCH(serie_Graph!M$3,Base_Lib,0))</f>
        <v>1414.5155486242481</v>
      </c>
      <c r="N37" s="69">
        <f>INDEX(BASEFIN,MAX(base_Rang)-$A37,MATCH(serie_Graph!N$3,Base_Lib,0))</f>
        <v>1044.3756284228298</v>
      </c>
      <c r="O37" s="69">
        <f>INDEX(BASEFIN,MAX(base_Rang)-$A37,MATCH(serie_Graph!O$3,Base_Lib,0))</f>
        <v>487.22679355700001</v>
      </c>
      <c r="P37" s="69">
        <f>INDEX(BASEFIN,MAX(base_Rang)-$A37,MATCH(serie_Graph!P$3,Base_Lib,0))</f>
        <v>105.69687482799999</v>
      </c>
      <c r="Q37" s="69">
        <f>INDEX(BASEFIN,MAX(base_Rang)-$A37,MATCH(serie_Graph!Q$3,Base_Lib,0))</f>
        <v>105.5430581298299</v>
      </c>
      <c r="R37" s="69">
        <f>INDEX(BASEFIN,MAX(base_Rang)-$A37,MATCH(serie_Graph!R$3,Base_Lib,0))</f>
        <v>345.90890190800002</v>
      </c>
      <c r="S37" s="69">
        <f>INDEX(BASEFIN,MAX(base_Rang)-$A37,MATCH(serie_Graph!S$3,Base_Lib,0))</f>
        <v>370.13992020141842</v>
      </c>
      <c r="T37" s="69">
        <f t="shared" si="0"/>
        <v>304.5439058399524</v>
      </c>
      <c r="U37" s="69">
        <f>INDEX(BASEFIN,MAX(base_Rang)-$A37,MATCH(serie_Graph!U$3,Base_Lib,0))</f>
        <v>27.46046829691128</v>
      </c>
      <c r="V37" s="69">
        <f>INDEX(BASEFIN,MAX(base_Rang)-$A37,MATCH(serie_Graph!V$3,Base_Lib,0))</f>
        <v>277.0834375430411</v>
      </c>
      <c r="W37" s="69">
        <f>INDEX(BASEFIN,MAX(base_Rang)-$A37,MATCH(serie_Graph!W$3,Base_Lib,0))</f>
        <v>-245.2208824553353</v>
      </c>
    </row>
    <row r="38" spans="1:23" x14ac:dyDescent="0.3">
      <c r="A38" s="74">
        <v>26</v>
      </c>
      <c r="B38" s="73">
        <f>INDEX(Base!$D$30:$D$293,MAX(base_Rang)-serie_Graph!A38)</f>
        <v>44743</v>
      </c>
      <c r="C38" s="69">
        <f>INDEX(BASEFIN,MAX(base_Rang)-$A38,MATCH(serie_Graph!C$3,Base_Lib,0))</f>
        <v>1423.6275889019792</v>
      </c>
      <c r="D38" s="69">
        <f>INDEX(BASEFIN,MAX(base_Rang)-$A38,MATCH(serie_Graph!D$3,Base_Lib,0))</f>
        <v>1310.4696598677833</v>
      </c>
      <c r="E38" s="69">
        <f>INDEX(BASEFIN,MAX(base_Rang)-$A38,MATCH(serie_Graph!E$3,Base_Lib,0))</f>
        <v>1310.4696598677833</v>
      </c>
      <c r="F38" s="69">
        <f>INDEX(BASEFIN,MAX(base_Rang)-$A38,MATCH(serie_Graph!F$3,Base_Lib,0))</f>
        <v>1168.5049985057833</v>
      </c>
      <c r="G38" s="69">
        <f>INDEX(BASEFIN,MAX(base_Rang)-$A38,MATCH(serie_Graph!G$3,Base_Lib,0))</f>
        <v>141.96466136200002</v>
      </c>
      <c r="H38" s="69">
        <f>INDEX(BASEFIN,MAX(base_Rang)-$A38,MATCH(serie_Graph!H$3,Base_Lib,0))</f>
        <v>0</v>
      </c>
      <c r="I38" s="69">
        <f>INDEX(BASEFIN,MAX(base_Rang)-$A38,MATCH(serie_Graph!I$3,Base_Lib,0))</f>
        <v>113.15792903419585</v>
      </c>
      <c r="J38" s="69">
        <f>INDEX(BASEFIN,MAX(base_Rang)-$A38,MATCH(serie_Graph!J$3,Base_Lib,0))</f>
        <v>113.15792903419585</v>
      </c>
      <c r="K38" s="69">
        <f>INDEX(BASEFIN,MAX(base_Rang)-$A38,MATCH(serie_Graph!K$3,Base_Lib,0))</f>
        <v>0</v>
      </c>
      <c r="L38" s="69">
        <f>INDEX(BASEFIN,MAX(base_Rang)-$A38,MATCH(serie_Graph!L$3,Base_Lib,0))</f>
        <v>1621.9962292858302</v>
      </c>
      <c r="M38" s="69">
        <f>INDEX(BASEFIN,MAX(base_Rang)-$A38,MATCH(serie_Graph!M$3,Base_Lib,0))</f>
        <v>1630.93090508983</v>
      </c>
      <c r="N38" s="69">
        <f>INDEX(BASEFIN,MAX(base_Rang)-$A38,MATCH(serie_Graph!N$3,Base_Lib,0))</f>
        <v>1218.9076451207438</v>
      </c>
      <c r="O38" s="69">
        <f>INDEX(BASEFIN,MAX(base_Rang)-$A38,MATCH(serie_Graph!O$3,Base_Lib,0))</f>
        <v>581.94281708800008</v>
      </c>
      <c r="P38" s="69">
        <f>INDEX(BASEFIN,MAX(base_Rang)-$A38,MATCH(serie_Graph!P$3,Base_Lib,0))</f>
        <v>113.429234271</v>
      </c>
      <c r="Q38" s="69">
        <f>INDEX(BASEFIN,MAX(base_Rang)-$A38,MATCH(serie_Graph!Q$3,Base_Lib,0))</f>
        <v>126.19671119574356</v>
      </c>
      <c r="R38" s="69">
        <f>INDEX(BASEFIN,MAX(base_Rang)-$A38,MATCH(serie_Graph!R$3,Base_Lib,0))</f>
        <v>397.338882566</v>
      </c>
      <c r="S38" s="69">
        <f>INDEX(BASEFIN,MAX(base_Rang)-$A38,MATCH(serie_Graph!S$3,Base_Lib,0))</f>
        <v>412.02325996908684</v>
      </c>
      <c r="T38" s="69">
        <f t="shared" si="0"/>
        <v>285.55056100214671</v>
      </c>
      <c r="U38" s="69">
        <f>INDEX(BASEFIN,MAX(base_Rang)-$A38,MATCH(serie_Graph!U$3,Base_Lib,0))</f>
        <v>25.291246842105654</v>
      </c>
      <c r="V38" s="69">
        <f>INDEX(BASEFIN,MAX(base_Rang)-$A38,MATCH(serie_Graph!V$3,Base_Lib,0))</f>
        <v>260.25931416004107</v>
      </c>
      <c r="W38" s="69">
        <f>INDEX(BASEFIN,MAX(base_Rang)-$A38,MATCH(serie_Graph!W$3,Base_Lib,0))</f>
        <v>-198.36864038385116</v>
      </c>
    </row>
    <row r="39" spans="1:23" x14ac:dyDescent="0.3">
      <c r="A39" s="74">
        <v>25</v>
      </c>
      <c r="B39" s="73">
        <f>INDEX(Base!$D$30:$D$293,MAX(base_Rang)-serie_Graph!A39)</f>
        <v>44774</v>
      </c>
      <c r="C39" s="69">
        <f>INDEX(BASEFIN,MAX(base_Rang)-$A39,MATCH(serie_Graph!C$3,Base_Lib,0))</f>
        <v>1688.2355081371832</v>
      </c>
      <c r="D39" s="69">
        <f>INDEX(BASEFIN,MAX(base_Rang)-$A39,MATCH(serie_Graph!D$3,Base_Lib,0))</f>
        <v>1490.6249957243333</v>
      </c>
      <c r="E39" s="69">
        <f>INDEX(BASEFIN,MAX(base_Rang)-$A39,MATCH(serie_Graph!E$3,Base_Lib,0))</f>
        <v>1490.6249957243333</v>
      </c>
      <c r="F39" s="69">
        <f>INDEX(BASEFIN,MAX(base_Rang)-$A39,MATCH(serie_Graph!F$3,Base_Lib,0))</f>
        <v>1327.0460311453332</v>
      </c>
      <c r="G39" s="69">
        <f>INDEX(BASEFIN,MAX(base_Rang)-$A39,MATCH(serie_Graph!G$3,Base_Lib,0))</f>
        <v>163.57896457900003</v>
      </c>
      <c r="H39" s="69">
        <f>INDEX(BASEFIN,MAX(base_Rang)-$A39,MATCH(serie_Graph!H$3,Base_Lib,0))</f>
        <v>0</v>
      </c>
      <c r="I39" s="69">
        <f>INDEX(BASEFIN,MAX(base_Rang)-$A39,MATCH(serie_Graph!I$3,Base_Lib,0))</f>
        <v>197.61051241284991</v>
      </c>
      <c r="J39" s="69">
        <f>INDEX(BASEFIN,MAX(base_Rang)-$A39,MATCH(serie_Graph!J$3,Base_Lib,0))</f>
        <v>137.34546625184993</v>
      </c>
      <c r="K39" s="69">
        <f>INDEX(BASEFIN,MAX(base_Rang)-$A39,MATCH(serie_Graph!K$3,Base_Lib,0))</f>
        <v>60.265046161000001</v>
      </c>
      <c r="L39" s="69">
        <f>INDEX(BASEFIN,MAX(base_Rang)-$A39,MATCH(serie_Graph!L$3,Base_Lib,0))</f>
        <v>1915.9678869549512</v>
      </c>
      <c r="M39" s="69">
        <f>INDEX(BASEFIN,MAX(base_Rang)-$A39,MATCH(serie_Graph!M$3,Base_Lib,0))</f>
        <v>1923.513896930951</v>
      </c>
      <c r="N39" s="69">
        <f>INDEX(BASEFIN,MAX(base_Rang)-$A39,MATCH(serie_Graph!N$3,Base_Lib,0))</f>
        <v>1415.7119680481808</v>
      </c>
      <c r="O39" s="69">
        <f>INDEX(BASEFIN,MAX(base_Rang)-$A39,MATCH(serie_Graph!O$3,Base_Lib,0))</f>
        <v>672.34976767066655</v>
      </c>
      <c r="P39" s="69">
        <f>INDEX(BASEFIN,MAX(base_Rang)-$A39,MATCH(serie_Graph!P$3,Base_Lib,0))</f>
        <v>132.71407964900001</v>
      </c>
      <c r="Q39" s="69">
        <f>INDEX(BASEFIN,MAX(base_Rang)-$A39,MATCH(serie_Graph!Q$3,Base_Lib,0))</f>
        <v>132.66934223551414</v>
      </c>
      <c r="R39" s="69">
        <f>INDEX(BASEFIN,MAX(base_Rang)-$A39,MATCH(serie_Graph!R$3,Base_Lib,0))</f>
        <v>477.97877849299999</v>
      </c>
      <c r="S39" s="69">
        <f>INDEX(BASEFIN,MAX(base_Rang)-$A39,MATCH(serie_Graph!S$3,Base_Lib,0))</f>
        <v>507.80192888277048</v>
      </c>
      <c r="T39" s="69">
        <f t="shared" si="0"/>
        <v>355.25292650684344</v>
      </c>
      <c r="U39" s="69">
        <f>INDEX(BASEFIN,MAX(base_Rang)-$A39,MATCH(serie_Graph!U$3,Base_Lib,0))</f>
        <v>109.61952434080237</v>
      </c>
      <c r="V39" s="69">
        <f>INDEX(BASEFIN,MAX(base_Rang)-$A39,MATCH(serie_Graph!V$3,Base_Lib,0))</f>
        <v>245.63340216604109</v>
      </c>
      <c r="W39" s="69">
        <f>INDEX(BASEFIN,MAX(base_Rang)-$A39,MATCH(serie_Graph!W$3,Base_Lib,0))</f>
        <v>-227.7323788177678</v>
      </c>
    </row>
    <row r="40" spans="1:23" x14ac:dyDescent="0.3">
      <c r="A40" s="74">
        <v>24</v>
      </c>
      <c r="B40" s="73">
        <f>INDEX(Base!$D$30:$D$293,MAX(base_Rang)-serie_Graph!A40)</f>
        <v>44805</v>
      </c>
      <c r="C40" s="69">
        <f>INDEX(BASEFIN,MAX(base_Rang)-$A40,MATCH(serie_Graph!C$3,Base_Lib,0))</f>
        <v>1861.9256397673832</v>
      </c>
      <c r="D40" s="69">
        <f>INDEX(BASEFIN,MAX(base_Rang)-$A40,MATCH(serie_Graph!D$3,Base_Lib,0))</f>
        <v>1655.0667900222952</v>
      </c>
      <c r="E40" s="69">
        <f>INDEX(BASEFIN,MAX(base_Rang)-$A40,MATCH(serie_Graph!E$3,Base_Lib,0))</f>
        <v>1655.0667900222952</v>
      </c>
      <c r="F40" s="69">
        <f>INDEX(BASEFIN,MAX(base_Rang)-$A40,MATCH(serie_Graph!F$3,Base_Lib,0))</f>
        <v>1477.5514069638953</v>
      </c>
      <c r="G40" s="69">
        <f>INDEX(BASEFIN,MAX(base_Rang)-$A40,MATCH(serie_Graph!G$3,Base_Lib,0))</f>
        <v>177.51538305840003</v>
      </c>
      <c r="H40" s="69">
        <f>INDEX(BASEFIN,MAX(base_Rang)-$A40,MATCH(serie_Graph!H$3,Base_Lib,0))</f>
        <v>0</v>
      </c>
      <c r="I40" s="69">
        <f>INDEX(BASEFIN,MAX(base_Rang)-$A40,MATCH(serie_Graph!I$3,Base_Lib,0))</f>
        <v>206.85884974508807</v>
      </c>
      <c r="J40" s="69">
        <f>INDEX(BASEFIN,MAX(base_Rang)-$A40,MATCH(serie_Graph!J$3,Base_Lib,0))</f>
        <v>146.59380358408808</v>
      </c>
      <c r="K40" s="69">
        <f>INDEX(BASEFIN,MAX(base_Rang)-$A40,MATCH(serie_Graph!K$3,Base_Lib,0))</f>
        <v>60.265046161000001</v>
      </c>
      <c r="L40" s="69">
        <f>INDEX(BASEFIN,MAX(base_Rang)-$A40,MATCH(serie_Graph!L$3,Base_Lib,0))</f>
        <v>2254.1884073779811</v>
      </c>
      <c r="M40" s="69">
        <f>INDEX(BASEFIN,MAX(base_Rang)-$A40,MATCH(serie_Graph!M$3,Base_Lib,0))</f>
        <v>2262.440061137981</v>
      </c>
      <c r="N40" s="69">
        <f>INDEX(BASEFIN,MAX(base_Rang)-$A40,MATCH(serie_Graph!N$3,Base_Lib,0))</f>
        <v>1604.508052661243</v>
      </c>
      <c r="O40" s="69">
        <f>INDEX(BASEFIN,MAX(base_Rang)-$A40,MATCH(serie_Graph!O$3,Base_Lib,0))</f>
        <v>771.63629202699997</v>
      </c>
      <c r="P40" s="69">
        <f>INDEX(BASEFIN,MAX(base_Rang)-$A40,MATCH(serie_Graph!P$3,Base_Lib,0))</f>
        <v>152.04129272999998</v>
      </c>
      <c r="Q40" s="69">
        <f>INDEX(BASEFIN,MAX(base_Rang)-$A40,MATCH(serie_Graph!Q$3,Base_Lib,0))</f>
        <v>160.80344768424288</v>
      </c>
      <c r="R40" s="69">
        <f>INDEX(BASEFIN,MAX(base_Rang)-$A40,MATCH(serie_Graph!R$3,Base_Lib,0))</f>
        <v>520.02702021999994</v>
      </c>
      <c r="S40" s="69">
        <f>INDEX(BASEFIN,MAX(base_Rang)-$A40,MATCH(serie_Graph!S$3,Base_Lib,0))</f>
        <v>657.9320084767387</v>
      </c>
      <c r="T40" s="69">
        <f t="shared" si="0"/>
        <v>366.72579991579448</v>
      </c>
      <c r="U40" s="69">
        <f>INDEX(BASEFIN,MAX(base_Rang)-$A40,MATCH(serie_Graph!U$3,Base_Lib,0))</f>
        <v>111.83190100775342</v>
      </c>
      <c r="V40" s="69">
        <f>INDEX(BASEFIN,MAX(base_Rang)-$A40,MATCH(serie_Graph!V$3,Base_Lib,0))</f>
        <v>254.89389890804105</v>
      </c>
      <c r="W40" s="69">
        <f>INDEX(BASEFIN,MAX(base_Rang)-$A40,MATCH(serie_Graph!W$3,Base_Lib,0))</f>
        <v>-392.26276761059796</v>
      </c>
    </row>
    <row r="41" spans="1:23" x14ac:dyDescent="0.3">
      <c r="A41" s="74">
        <v>23</v>
      </c>
      <c r="B41" s="73">
        <f>INDEX(Base!$D$30:$D$293,MAX(base_Rang)-serie_Graph!A41)</f>
        <v>44835</v>
      </c>
      <c r="C41" s="69">
        <f>INDEX(BASEFIN,MAX(base_Rang)-$A41,MATCH(serie_Graph!C$3,Base_Lib,0))</f>
        <v>2102.4625764979596</v>
      </c>
      <c r="D41" s="69">
        <f>INDEX(BASEFIN,MAX(base_Rang)-$A41,MATCH(serie_Graph!D$3,Base_Lib,0))</f>
        <v>1889.4372770427451</v>
      </c>
      <c r="E41" s="69">
        <f>INDEX(BASEFIN,MAX(base_Rang)-$A41,MATCH(serie_Graph!E$3,Base_Lib,0))</f>
        <v>1889.4372770427451</v>
      </c>
      <c r="F41" s="69">
        <f>INDEX(BASEFIN,MAX(base_Rang)-$A41,MATCH(serie_Graph!F$3,Base_Lib,0))</f>
        <v>1693.3066937593453</v>
      </c>
      <c r="G41" s="69">
        <f>INDEX(BASEFIN,MAX(base_Rang)-$A41,MATCH(serie_Graph!G$3,Base_Lib,0))</f>
        <v>196.13058328340003</v>
      </c>
      <c r="H41" s="69">
        <f>INDEX(BASEFIN,MAX(base_Rang)-$A41,MATCH(serie_Graph!H$3,Base_Lib,0))</f>
        <v>0</v>
      </c>
      <c r="I41" s="69">
        <f>INDEX(BASEFIN,MAX(base_Rang)-$A41,MATCH(serie_Graph!I$3,Base_Lib,0))</f>
        <v>213.02529945521445</v>
      </c>
      <c r="J41" s="69">
        <f>INDEX(BASEFIN,MAX(base_Rang)-$A41,MATCH(serie_Graph!J$3,Base_Lib,0))</f>
        <v>152.76025329421446</v>
      </c>
      <c r="K41" s="69">
        <f>INDEX(BASEFIN,MAX(base_Rang)-$A41,MATCH(serie_Graph!K$3,Base_Lib,0))</f>
        <v>60.265046161000001</v>
      </c>
      <c r="L41" s="69">
        <f>INDEX(BASEFIN,MAX(base_Rang)-$A41,MATCH(serie_Graph!L$3,Base_Lib,0))</f>
        <v>2723.042598822226</v>
      </c>
      <c r="M41" s="69">
        <f>INDEX(BASEFIN,MAX(base_Rang)-$A41,MATCH(serie_Graph!M$3,Base_Lib,0))</f>
        <v>2733.1756789682258</v>
      </c>
      <c r="N41" s="69">
        <f>INDEX(BASEFIN,MAX(base_Rang)-$A41,MATCH(serie_Graph!N$3,Base_Lib,0))</f>
        <v>2017.9014214495878</v>
      </c>
      <c r="O41" s="69">
        <f>INDEX(BASEFIN,MAX(base_Rang)-$A41,MATCH(serie_Graph!O$3,Base_Lib,0))</f>
        <v>853.85277286533335</v>
      </c>
      <c r="P41" s="69">
        <f>INDEX(BASEFIN,MAX(base_Rang)-$A41,MATCH(serie_Graph!P$3,Base_Lib,0))</f>
        <v>160.122105033</v>
      </c>
      <c r="Q41" s="69">
        <f>INDEX(BASEFIN,MAX(base_Rang)-$A41,MATCH(serie_Graph!Q$3,Base_Lib,0))</f>
        <v>185.22898099825454</v>
      </c>
      <c r="R41" s="69">
        <f>INDEX(BASEFIN,MAX(base_Rang)-$A41,MATCH(serie_Graph!R$3,Base_Lib,0))</f>
        <v>818.69756255300001</v>
      </c>
      <c r="S41" s="69">
        <f>INDEX(BASEFIN,MAX(base_Rang)-$A41,MATCH(serie_Graph!S$3,Base_Lib,0))</f>
        <v>715.27425751863848</v>
      </c>
      <c r="T41" s="69">
        <f t="shared" si="0"/>
        <v>634.8749755465476</v>
      </c>
      <c r="U41" s="69">
        <f>INDEX(BASEFIN,MAX(base_Rang)-$A41,MATCH(serie_Graph!U$3,Base_Lib,0))</f>
        <v>121.45360109650656</v>
      </c>
      <c r="V41" s="69">
        <f>INDEX(BASEFIN,MAX(base_Rang)-$A41,MATCH(serie_Graph!V$3,Base_Lib,0))</f>
        <v>513.42137445004107</v>
      </c>
      <c r="W41" s="69">
        <f>INDEX(BASEFIN,MAX(base_Rang)-$A41,MATCH(serie_Graph!W$3,Base_Lib,0))</f>
        <v>-620.58002232426645</v>
      </c>
    </row>
    <row r="42" spans="1:23" x14ac:dyDescent="0.3">
      <c r="A42" s="74">
        <v>22</v>
      </c>
      <c r="B42" s="73">
        <f>INDEX(Base!$D$30:$D$293,MAX(base_Rang)-serie_Graph!A42)</f>
        <v>44866</v>
      </c>
      <c r="C42" s="69">
        <f>INDEX(BASEFIN,MAX(base_Rang)-$A42,MATCH(serie_Graph!C$3,Base_Lib,0))</f>
        <v>2279.546811505149</v>
      </c>
      <c r="D42" s="69">
        <f>INDEX(BASEFIN,MAX(base_Rang)-$A42,MATCH(serie_Graph!D$3,Base_Lib,0))</f>
        <v>2061.5777394946954</v>
      </c>
      <c r="E42" s="69">
        <f>INDEX(BASEFIN,MAX(base_Rang)-$A42,MATCH(serie_Graph!E$3,Base_Lib,0))</f>
        <v>2061.5777394946954</v>
      </c>
      <c r="F42" s="69">
        <f>INDEX(BASEFIN,MAX(base_Rang)-$A42,MATCH(serie_Graph!F$3,Base_Lib,0))</f>
        <v>1852.0533662490952</v>
      </c>
      <c r="G42" s="69">
        <f>INDEX(BASEFIN,MAX(base_Rang)-$A42,MATCH(serie_Graph!G$3,Base_Lib,0))</f>
        <v>209.52437324560003</v>
      </c>
      <c r="H42" s="69">
        <f>INDEX(BASEFIN,MAX(base_Rang)-$A42,MATCH(serie_Graph!H$3,Base_Lib,0))</f>
        <v>0</v>
      </c>
      <c r="I42" s="69">
        <f>INDEX(BASEFIN,MAX(base_Rang)-$A42,MATCH(serie_Graph!I$3,Base_Lib,0))</f>
        <v>217.96907201045386</v>
      </c>
      <c r="J42" s="69">
        <f>INDEX(BASEFIN,MAX(base_Rang)-$A42,MATCH(serie_Graph!J$3,Base_Lib,0))</f>
        <v>157.70402584945387</v>
      </c>
      <c r="K42" s="69">
        <f>INDEX(BASEFIN,MAX(base_Rang)-$A42,MATCH(serie_Graph!K$3,Base_Lib,0))</f>
        <v>60.265046161000001</v>
      </c>
      <c r="L42" s="69">
        <f>INDEX(BASEFIN,MAX(base_Rang)-$A42,MATCH(serie_Graph!L$3,Base_Lib,0))</f>
        <v>3180.4912390621494</v>
      </c>
      <c r="M42" s="69">
        <f>INDEX(BASEFIN,MAX(base_Rang)-$A42,MATCH(serie_Graph!M$3,Base_Lib,0))</f>
        <v>3192.1370941681494</v>
      </c>
      <c r="N42" s="69">
        <f>INDEX(BASEFIN,MAX(base_Rang)-$A42,MATCH(serie_Graph!N$3,Base_Lib,0))</f>
        <v>2186.3344704012534</v>
      </c>
      <c r="O42" s="69">
        <f>INDEX(BASEFIN,MAX(base_Rang)-$A42,MATCH(serie_Graph!O$3,Base_Lib,0))</f>
        <v>935.02911824899991</v>
      </c>
      <c r="P42" s="69">
        <f>INDEX(BASEFIN,MAX(base_Rang)-$A42,MATCH(serie_Graph!P$3,Base_Lib,0))</f>
        <v>178.15791370899998</v>
      </c>
      <c r="Q42" s="69">
        <f>INDEX(BASEFIN,MAX(base_Rang)-$A42,MATCH(serie_Graph!Q$3,Base_Lib,0))</f>
        <v>201.04340147625319</v>
      </c>
      <c r="R42" s="69">
        <f>INDEX(BASEFIN,MAX(base_Rang)-$A42,MATCH(serie_Graph!R$3,Base_Lib,0))</f>
        <v>872.10403696699996</v>
      </c>
      <c r="S42" s="69">
        <f>INDEX(BASEFIN,MAX(base_Rang)-$A42,MATCH(serie_Graph!S$3,Base_Lib,0))</f>
        <v>1005.8026237668964</v>
      </c>
      <c r="T42" s="69">
        <f t="shared" si="0"/>
        <v>718.59256538894351</v>
      </c>
      <c r="U42" s="69">
        <f>INDEX(BASEFIN,MAX(base_Rang)-$A42,MATCH(serie_Graph!U$3,Base_Lib,0))</f>
        <v>113.90289497590243</v>
      </c>
      <c r="V42" s="69">
        <f>INDEX(BASEFIN,MAX(base_Rang)-$A42,MATCH(serie_Graph!V$3,Base_Lib,0))</f>
        <v>604.68967041304109</v>
      </c>
      <c r="W42" s="69">
        <f>INDEX(BASEFIN,MAX(base_Rang)-$A42,MATCH(serie_Graph!W$3,Base_Lib,0))</f>
        <v>-900.94442755700038</v>
      </c>
    </row>
    <row r="43" spans="1:23" x14ac:dyDescent="0.3">
      <c r="A43" s="74">
        <v>21</v>
      </c>
      <c r="B43" s="73">
        <f>INDEX(Base!$D$30:$D$293,MAX(base_Rang)-serie_Graph!A43)</f>
        <v>44896</v>
      </c>
      <c r="C43" s="69">
        <f>INDEX(BASEFIN,MAX(base_Rang)-$A43,MATCH(serie_Graph!C$3,Base_Lib,0))</f>
        <v>2551.9444802460298</v>
      </c>
      <c r="D43" s="69">
        <f>INDEX(BASEFIN,MAX(base_Rang)-$A43,MATCH(serie_Graph!D$3,Base_Lib,0))</f>
        <v>2288.2530338894558</v>
      </c>
      <c r="E43" s="69">
        <f>INDEX(BASEFIN,MAX(base_Rang)-$A43,MATCH(serie_Graph!E$3,Base_Lib,0))</f>
        <v>2288.2530338894558</v>
      </c>
      <c r="F43" s="69">
        <f>INDEX(BASEFIN,MAX(base_Rang)-$A43,MATCH(serie_Graph!F$3,Base_Lib,0))</f>
        <v>2052.4457756864558</v>
      </c>
      <c r="G43" s="69">
        <f>INDEX(BASEFIN,MAX(base_Rang)-$A43,MATCH(serie_Graph!G$3,Base_Lib,0))</f>
        <v>235.80725820300006</v>
      </c>
      <c r="H43" s="69">
        <f>INDEX(BASEFIN,MAX(base_Rang)-$A43,MATCH(serie_Graph!H$3,Base_Lib,0))</f>
        <v>0</v>
      </c>
      <c r="I43" s="69">
        <f>INDEX(BASEFIN,MAX(base_Rang)-$A43,MATCH(serie_Graph!I$3,Base_Lib,0))</f>
        <v>263.69144635657256</v>
      </c>
      <c r="J43" s="69">
        <f>INDEX(BASEFIN,MAX(base_Rang)-$A43,MATCH(serie_Graph!J$3,Base_Lib,0))</f>
        <v>203.42640019557257</v>
      </c>
      <c r="K43" s="69">
        <f>INDEX(BASEFIN,MAX(base_Rang)-$A43,MATCH(serie_Graph!K$3,Base_Lib,0))</f>
        <v>60.265046161000001</v>
      </c>
      <c r="L43" s="69">
        <f>INDEX(BASEFIN,MAX(base_Rang)-$A43,MATCH(serie_Graph!L$3,Base_Lib,0))</f>
        <v>3617.0085714882512</v>
      </c>
      <c r="M43" s="69">
        <f>INDEX(BASEFIN,MAX(base_Rang)-$A43,MATCH(serie_Graph!M$3,Base_Lib,0))</f>
        <v>3626.5257596342517</v>
      </c>
      <c r="N43" s="69">
        <f>INDEX(BASEFIN,MAX(base_Rang)-$A43,MATCH(serie_Graph!N$3,Base_Lib,0))</f>
        <v>2352.850690755</v>
      </c>
      <c r="O43" s="69">
        <f>INDEX(BASEFIN,MAX(base_Rang)-$A43,MATCH(serie_Graph!O$3,Base_Lib,0))</f>
        <v>1009.122074191</v>
      </c>
      <c r="P43" s="69">
        <f>INDEX(BASEFIN,MAX(base_Rang)-$A43,MATCH(serie_Graph!P$3,Base_Lib,0))</f>
        <v>209.66884892100001</v>
      </c>
      <c r="Q43" s="69">
        <f>INDEX(BASEFIN,MAX(base_Rang)-$A43,MATCH(serie_Graph!Q$3,Base_Lib,0))</f>
        <v>229.58681870500001</v>
      </c>
      <c r="R43" s="69">
        <f>INDEX(BASEFIN,MAX(base_Rang)-$A43,MATCH(serie_Graph!R$3,Base_Lib,0))</f>
        <v>904.47294893799994</v>
      </c>
      <c r="S43" s="69">
        <f>INDEX(BASEFIN,MAX(base_Rang)-$A43,MATCH(serie_Graph!S$3,Base_Lib,0))</f>
        <v>1273.6750688792515</v>
      </c>
      <c r="T43" s="69">
        <f t="shared" si="0"/>
        <v>871.75690127339431</v>
      </c>
      <c r="U43" s="69">
        <f>INDEX(BASEFIN,MAX(base_Rang)-$A43,MATCH(serie_Graph!U$3,Base_Lib,0))</f>
        <v>157.52256306635326</v>
      </c>
      <c r="V43" s="69">
        <f>INDEX(BASEFIN,MAX(base_Rang)-$A43,MATCH(serie_Graph!V$3,Base_Lib,0))</f>
        <v>714.23433820704099</v>
      </c>
      <c r="W43" s="69">
        <f>INDEX(BASEFIN,MAX(base_Rang)-$A43,MATCH(serie_Graph!W$3,Base_Lib,0))</f>
        <v>-1065.0640912422232</v>
      </c>
    </row>
    <row r="44" spans="1:23" x14ac:dyDescent="0.3">
      <c r="A44" s="74">
        <v>20</v>
      </c>
      <c r="B44" s="73">
        <f>INDEX(Base!$D$30:$D$293,MAX(base_Rang)-serie_Graph!A44)</f>
        <v>44927</v>
      </c>
      <c r="C44" s="69">
        <f>INDEX(BASEFIN,MAX(base_Rang)-$A44,MATCH(serie_Graph!C$3,Base_Lib,0))</f>
        <v>200.32545156399996</v>
      </c>
      <c r="D44" s="69">
        <f>INDEX(BASEFIN,MAX(base_Rang)-$A44,MATCH(serie_Graph!D$3,Base_Lib,0))</f>
        <v>199.50013513699997</v>
      </c>
      <c r="E44" s="69">
        <f>INDEX(BASEFIN,MAX(base_Rang)-$A44,MATCH(serie_Graph!E$3,Base_Lib,0))</f>
        <v>199.50013513699997</v>
      </c>
      <c r="F44" s="69">
        <f>INDEX(BASEFIN,MAX(base_Rang)-$A44,MATCH(serie_Graph!F$3,Base_Lib,0))</f>
        <v>185.43934727199996</v>
      </c>
      <c r="G44" s="69">
        <f>INDEX(BASEFIN,MAX(base_Rang)-$A44,MATCH(serie_Graph!G$3,Base_Lib,0))</f>
        <v>14.060787864999998</v>
      </c>
      <c r="H44" s="69">
        <f>INDEX(BASEFIN,MAX(base_Rang)-$A44,MATCH(serie_Graph!H$3,Base_Lib,0))</f>
        <v>0</v>
      </c>
      <c r="I44" s="69">
        <f>INDEX(BASEFIN,MAX(base_Rang)-$A44,MATCH(serie_Graph!I$3,Base_Lib,0))</f>
        <v>0.82531642700000007</v>
      </c>
      <c r="J44" s="69">
        <f>INDEX(BASEFIN,MAX(base_Rang)-$A44,MATCH(serie_Graph!J$3,Base_Lib,0))</f>
        <v>0.82531642700000007</v>
      </c>
      <c r="K44" s="69">
        <f>INDEX(BASEFIN,MAX(base_Rang)-$A44,MATCH(serie_Graph!K$3,Base_Lib,0))</f>
        <v>0</v>
      </c>
      <c r="L44" s="69">
        <f>INDEX(BASEFIN,MAX(base_Rang)-$A44,MATCH(serie_Graph!L$3,Base_Lib,0))</f>
        <v>110.53838567135107</v>
      </c>
      <c r="M44" s="69">
        <f>INDEX(BASEFIN,MAX(base_Rang)-$A44,MATCH(serie_Graph!M$3,Base_Lib,0))</f>
        <v>115.09376325535106</v>
      </c>
      <c r="N44" s="69">
        <f>INDEX(BASEFIN,MAX(base_Rang)-$A44,MATCH(serie_Graph!N$3,Base_Lib,0))</f>
        <v>111.44180285785107</v>
      </c>
      <c r="O44" s="69">
        <f>INDEX(BASEFIN,MAX(base_Rang)-$A44,MATCH(serie_Graph!O$3,Base_Lib,0))</f>
        <v>87.224404824666649</v>
      </c>
      <c r="P44" s="69">
        <f>INDEX(BASEFIN,MAX(base_Rang)-$A44,MATCH(serie_Graph!P$3,Base_Lib,0))</f>
        <v>0.60313203500000001</v>
      </c>
      <c r="Q44" s="69">
        <f>INDEX(BASEFIN,MAX(base_Rang)-$A44,MATCH(serie_Graph!Q$3,Base_Lib,0))</f>
        <v>19.669456800684426</v>
      </c>
      <c r="R44" s="69">
        <f>INDEX(BASEFIN,MAX(base_Rang)-$A44,MATCH(serie_Graph!R$3,Base_Lib,0))</f>
        <v>3.9448091974999997</v>
      </c>
      <c r="S44" s="69">
        <f>INDEX(BASEFIN,MAX(base_Rang)-$A44,MATCH(serie_Graph!S$3,Base_Lib,0))</f>
        <v>3.6519603974999999</v>
      </c>
      <c r="T44" s="69">
        <f t="shared" si="0"/>
        <v>-39.853458916334631</v>
      </c>
      <c r="U44" s="69">
        <f>INDEX(BASEFIN,MAX(base_Rang)-$A44,MATCH(serie_Graph!U$3,Base_Lib,0))</f>
        <v>-3.5966111533346199</v>
      </c>
      <c r="V44" s="69">
        <f>INDEX(BASEFIN,MAX(base_Rang)-$A44,MATCH(serie_Graph!V$3,Base_Lib,0))</f>
        <v>-36.25684776300001</v>
      </c>
      <c r="W44" s="69">
        <f>INDEX(BASEFIN,MAX(base_Rang)-$A44,MATCH(serie_Graph!W$3,Base_Lib,0))</f>
        <v>89.787065892648897</v>
      </c>
    </row>
    <row r="45" spans="1:23" x14ac:dyDescent="0.3">
      <c r="A45" s="74">
        <v>19</v>
      </c>
      <c r="B45" s="73">
        <f>INDEX(Base!$D$30:$D$293,MAX(base_Rang)-serie_Graph!A45)</f>
        <v>44958</v>
      </c>
      <c r="C45" s="69">
        <f>INDEX(BASEFIN,MAX(base_Rang)-$A45,MATCH(serie_Graph!C$3,Base_Lib,0))</f>
        <v>449.48413610440707</v>
      </c>
      <c r="D45" s="69">
        <f>INDEX(BASEFIN,MAX(base_Rang)-$A45,MATCH(serie_Graph!D$3,Base_Lib,0))</f>
        <v>370.24963241359995</v>
      </c>
      <c r="E45" s="69">
        <f>INDEX(BASEFIN,MAX(base_Rang)-$A45,MATCH(serie_Graph!E$3,Base_Lib,0))</f>
        <v>370.24963241359995</v>
      </c>
      <c r="F45" s="69">
        <f>INDEX(BASEFIN,MAX(base_Rang)-$A45,MATCH(serie_Graph!F$3,Base_Lib,0))</f>
        <v>340.67197957559989</v>
      </c>
      <c r="G45" s="69">
        <f>INDEX(BASEFIN,MAX(base_Rang)-$A45,MATCH(serie_Graph!G$3,Base_Lib,0))</f>
        <v>29.577652837999999</v>
      </c>
      <c r="H45" s="69">
        <f>INDEX(BASEFIN,MAX(base_Rang)-$A45,MATCH(serie_Graph!H$3,Base_Lib,0))</f>
        <v>0</v>
      </c>
      <c r="I45" s="69">
        <f>INDEX(BASEFIN,MAX(base_Rang)-$A45,MATCH(serie_Graph!I$3,Base_Lib,0))</f>
        <v>79.234503690807131</v>
      </c>
      <c r="J45" s="69">
        <f>INDEX(BASEFIN,MAX(base_Rang)-$A45,MATCH(serie_Graph!J$3,Base_Lib,0))</f>
        <v>79.234503690807131</v>
      </c>
      <c r="K45" s="69">
        <f>INDEX(BASEFIN,MAX(base_Rang)-$A45,MATCH(serie_Graph!K$3,Base_Lib,0))</f>
        <v>0</v>
      </c>
      <c r="L45" s="69">
        <f>INDEX(BASEFIN,MAX(base_Rang)-$A45,MATCH(serie_Graph!L$3,Base_Lib,0))</f>
        <v>452.11651942302291</v>
      </c>
      <c r="M45" s="69">
        <f>INDEX(BASEFIN,MAX(base_Rang)-$A45,MATCH(serie_Graph!M$3,Base_Lib,0))</f>
        <v>456.69342663302291</v>
      </c>
      <c r="N45" s="69">
        <f>INDEX(BASEFIN,MAX(base_Rang)-$A45,MATCH(serie_Graph!N$3,Base_Lib,0))</f>
        <v>277.01989325202294</v>
      </c>
      <c r="O45" s="69">
        <f>INDEX(BASEFIN,MAX(base_Rang)-$A45,MATCH(serie_Graph!O$3,Base_Lib,0))</f>
        <v>179.40375455733331</v>
      </c>
      <c r="P45" s="69">
        <f>INDEX(BASEFIN,MAX(base_Rang)-$A45,MATCH(serie_Graph!P$3,Base_Lib,0))</f>
        <v>5.1564989740000007</v>
      </c>
      <c r="Q45" s="69">
        <f>INDEX(BASEFIN,MAX(base_Rang)-$A45,MATCH(serie_Graph!Q$3,Base_Lib,0))</f>
        <v>27.604485280689605</v>
      </c>
      <c r="R45" s="69">
        <f>INDEX(BASEFIN,MAX(base_Rang)-$A45,MATCH(serie_Graph!R$3,Base_Lib,0))</f>
        <v>64.855154439999993</v>
      </c>
      <c r="S45" s="69">
        <f>INDEX(BASEFIN,MAX(base_Rang)-$A45,MATCH(serie_Graph!S$3,Base_Lib,0))</f>
        <v>179.67353338100006</v>
      </c>
      <c r="T45" s="69">
        <f t="shared" si="0"/>
        <v>44.309534370407967</v>
      </c>
      <c r="U45" s="69">
        <f>INDEX(BASEFIN,MAX(base_Rang)-$A45,MATCH(serie_Graph!U$3,Base_Lib,0))</f>
        <v>63.513956265407977</v>
      </c>
      <c r="V45" s="69">
        <f>INDEX(BASEFIN,MAX(base_Rang)-$A45,MATCH(serie_Graph!V$3,Base_Lib,0))</f>
        <v>-19.20442189500001</v>
      </c>
      <c r="W45" s="69">
        <f>INDEX(BASEFIN,MAX(base_Rang)-$A45,MATCH(serie_Graph!W$3,Base_Lib,0))</f>
        <v>-2.632383318615839</v>
      </c>
    </row>
    <row r="46" spans="1:23" x14ac:dyDescent="0.3">
      <c r="A46" s="74">
        <v>18</v>
      </c>
      <c r="B46" s="73">
        <f>INDEX(Base!$D$30:$D$293,MAX(base_Rang)-serie_Graph!A46)</f>
        <v>44986</v>
      </c>
      <c r="C46" s="69">
        <f>INDEX(BASEFIN,MAX(base_Rang)-$A46,MATCH(serie_Graph!C$3,Base_Lib,0))</f>
        <v>663.88077248978288</v>
      </c>
      <c r="D46" s="69">
        <f>INDEX(BASEFIN,MAX(base_Rang)-$A46,MATCH(serie_Graph!D$3,Base_Lib,0))</f>
        <v>563.2581678265999</v>
      </c>
      <c r="E46" s="69">
        <f>INDEX(BASEFIN,MAX(base_Rang)-$A46,MATCH(serie_Graph!E$3,Base_Lib,0))</f>
        <v>563.2581678265999</v>
      </c>
      <c r="F46" s="69">
        <f>INDEX(BASEFIN,MAX(base_Rang)-$A46,MATCH(serie_Graph!F$3,Base_Lib,0))</f>
        <v>520.87808253259982</v>
      </c>
      <c r="G46" s="69">
        <f>INDEX(BASEFIN,MAX(base_Rang)-$A46,MATCH(serie_Graph!G$3,Base_Lib,0))</f>
        <v>42.380085293999997</v>
      </c>
      <c r="H46" s="69">
        <f>INDEX(BASEFIN,MAX(base_Rang)-$A46,MATCH(serie_Graph!H$3,Base_Lib,0))</f>
        <v>0</v>
      </c>
      <c r="I46" s="69">
        <f>INDEX(BASEFIN,MAX(base_Rang)-$A46,MATCH(serie_Graph!I$3,Base_Lib,0))</f>
        <v>100.62260466318305</v>
      </c>
      <c r="J46" s="69">
        <f>INDEX(BASEFIN,MAX(base_Rang)-$A46,MATCH(serie_Graph!J$3,Base_Lib,0))</f>
        <v>100.62260466318305</v>
      </c>
      <c r="K46" s="69">
        <f>INDEX(BASEFIN,MAX(base_Rang)-$A46,MATCH(serie_Graph!K$3,Base_Lib,0))</f>
        <v>0</v>
      </c>
      <c r="L46" s="69">
        <f>INDEX(BASEFIN,MAX(base_Rang)-$A46,MATCH(serie_Graph!L$3,Base_Lib,0))</f>
        <v>882.39525470336787</v>
      </c>
      <c r="M46" s="69">
        <f>INDEX(BASEFIN,MAX(base_Rang)-$A46,MATCH(serie_Graph!M$3,Base_Lib,0))</f>
        <v>889.10435643336768</v>
      </c>
      <c r="N46" s="69">
        <f>INDEX(BASEFIN,MAX(base_Rang)-$A46,MATCH(serie_Graph!N$3,Base_Lib,0))</f>
        <v>547.37633577802717</v>
      </c>
      <c r="O46" s="69">
        <f>INDEX(BASEFIN,MAX(base_Rang)-$A46,MATCH(serie_Graph!O$3,Base_Lib,0))</f>
        <v>273.491970552</v>
      </c>
      <c r="P46" s="69">
        <f>INDEX(BASEFIN,MAX(base_Rang)-$A46,MATCH(serie_Graph!P$3,Base_Lib,0))</f>
        <v>46.627193812999998</v>
      </c>
      <c r="Q46" s="69">
        <f>INDEX(BASEFIN,MAX(base_Rang)-$A46,MATCH(serie_Graph!Q$3,Base_Lib,0))</f>
        <v>52.589308918027179</v>
      </c>
      <c r="R46" s="69">
        <f>INDEX(BASEFIN,MAX(base_Rang)-$A46,MATCH(serie_Graph!R$3,Base_Lib,0))</f>
        <v>174.66786249500001</v>
      </c>
      <c r="S46" s="69">
        <f>INDEX(BASEFIN,MAX(base_Rang)-$A46,MATCH(serie_Graph!S$3,Base_Lib,0))</f>
        <v>341.72802065534069</v>
      </c>
      <c r="T46" s="69">
        <f t="shared" si="0"/>
        <v>62.697818274244895</v>
      </c>
      <c r="U46" s="69">
        <f>INDEX(BASEFIN,MAX(base_Rang)-$A46,MATCH(serie_Graph!U$3,Base_Lib,0))</f>
        <v>90.408519513244897</v>
      </c>
      <c r="V46" s="69">
        <f>INDEX(BASEFIN,MAX(base_Rang)-$A46,MATCH(serie_Graph!V$3,Base_Lib,0))</f>
        <v>-27.710701239000006</v>
      </c>
      <c r="W46" s="69">
        <f>INDEX(BASEFIN,MAX(base_Rang)-$A46,MATCH(serie_Graph!W$3,Base_Lib,0))</f>
        <v>-218.5144822135849</v>
      </c>
    </row>
    <row r="47" spans="1:23" x14ac:dyDescent="0.3">
      <c r="A47" s="74">
        <v>17</v>
      </c>
      <c r="B47" s="73">
        <f>INDEX(Base!$D$30:$D$293,MAX(base_Rang)-serie_Graph!A47)</f>
        <v>45017</v>
      </c>
      <c r="C47" s="69">
        <f>INDEX(BASEFIN,MAX(base_Rang)-$A47,MATCH(serie_Graph!C$3,Base_Lib,0))</f>
        <v>921.46864260057225</v>
      </c>
      <c r="D47" s="69">
        <f>INDEX(BASEFIN,MAX(base_Rang)-$A47,MATCH(serie_Graph!D$3,Base_Lib,0))</f>
        <v>773.94080052059996</v>
      </c>
      <c r="E47" s="69">
        <f>INDEX(BASEFIN,MAX(base_Rang)-$A47,MATCH(serie_Graph!E$3,Base_Lib,0))</f>
        <v>773.94080052059996</v>
      </c>
      <c r="F47" s="69">
        <f>INDEX(BASEFIN,MAX(base_Rang)-$A47,MATCH(serie_Graph!F$3,Base_Lib,0))</f>
        <v>714.88168076059981</v>
      </c>
      <c r="G47" s="69">
        <f>INDEX(BASEFIN,MAX(base_Rang)-$A47,MATCH(serie_Graph!G$3,Base_Lib,0))</f>
        <v>59.059119759999994</v>
      </c>
      <c r="H47" s="69">
        <f>INDEX(BASEFIN,MAX(base_Rang)-$A47,MATCH(serie_Graph!H$3,Base_Lib,0))</f>
        <v>0</v>
      </c>
      <c r="I47" s="69">
        <f>INDEX(BASEFIN,MAX(base_Rang)-$A47,MATCH(serie_Graph!I$3,Base_Lib,0))</f>
        <v>147.52784207997232</v>
      </c>
      <c r="J47" s="69">
        <f>INDEX(BASEFIN,MAX(base_Rang)-$A47,MATCH(serie_Graph!J$3,Base_Lib,0))</f>
        <v>147.52784207997232</v>
      </c>
      <c r="K47" s="69">
        <f>INDEX(BASEFIN,MAX(base_Rang)-$A47,MATCH(serie_Graph!K$3,Base_Lib,0))</f>
        <v>0</v>
      </c>
      <c r="L47" s="69">
        <f>INDEX(BASEFIN,MAX(base_Rang)-$A47,MATCH(serie_Graph!L$3,Base_Lib,0))</f>
        <v>1217.8100566912813</v>
      </c>
      <c r="M47" s="69">
        <f>INDEX(BASEFIN,MAX(base_Rang)-$A47,MATCH(serie_Graph!M$3,Base_Lib,0))</f>
        <v>1225.4166109992814</v>
      </c>
      <c r="N47" s="69">
        <f>INDEX(BASEFIN,MAX(base_Rang)-$A47,MATCH(serie_Graph!N$3,Base_Lib,0))</f>
        <v>747.40088811911517</v>
      </c>
      <c r="O47" s="69">
        <f>INDEX(BASEFIN,MAX(base_Rang)-$A47,MATCH(serie_Graph!O$3,Base_Lib,0))</f>
        <v>365.88901297066667</v>
      </c>
      <c r="P47" s="69">
        <f>INDEX(BASEFIN,MAX(base_Rang)-$A47,MATCH(serie_Graph!P$3,Base_Lib,0))</f>
        <v>70.617270349000009</v>
      </c>
      <c r="Q47" s="69">
        <f>INDEX(BASEFIN,MAX(base_Rang)-$A47,MATCH(serie_Graph!Q$3,Base_Lib,0))</f>
        <v>90.711765977948446</v>
      </c>
      <c r="R47" s="69">
        <f>INDEX(BASEFIN,MAX(base_Rang)-$A47,MATCH(serie_Graph!R$3,Base_Lib,0))</f>
        <v>220.18283882150001</v>
      </c>
      <c r="S47" s="69">
        <f>INDEX(BASEFIN,MAX(base_Rang)-$A47,MATCH(serie_Graph!S$3,Base_Lib,0))</f>
        <v>478.01572288016627</v>
      </c>
      <c r="T47" s="69">
        <f t="shared" si="0"/>
        <v>163.35567614805882</v>
      </c>
      <c r="U47" s="69">
        <f>INDEX(BASEFIN,MAX(base_Rang)-$A47,MATCH(serie_Graph!U$3,Base_Lib,0))</f>
        <v>112.08054418705883</v>
      </c>
      <c r="V47" s="69">
        <f>INDEX(BASEFIN,MAX(base_Rang)-$A47,MATCH(serie_Graph!V$3,Base_Lib,0))</f>
        <v>51.275131960999992</v>
      </c>
      <c r="W47" s="69">
        <f>INDEX(BASEFIN,MAX(base_Rang)-$A47,MATCH(serie_Graph!W$3,Base_Lib,0))</f>
        <v>-296.34141409070912</v>
      </c>
    </row>
    <row r="48" spans="1:23" x14ac:dyDescent="0.3">
      <c r="A48" s="74">
        <v>16</v>
      </c>
      <c r="B48" s="73">
        <f>INDEX(Base!$D$30:$D$293,MAX(base_Rang)-serie_Graph!A48)</f>
        <v>45047</v>
      </c>
      <c r="C48" s="69">
        <f>INDEX(BASEFIN,MAX(base_Rang)-$A48,MATCH(serie_Graph!C$3,Base_Lib,0))</f>
        <v>1179.0465581303395</v>
      </c>
      <c r="D48" s="69">
        <f>INDEX(BASEFIN,MAX(base_Rang)-$A48,MATCH(serie_Graph!D$3,Base_Lib,0))</f>
        <v>1014.9123931044001</v>
      </c>
      <c r="E48" s="69">
        <f>INDEX(BASEFIN,MAX(base_Rang)-$A48,MATCH(serie_Graph!E$3,Base_Lib,0))</f>
        <v>1014.9123931044001</v>
      </c>
      <c r="F48" s="69">
        <f>INDEX(BASEFIN,MAX(base_Rang)-$A48,MATCH(serie_Graph!F$3,Base_Lib,0))</f>
        <v>912.20431621339992</v>
      </c>
      <c r="G48" s="69">
        <f>INDEX(BASEFIN,MAX(base_Rang)-$A48,MATCH(serie_Graph!G$3,Base_Lib,0))</f>
        <v>102.708076891</v>
      </c>
      <c r="H48" s="69">
        <f>INDEX(BASEFIN,MAX(base_Rang)-$A48,MATCH(serie_Graph!H$3,Base_Lib,0))</f>
        <v>0</v>
      </c>
      <c r="I48" s="69">
        <f>INDEX(BASEFIN,MAX(base_Rang)-$A48,MATCH(serie_Graph!I$3,Base_Lib,0))</f>
        <v>164.13416502593952</v>
      </c>
      <c r="J48" s="69">
        <f>INDEX(BASEFIN,MAX(base_Rang)-$A48,MATCH(serie_Graph!J$3,Base_Lib,0))</f>
        <v>164.13416502593952</v>
      </c>
      <c r="K48" s="69">
        <f>INDEX(BASEFIN,MAX(base_Rang)-$A48,MATCH(serie_Graph!K$3,Base_Lib,0))</f>
        <v>0</v>
      </c>
      <c r="L48" s="69">
        <f>INDEX(BASEFIN,MAX(base_Rang)-$A48,MATCH(serie_Graph!L$3,Base_Lib,0))</f>
        <v>1537.3777343986787</v>
      </c>
      <c r="M48" s="69">
        <f>INDEX(BASEFIN,MAX(base_Rang)-$A48,MATCH(serie_Graph!M$3,Base_Lib,0))</f>
        <v>1545.008159378679</v>
      </c>
      <c r="N48" s="69">
        <f>INDEX(BASEFIN,MAX(base_Rang)-$A48,MATCH(serie_Graph!N$3,Base_Lib,0))</f>
        <v>941.1964596364561</v>
      </c>
      <c r="O48" s="69">
        <f>INDEX(BASEFIN,MAX(base_Rang)-$A48,MATCH(serie_Graph!O$3,Base_Lib,0))</f>
        <v>455.66509733933327</v>
      </c>
      <c r="P48" s="69">
        <f>INDEX(BASEFIN,MAX(base_Rang)-$A48,MATCH(serie_Graph!P$3,Base_Lib,0))</f>
        <v>93.048950462999997</v>
      </c>
      <c r="Q48" s="69">
        <f>INDEX(BASEFIN,MAX(base_Rang)-$A48,MATCH(serie_Graph!Q$3,Base_Lib,0))</f>
        <v>122.11332333012278</v>
      </c>
      <c r="R48" s="69">
        <f>INDEX(BASEFIN,MAX(base_Rang)-$A48,MATCH(serie_Graph!R$3,Base_Lib,0))</f>
        <v>270.36908850399999</v>
      </c>
      <c r="S48" s="69">
        <f>INDEX(BASEFIN,MAX(base_Rang)-$A48,MATCH(serie_Graph!S$3,Base_Lib,0))</f>
        <v>603.81169974222291</v>
      </c>
      <c r="T48" s="69">
        <f t="shared" si="0"/>
        <v>183.17709951771991</v>
      </c>
      <c r="U48" s="69">
        <f>INDEX(BASEFIN,MAX(base_Rang)-$A48,MATCH(serie_Graph!U$3,Base_Lib,0))</f>
        <v>151.91545839271993</v>
      </c>
      <c r="V48" s="69">
        <f>INDEX(BASEFIN,MAX(base_Rang)-$A48,MATCH(serie_Graph!V$3,Base_Lib,0))</f>
        <v>31.261641124999993</v>
      </c>
      <c r="W48" s="69">
        <f>INDEX(BASEFIN,MAX(base_Rang)-$A48,MATCH(serie_Graph!W$3,Base_Lib,0))</f>
        <v>-358.3311762683395</v>
      </c>
    </row>
    <row r="49" spans="1:23" x14ac:dyDescent="0.3">
      <c r="A49" s="74">
        <v>15</v>
      </c>
      <c r="B49" s="73">
        <f>INDEX(Base!$D$30:$D$293,MAX(base_Rang)-serie_Graph!A49)</f>
        <v>45078</v>
      </c>
      <c r="C49" s="69">
        <f>INDEX(BASEFIN,MAX(base_Rang)-$A49,MATCH(serie_Graph!C$3,Base_Lib,0))</f>
        <v>1361.4752260045207</v>
      </c>
      <c r="D49" s="69">
        <f>INDEX(BASEFIN,MAX(base_Rang)-$A49,MATCH(serie_Graph!D$3,Base_Lib,0))</f>
        <v>1193.6504675481615</v>
      </c>
      <c r="E49" s="69">
        <f>INDEX(BASEFIN,MAX(base_Rang)-$A49,MATCH(serie_Graph!E$3,Base_Lib,0))</f>
        <v>1193.6504675481615</v>
      </c>
      <c r="F49" s="69">
        <f>INDEX(BASEFIN,MAX(base_Rang)-$A49,MATCH(serie_Graph!F$3,Base_Lib,0))</f>
        <v>1073.8090026215998</v>
      </c>
      <c r="G49" s="69">
        <f>INDEX(BASEFIN,MAX(base_Rang)-$A49,MATCH(serie_Graph!G$3,Base_Lib,0))</f>
        <v>119.84146492656144</v>
      </c>
      <c r="H49" s="69">
        <f>INDEX(BASEFIN,MAX(base_Rang)-$A49,MATCH(serie_Graph!H$3,Base_Lib,0))</f>
        <v>0</v>
      </c>
      <c r="I49" s="69">
        <f>INDEX(BASEFIN,MAX(base_Rang)-$A49,MATCH(serie_Graph!I$3,Base_Lib,0))</f>
        <v>167.8247584563594</v>
      </c>
      <c r="J49" s="69">
        <f>INDEX(BASEFIN,MAX(base_Rang)-$A49,MATCH(serie_Graph!J$3,Base_Lib,0))</f>
        <v>167.8247584563594</v>
      </c>
      <c r="K49" s="69">
        <f>INDEX(BASEFIN,MAX(base_Rang)-$A49,MATCH(serie_Graph!K$3,Base_Lib,0))</f>
        <v>0</v>
      </c>
      <c r="L49" s="69">
        <f>INDEX(BASEFIN,MAX(base_Rang)-$A49,MATCH(serie_Graph!L$3,Base_Lib,0))</f>
        <v>1768.1020703747226</v>
      </c>
      <c r="M49" s="69">
        <f>INDEX(BASEFIN,MAX(base_Rang)-$A49,MATCH(serie_Graph!M$3,Base_Lib,0))</f>
        <v>1777.9298678987229</v>
      </c>
      <c r="N49" s="69">
        <f>INDEX(BASEFIN,MAX(base_Rang)-$A49,MATCH(serie_Graph!N$3,Base_Lib,0))</f>
        <v>1080.3706352441311</v>
      </c>
      <c r="O49" s="69">
        <f>INDEX(BASEFIN,MAX(base_Rang)-$A49,MATCH(serie_Graph!O$3,Base_Lib,0))</f>
        <v>536.68141047100005</v>
      </c>
      <c r="P49" s="69">
        <f>INDEX(BASEFIN,MAX(base_Rang)-$A49,MATCH(serie_Graph!P$3,Base_Lib,0))</f>
        <v>110.964000188</v>
      </c>
      <c r="Q49" s="69">
        <f>INDEX(BASEFIN,MAX(base_Rang)-$A49,MATCH(serie_Graph!Q$3,Base_Lib,0))</f>
        <v>146.49409452054894</v>
      </c>
      <c r="R49" s="69">
        <f>INDEX(BASEFIN,MAX(base_Rang)-$A49,MATCH(serie_Graph!R$3,Base_Lib,0))</f>
        <v>286.23113006458209</v>
      </c>
      <c r="S49" s="69">
        <f>INDEX(BASEFIN,MAX(base_Rang)-$A49,MATCH(serie_Graph!S$3,Base_Lib,0))</f>
        <v>697.55923265459194</v>
      </c>
      <c r="T49" s="69">
        <f t="shared" si="0"/>
        <v>280.920222598789</v>
      </c>
      <c r="U49" s="69">
        <f>INDEX(BASEFIN,MAX(base_Rang)-$A49,MATCH(serie_Graph!U$3,Base_Lib,0))</f>
        <v>156.922826145789</v>
      </c>
      <c r="V49" s="69">
        <f>INDEX(BASEFIN,MAX(base_Rang)-$A49,MATCH(serie_Graph!V$3,Base_Lib,0))</f>
        <v>123.99739645299998</v>
      </c>
      <c r="W49" s="69">
        <f>INDEX(BASEFIN,MAX(base_Rang)-$A49,MATCH(serie_Graph!W$3,Base_Lib,0))</f>
        <v>-406.62684437020215</v>
      </c>
    </row>
    <row r="50" spans="1:23" x14ac:dyDescent="0.3">
      <c r="A50" s="74">
        <v>14</v>
      </c>
      <c r="B50" s="73">
        <f>INDEX(Base!$D$30:$D$293,MAX(base_Rang)-serie_Graph!A50)</f>
        <v>45108</v>
      </c>
      <c r="C50" s="69">
        <f>INDEX(BASEFIN,MAX(base_Rang)-$A50,MATCH(serie_Graph!C$3,Base_Lib,0))</f>
        <v>1653.4371627285861</v>
      </c>
      <c r="D50" s="69">
        <f>INDEX(BASEFIN,MAX(base_Rang)-$A50,MATCH(serie_Graph!D$3,Base_Lib,0))</f>
        <v>1466.3726249275614</v>
      </c>
      <c r="E50" s="69">
        <f>INDEX(BASEFIN,MAX(base_Rang)-$A50,MATCH(serie_Graph!E$3,Base_Lib,0))</f>
        <v>1466.3726249275614</v>
      </c>
      <c r="F50" s="69">
        <f>INDEX(BASEFIN,MAX(base_Rang)-$A50,MATCH(serie_Graph!F$3,Base_Lib,0))</f>
        <v>1327.4324546699997</v>
      </c>
      <c r="G50" s="69">
        <f>INDEX(BASEFIN,MAX(base_Rang)-$A50,MATCH(serie_Graph!G$3,Base_Lib,0))</f>
        <v>138.94017025756145</v>
      </c>
      <c r="H50" s="69">
        <f>INDEX(BASEFIN,MAX(base_Rang)-$A50,MATCH(serie_Graph!H$3,Base_Lib,0))</f>
        <v>0</v>
      </c>
      <c r="I50" s="69">
        <f>INDEX(BASEFIN,MAX(base_Rang)-$A50,MATCH(serie_Graph!I$3,Base_Lib,0))</f>
        <v>187.06453780102501</v>
      </c>
      <c r="J50" s="69">
        <f>INDEX(BASEFIN,MAX(base_Rang)-$A50,MATCH(serie_Graph!J$3,Base_Lib,0))</f>
        <v>187.06453780102501</v>
      </c>
      <c r="K50" s="69">
        <f>INDEX(BASEFIN,MAX(base_Rang)-$A50,MATCH(serie_Graph!K$3,Base_Lib,0))</f>
        <v>0</v>
      </c>
      <c r="L50" s="69">
        <f>INDEX(BASEFIN,MAX(base_Rang)-$A50,MATCH(serie_Graph!L$3,Base_Lib,0))</f>
        <v>1946.2094989482448</v>
      </c>
      <c r="M50" s="69">
        <f>INDEX(BASEFIN,MAX(base_Rang)-$A50,MATCH(serie_Graph!M$3,Base_Lib,0))</f>
        <v>1956.053697554245</v>
      </c>
      <c r="N50" s="69">
        <f>INDEX(BASEFIN,MAX(base_Rang)-$A50,MATCH(serie_Graph!N$3,Base_Lib,0))</f>
        <v>1223.7917036208053</v>
      </c>
      <c r="O50" s="69">
        <f>INDEX(BASEFIN,MAX(base_Rang)-$A50,MATCH(serie_Graph!O$3,Base_Lib,0))</f>
        <v>617.81374277600003</v>
      </c>
      <c r="P50" s="69">
        <f>INDEX(BASEFIN,MAX(base_Rang)-$A50,MATCH(serie_Graph!P$3,Base_Lib,0))</f>
        <v>128.65071617800001</v>
      </c>
      <c r="Q50" s="69">
        <f>INDEX(BASEFIN,MAX(base_Rang)-$A50,MATCH(serie_Graph!Q$3,Base_Lib,0))</f>
        <v>177.3982009002232</v>
      </c>
      <c r="R50" s="69">
        <f>INDEX(BASEFIN,MAX(base_Rang)-$A50,MATCH(serie_Graph!R$3,Base_Lib,0))</f>
        <v>299.92904376658214</v>
      </c>
      <c r="S50" s="69">
        <f>INDEX(BASEFIN,MAX(base_Rang)-$A50,MATCH(serie_Graph!S$3,Base_Lib,0))</f>
        <v>732.26199393343973</v>
      </c>
      <c r="T50" s="69">
        <f t="shared" si="0"/>
        <v>325.23413246709049</v>
      </c>
      <c r="U50" s="69">
        <f>INDEX(BASEFIN,MAX(base_Rang)-$A50,MATCH(serie_Graph!U$3,Base_Lib,0))</f>
        <v>163.87630589609051</v>
      </c>
      <c r="V50" s="69">
        <f>INDEX(BASEFIN,MAX(base_Rang)-$A50,MATCH(serie_Graph!V$3,Base_Lib,0))</f>
        <v>161.35782657099998</v>
      </c>
      <c r="W50" s="69">
        <f>INDEX(BASEFIN,MAX(base_Rang)-$A50,MATCH(serie_Graph!W$3,Base_Lib,0))</f>
        <v>-292.77233621965854</v>
      </c>
    </row>
    <row r="51" spans="1:23" x14ac:dyDescent="0.3">
      <c r="A51" s="74">
        <v>13</v>
      </c>
      <c r="B51" s="73">
        <f>INDEX(Base!$D$30:$D$293,MAX(base_Rang)-serie_Graph!A51)</f>
        <v>45139</v>
      </c>
      <c r="C51" s="69">
        <f>INDEX(BASEFIN,MAX(base_Rang)-$A51,MATCH(serie_Graph!C$3,Base_Lib,0))</f>
        <v>1831.120000305586</v>
      </c>
      <c r="D51" s="69">
        <f>INDEX(BASEFIN,MAX(base_Rang)-$A51,MATCH(serie_Graph!D$3,Base_Lib,0))</f>
        <v>1639.7793852745615</v>
      </c>
      <c r="E51" s="69">
        <f>INDEX(BASEFIN,MAX(base_Rang)-$A51,MATCH(serie_Graph!E$3,Base_Lib,0))</f>
        <v>1639.7793852745615</v>
      </c>
      <c r="F51" s="69">
        <f>INDEX(BASEFIN,MAX(base_Rang)-$A51,MATCH(serie_Graph!F$3,Base_Lib,0))</f>
        <v>1473.5953150159999</v>
      </c>
      <c r="G51" s="69">
        <f>INDEX(BASEFIN,MAX(base_Rang)-$A51,MATCH(serie_Graph!G$3,Base_Lib,0))</f>
        <v>166.18407025856143</v>
      </c>
      <c r="H51" s="69">
        <f>INDEX(BASEFIN,MAX(base_Rang)-$A51,MATCH(serie_Graph!H$3,Base_Lib,0))</f>
        <v>0</v>
      </c>
      <c r="I51" s="69">
        <f>INDEX(BASEFIN,MAX(base_Rang)-$A51,MATCH(serie_Graph!I$3,Base_Lib,0))</f>
        <v>191.34061503102498</v>
      </c>
      <c r="J51" s="69">
        <f>INDEX(BASEFIN,MAX(base_Rang)-$A51,MATCH(serie_Graph!J$3,Base_Lib,0))</f>
        <v>191.34061503102498</v>
      </c>
      <c r="K51" s="69">
        <f>INDEX(BASEFIN,MAX(base_Rang)-$A51,MATCH(serie_Graph!K$3,Base_Lib,0))</f>
        <v>0</v>
      </c>
      <c r="L51" s="69">
        <f>INDEX(BASEFIN,MAX(base_Rang)-$A51,MATCH(serie_Graph!L$3,Base_Lib,0))</f>
        <v>2189.4974129193488</v>
      </c>
      <c r="M51" s="69">
        <f>INDEX(BASEFIN,MAX(base_Rang)-$A51,MATCH(serie_Graph!M$3,Base_Lib,0))</f>
        <v>2196.1478785763493</v>
      </c>
      <c r="N51" s="69">
        <f>INDEX(BASEFIN,MAX(base_Rang)-$A51,MATCH(serie_Graph!N$3,Base_Lib,0))</f>
        <v>1424.5790780084383</v>
      </c>
      <c r="O51" s="69">
        <f>INDEX(BASEFIN,MAX(base_Rang)-$A51,MATCH(serie_Graph!O$3,Base_Lib,0))</f>
        <v>704.01855127600004</v>
      </c>
      <c r="P51" s="69">
        <f>INDEX(BASEFIN,MAX(base_Rang)-$A51,MATCH(serie_Graph!P$3,Base_Lib,0))</f>
        <v>145.20237501</v>
      </c>
      <c r="Q51" s="69">
        <f>INDEX(BASEFIN,MAX(base_Rang)-$A51,MATCH(serie_Graph!Q$3,Base_Lib,0))</f>
        <v>200.35046942285629</v>
      </c>
      <c r="R51" s="69">
        <f>INDEX(BASEFIN,MAX(base_Rang)-$A51,MATCH(serie_Graph!R$3,Base_Lib,0))</f>
        <v>375.00768229958214</v>
      </c>
      <c r="S51" s="69">
        <f>INDEX(BASEFIN,MAX(base_Rang)-$A51,MATCH(serie_Graph!S$3,Base_Lib,0))</f>
        <v>771.56880056791067</v>
      </c>
      <c r="T51" s="69">
        <f t="shared" si="0"/>
        <v>398.69534158255357</v>
      </c>
      <c r="U51" s="69">
        <f>INDEX(BASEFIN,MAX(base_Rang)-$A51,MATCH(serie_Graph!U$3,Base_Lib,0))</f>
        <v>169.48810360055364</v>
      </c>
      <c r="V51" s="69">
        <f>INDEX(BASEFIN,MAX(base_Rang)-$A51,MATCH(serie_Graph!V$3,Base_Lib,0))</f>
        <v>229.20723798199992</v>
      </c>
      <c r="W51" s="69">
        <f>INDEX(BASEFIN,MAX(base_Rang)-$A51,MATCH(serie_Graph!W$3,Base_Lib,0))</f>
        <v>-358.37741261376266</v>
      </c>
    </row>
    <row r="52" spans="1:23" x14ac:dyDescent="0.3">
      <c r="A52" s="74">
        <v>12</v>
      </c>
      <c r="B52" s="73">
        <f>INDEX(Base!$D$30:$D$293,MAX(base_Rang)-serie_Graph!A52)</f>
        <v>45170</v>
      </c>
      <c r="C52" s="69">
        <f>INDEX(BASEFIN,MAX(base_Rang)-$A52,MATCH(serie_Graph!C$3,Base_Lib,0))</f>
        <v>2057.5893136305863</v>
      </c>
      <c r="D52" s="69">
        <f>INDEX(BASEFIN,MAX(base_Rang)-$A52,MATCH(serie_Graph!D$3,Base_Lib,0))</f>
        <v>1863.2286064845614</v>
      </c>
      <c r="E52" s="69">
        <f>INDEX(BASEFIN,MAX(base_Rang)-$A52,MATCH(serie_Graph!E$3,Base_Lib,0))</f>
        <v>1863.2286064845614</v>
      </c>
      <c r="F52" s="69">
        <f>INDEX(BASEFIN,MAX(base_Rang)-$A52,MATCH(serie_Graph!F$3,Base_Lib,0))</f>
        <v>1638.9743887819998</v>
      </c>
      <c r="G52" s="69">
        <f>INDEX(BASEFIN,MAX(base_Rang)-$A52,MATCH(serie_Graph!G$3,Base_Lib,0))</f>
        <v>224.25421770256145</v>
      </c>
      <c r="H52" s="69">
        <f>INDEX(BASEFIN,MAX(base_Rang)-$A52,MATCH(serie_Graph!H$3,Base_Lib,0))</f>
        <v>0</v>
      </c>
      <c r="I52" s="69">
        <f>INDEX(BASEFIN,MAX(base_Rang)-$A52,MATCH(serie_Graph!I$3,Base_Lib,0))</f>
        <v>194.36070714602499</v>
      </c>
      <c r="J52" s="69">
        <f>INDEX(BASEFIN,MAX(base_Rang)-$A52,MATCH(serie_Graph!J$3,Base_Lib,0))</f>
        <v>194.36070714602499</v>
      </c>
      <c r="K52" s="69">
        <f>INDEX(BASEFIN,MAX(base_Rang)-$A52,MATCH(serie_Graph!K$3,Base_Lib,0))</f>
        <v>0</v>
      </c>
      <c r="L52" s="69">
        <f>INDEX(BASEFIN,MAX(base_Rang)-$A52,MATCH(serie_Graph!L$3,Base_Lib,0))</f>
        <v>2486.2814577181193</v>
      </c>
      <c r="M52" s="69">
        <f>INDEX(BASEFIN,MAX(base_Rang)-$A52,MATCH(serie_Graph!M$3,Base_Lib,0))</f>
        <v>2492.9605723671198</v>
      </c>
      <c r="N52" s="69">
        <f>INDEX(BASEFIN,MAX(base_Rang)-$A52,MATCH(serie_Graph!N$3,Base_Lib,0))</f>
        <v>1629.5743112833156</v>
      </c>
      <c r="O52" s="69">
        <f>INDEX(BASEFIN,MAX(base_Rang)-$A52,MATCH(serie_Graph!O$3,Base_Lib,0))</f>
        <v>836.06197448599994</v>
      </c>
      <c r="P52" s="69">
        <f>INDEX(BASEFIN,MAX(base_Rang)-$A52,MATCH(serie_Graph!P$3,Base_Lib,0))</f>
        <v>158.71833323800001</v>
      </c>
      <c r="Q52" s="69">
        <f>INDEX(BASEFIN,MAX(base_Rang)-$A52,MATCH(serie_Graph!Q$3,Base_Lib,0))</f>
        <v>228.68119476523819</v>
      </c>
      <c r="R52" s="69">
        <f>INDEX(BASEFIN,MAX(base_Rang)-$A52,MATCH(serie_Graph!R$3,Base_Lib,0))</f>
        <v>406.11280879407758</v>
      </c>
      <c r="S52" s="69">
        <f>INDEX(BASEFIN,MAX(base_Rang)-$A52,MATCH(serie_Graph!S$3,Base_Lib,0))</f>
        <v>863.38626108380367</v>
      </c>
      <c r="T52" s="69">
        <f t="shared" si="0"/>
        <v>385.13825007242895</v>
      </c>
      <c r="U52" s="69">
        <f>INDEX(BASEFIN,MAX(base_Rang)-$A52,MATCH(serie_Graph!U$3,Base_Lib,0))</f>
        <v>165.65075672242898</v>
      </c>
      <c r="V52" s="69">
        <f>INDEX(BASEFIN,MAX(base_Rang)-$A52,MATCH(serie_Graph!V$3,Base_Lib,0))</f>
        <v>219.48749334999994</v>
      </c>
      <c r="W52" s="69">
        <f>INDEX(BASEFIN,MAX(base_Rang)-$A52,MATCH(serie_Graph!W$3,Base_Lib,0))</f>
        <v>-428.69214408753299</v>
      </c>
    </row>
    <row r="53" spans="1:23" x14ac:dyDescent="0.3">
      <c r="A53" s="74">
        <v>11</v>
      </c>
      <c r="B53" s="73">
        <f>INDEX(Base!$D$30:$D$293,MAX(base_Rang)-serie_Graph!A53)</f>
        <v>45200</v>
      </c>
      <c r="C53" s="69">
        <f>INDEX(BASEFIN,MAX(base_Rang)-$A53,MATCH(serie_Graph!C$3,Base_Lib,0))</f>
        <v>2320.7005888735862</v>
      </c>
      <c r="D53" s="69">
        <f>INDEX(BASEFIN,MAX(base_Rang)-$A53,MATCH(serie_Graph!D$3,Base_Lib,0))</f>
        <v>2124.2092202315616</v>
      </c>
      <c r="E53" s="69">
        <f>INDEX(BASEFIN,MAX(base_Rang)-$A53,MATCH(serie_Graph!E$3,Base_Lib,0))</f>
        <v>2124.2092202315616</v>
      </c>
      <c r="F53" s="69">
        <f>INDEX(BASEFIN,MAX(base_Rang)-$A53,MATCH(serie_Graph!F$3,Base_Lib,0))</f>
        <v>1880.0318887579999</v>
      </c>
      <c r="G53" s="69">
        <f>INDEX(BASEFIN,MAX(base_Rang)-$A53,MATCH(serie_Graph!G$3,Base_Lib,0))</f>
        <v>244.17733147356142</v>
      </c>
      <c r="H53" s="69">
        <f>INDEX(BASEFIN,MAX(base_Rang)-$A53,MATCH(serie_Graph!H$3,Base_Lib,0))</f>
        <v>0</v>
      </c>
      <c r="I53" s="69">
        <f>INDEX(BASEFIN,MAX(base_Rang)-$A53,MATCH(serie_Graph!I$3,Base_Lib,0))</f>
        <v>196.49136864202498</v>
      </c>
      <c r="J53" s="69">
        <f>INDEX(BASEFIN,MAX(base_Rang)-$A53,MATCH(serie_Graph!J$3,Base_Lib,0))</f>
        <v>196.49136864202498</v>
      </c>
      <c r="K53" s="69">
        <f>INDEX(BASEFIN,MAX(base_Rang)-$A53,MATCH(serie_Graph!K$3,Base_Lib,0))</f>
        <v>0</v>
      </c>
      <c r="L53" s="69">
        <f>INDEX(BASEFIN,MAX(base_Rang)-$A53,MATCH(serie_Graph!L$3,Base_Lib,0))</f>
        <v>2654.4046542527753</v>
      </c>
      <c r="M53" s="69">
        <f>INDEX(BASEFIN,MAX(base_Rang)-$A53,MATCH(serie_Graph!M$3,Base_Lib,0))</f>
        <v>2662.029417302776</v>
      </c>
      <c r="N53" s="69">
        <f>INDEX(BASEFIN,MAX(base_Rang)-$A53,MATCH(serie_Graph!N$3,Base_Lib,0))</f>
        <v>1773.660991549551</v>
      </c>
      <c r="O53" s="69">
        <f>INDEX(BASEFIN,MAX(base_Rang)-$A53,MATCH(serie_Graph!O$3,Base_Lib,0))</f>
        <v>928.27105553499996</v>
      </c>
      <c r="P53" s="69">
        <f>INDEX(BASEFIN,MAX(base_Rang)-$A53,MATCH(serie_Graph!P$3,Base_Lib,0))</f>
        <v>176.37877322099999</v>
      </c>
      <c r="Q53" s="69">
        <f>INDEX(BASEFIN,MAX(base_Rang)-$A53,MATCH(serie_Graph!Q$3,Base_Lib,0))</f>
        <v>244.56594561751106</v>
      </c>
      <c r="R53" s="69">
        <f>INDEX(BASEFIN,MAX(base_Rang)-$A53,MATCH(serie_Graph!R$3,Base_Lib,0))</f>
        <v>424.44521717604005</v>
      </c>
      <c r="S53" s="69">
        <f>INDEX(BASEFIN,MAX(base_Rang)-$A53,MATCH(serie_Graph!S$3,Base_Lib,0))</f>
        <v>888.36842575322453</v>
      </c>
      <c r="T53" s="69">
        <f t="shared" si="0"/>
        <v>384.53865761220976</v>
      </c>
      <c r="U53" s="69">
        <f>INDEX(BASEFIN,MAX(base_Rang)-$A53,MATCH(serie_Graph!U$3,Base_Lib,0))</f>
        <v>156.50869759420982</v>
      </c>
      <c r="V53" s="69">
        <f>INDEX(BASEFIN,MAX(base_Rang)-$A53,MATCH(serie_Graph!V$3,Base_Lib,0))</f>
        <v>228.02996001799994</v>
      </c>
      <c r="W53" s="69">
        <f>INDEX(BASEFIN,MAX(base_Rang)-$A53,MATCH(serie_Graph!W$3,Base_Lib,0))</f>
        <v>-333.70406537918916</v>
      </c>
    </row>
    <row r="54" spans="1:23" x14ac:dyDescent="0.3">
      <c r="A54" s="74">
        <v>10</v>
      </c>
      <c r="B54" s="73">
        <f>INDEX(Base!$D$30:$D$293,MAX(base_Rang)-serie_Graph!A54)</f>
        <v>45231</v>
      </c>
      <c r="C54" s="69">
        <f>INDEX(BASEFIN,MAX(base_Rang)-$A54,MATCH(serie_Graph!C$3,Base_Lib,0))</f>
        <v>2514.9203162335862</v>
      </c>
      <c r="D54" s="69">
        <f>INDEX(BASEFIN,MAX(base_Rang)-$A54,MATCH(serie_Graph!D$3,Base_Lib,0))</f>
        <v>2316.0459779625617</v>
      </c>
      <c r="E54" s="69">
        <f>INDEX(BASEFIN,MAX(base_Rang)-$A54,MATCH(serie_Graph!E$3,Base_Lib,0))</f>
        <v>2316.0459779625617</v>
      </c>
      <c r="F54" s="69">
        <f>INDEX(BASEFIN,MAX(base_Rang)-$A54,MATCH(serie_Graph!F$3,Base_Lib,0))</f>
        <v>2059.7678674129997</v>
      </c>
      <c r="G54" s="69">
        <f>INDEX(BASEFIN,MAX(base_Rang)-$A54,MATCH(serie_Graph!G$3,Base_Lib,0))</f>
        <v>256.27811054956146</v>
      </c>
      <c r="H54" s="69">
        <f>INDEX(BASEFIN,MAX(base_Rang)-$A54,MATCH(serie_Graph!H$3,Base_Lib,0))</f>
        <v>0</v>
      </c>
      <c r="I54" s="69">
        <f>INDEX(BASEFIN,MAX(base_Rang)-$A54,MATCH(serie_Graph!I$3,Base_Lib,0))</f>
        <v>198.87433827102501</v>
      </c>
      <c r="J54" s="69">
        <f>INDEX(BASEFIN,MAX(base_Rang)-$A54,MATCH(serie_Graph!J$3,Base_Lib,0))</f>
        <v>198.87433827102501</v>
      </c>
      <c r="K54" s="69">
        <f>INDEX(BASEFIN,MAX(base_Rang)-$A54,MATCH(serie_Graph!K$3,Base_Lib,0))</f>
        <v>0</v>
      </c>
      <c r="L54" s="69">
        <f>INDEX(BASEFIN,MAX(base_Rang)-$A54,MATCH(serie_Graph!L$3,Base_Lib,0))</f>
        <v>3011.75629216569</v>
      </c>
      <c r="M54" s="69">
        <f>INDEX(BASEFIN,MAX(base_Rang)-$A54,MATCH(serie_Graph!M$3,Base_Lib,0))</f>
        <v>3021.0880979786907</v>
      </c>
      <c r="N54" s="69">
        <f>INDEX(BASEFIN,MAX(base_Rang)-$A54,MATCH(serie_Graph!N$3,Base_Lib,0))</f>
        <v>1952.7539674065072</v>
      </c>
      <c r="O54" s="69">
        <f>INDEX(BASEFIN,MAX(base_Rang)-$A54,MATCH(serie_Graph!O$3,Base_Lib,0))</f>
        <v>1026.1601341000001</v>
      </c>
      <c r="P54" s="69">
        <f>INDEX(BASEFIN,MAX(base_Rang)-$A54,MATCH(serie_Graph!P$3,Base_Lib,0))</f>
        <v>203.82519230599999</v>
      </c>
      <c r="Q54" s="69">
        <f>INDEX(BASEFIN,MAX(base_Rang)-$A54,MATCH(serie_Graph!Q$3,Base_Lib,0))</f>
        <v>268.89814773575227</v>
      </c>
      <c r="R54" s="69">
        <f>INDEX(BASEFIN,MAX(base_Rang)-$A54,MATCH(serie_Graph!R$3,Base_Lib,0))</f>
        <v>453.87049326475505</v>
      </c>
      <c r="S54" s="69">
        <f>INDEX(BASEFIN,MAX(base_Rang)-$A54,MATCH(serie_Graph!S$3,Base_Lib,0))</f>
        <v>1068.3341305721831</v>
      </c>
      <c r="T54" s="69">
        <f t="shared" si="0"/>
        <v>388.82601846415378</v>
      </c>
      <c r="U54" s="69">
        <f>INDEX(BASEFIN,MAX(base_Rang)-$A54,MATCH(serie_Graph!U$3,Base_Lib,0))</f>
        <v>151.60998981815382</v>
      </c>
      <c r="V54" s="69">
        <f>INDEX(BASEFIN,MAX(base_Rang)-$A54,MATCH(serie_Graph!V$3,Base_Lib,0))</f>
        <v>237.21602864599993</v>
      </c>
      <c r="W54" s="69">
        <f>INDEX(BASEFIN,MAX(base_Rang)-$A54,MATCH(serie_Graph!W$3,Base_Lib,0))</f>
        <v>-496.83597593210385</v>
      </c>
    </row>
    <row r="55" spans="1:23" x14ac:dyDescent="0.3">
      <c r="A55" s="74">
        <v>9</v>
      </c>
      <c r="B55" s="73">
        <f>INDEX(Base!$D$30:$D$293,MAX(base_Rang)-serie_Graph!A55)</f>
        <v>45261</v>
      </c>
      <c r="C55" s="69">
        <f>INDEX(BASEFIN,MAX(base_Rang)-$A55,MATCH(serie_Graph!C$3,Base_Lib,0))</f>
        <v>2746.8865690087646</v>
      </c>
      <c r="D55" s="69">
        <f>INDEX(BASEFIN,MAX(base_Rang)-$A55,MATCH(serie_Graph!D$3,Base_Lib,0))</f>
        <v>2543.3855251855616</v>
      </c>
      <c r="E55" s="69">
        <f>INDEX(BASEFIN,MAX(base_Rang)-$A55,MATCH(serie_Graph!E$3,Base_Lib,0))</f>
        <v>2543.3855251855616</v>
      </c>
      <c r="F55" s="69">
        <f>INDEX(BASEFIN,MAX(base_Rang)-$A55,MATCH(serie_Graph!F$3,Base_Lib,0))</f>
        <v>2245.9507107459999</v>
      </c>
      <c r="G55" s="69">
        <f>INDEX(BASEFIN,MAX(base_Rang)-$A55,MATCH(serie_Graph!G$3,Base_Lib,0))</f>
        <v>297.43481443956142</v>
      </c>
      <c r="H55" s="69">
        <f>INDEX(BASEFIN,MAX(base_Rang)-$A55,MATCH(serie_Graph!H$3,Base_Lib,0))</f>
        <v>0</v>
      </c>
      <c r="I55" s="69">
        <f>INDEX(BASEFIN,MAX(base_Rang)-$A55,MATCH(serie_Graph!I$3,Base_Lib,0))</f>
        <v>203.50104382320364</v>
      </c>
      <c r="J55" s="69">
        <f>INDEX(BASEFIN,MAX(base_Rang)-$A55,MATCH(serie_Graph!J$3,Base_Lib,0))</f>
        <v>203.50104382320364</v>
      </c>
      <c r="K55" s="69">
        <f>INDEX(BASEFIN,MAX(base_Rang)-$A55,MATCH(serie_Graph!K$3,Base_Lib,0))</f>
        <v>0</v>
      </c>
      <c r="L55" s="69">
        <f>INDEX(BASEFIN,MAX(base_Rang)-$A55,MATCH(serie_Graph!L$3,Base_Lib,0))</f>
        <v>3550.3288240730408</v>
      </c>
      <c r="M55" s="69">
        <f>INDEX(BASEFIN,MAX(base_Rang)-$A55,MATCH(serie_Graph!M$3,Base_Lib,0))</f>
        <v>3561.8047678300413</v>
      </c>
      <c r="N55" s="69">
        <f>INDEX(BASEFIN,MAX(base_Rang)-$A55,MATCH(serie_Graph!N$3,Base_Lib,0))</f>
        <v>2183.2575295468996</v>
      </c>
      <c r="O55" s="69">
        <f>INDEX(BASEFIN,MAX(base_Rang)-$A55,MATCH(serie_Graph!O$3,Base_Lib,0))</f>
        <v>1096.9451239749999</v>
      </c>
      <c r="P55" s="69">
        <f>INDEX(BASEFIN,MAX(base_Rang)-$A55,MATCH(serie_Graph!P$3,Base_Lib,0))</f>
        <v>221.334330201</v>
      </c>
      <c r="Q55" s="69">
        <f>INDEX(BASEFIN,MAX(base_Rang)-$A55,MATCH(serie_Graph!Q$3,Base_Lib,0))</f>
        <v>290.40875866200003</v>
      </c>
      <c r="R55" s="69">
        <f>INDEX(BASEFIN,MAX(base_Rang)-$A55,MATCH(serie_Graph!R$3,Base_Lib,0))</f>
        <v>574.56931670890015</v>
      </c>
      <c r="S55" s="69">
        <f>INDEX(BASEFIN,MAX(base_Rang)-$A55,MATCH(serie_Graph!S$3,Base_Lib,0))</f>
        <v>1378.547238283141</v>
      </c>
      <c r="T55" s="69">
        <f t="shared" si="0"/>
        <v>481.03601213907973</v>
      </c>
      <c r="U55" s="69">
        <f>INDEX(BASEFIN,MAX(base_Rang)-$A55,MATCH(serie_Graph!U$3,Base_Lib,0))</f>
        <v>158.13227589607979</v>
      </c>
      <c r="V55" s="69">
        <f>INDEX(BASEFIN,MAX(base_Rang)-$A55,MATCH(serie_Graph!V$3,Base_Lib,0))</f>
        <v>322.90373624299991</v>
      </c>
      <c r="W55" s="69">
        <f>INDEX(BASEFIN,MAX(base_Rang)-$A55,MATCH(serie_Graph!W$3,Base_Lib,0))</f>
        <v>-803.44225506427597</v>
      </c>
    </row>
    <row r="56" spans="1:23" x14ac:dyDescent="0.3">
      <c r="A56" s="74">
        <v>8</v>
      </c>
      <c r="B56" s="73">
        <f>INDEX(Base!$D$30:$D$293,MAX(base_Rang)-serie_Graph!A56)</f>
        <v>45292</v>
      </c>
      <c r="C56" s="69">
        <f>INDEX(BASEFIN,MAX(base_Rang)-$A56,MATCH(serie_Graph!C$3,Base_Lib,0))</f>
        <v>234.9337501334</v>
      </c>
      <c r="D56" s="69">
        <f>INDEX(BASEFIN,MAX(base_Rang)-$A56,MATCH(serie_Graph!D$3,Base_Lib,0))</f>
        <v>231.38628527039998</v>
      </c>
      <c r="E56" s="69">
        <f>INDEX(BASEFIN,MAX(base_Rang)-$A56,MATCH(serie_Graph!E$3,Base_Lib,0))</f>
        <v>231.38628527039998</v>
      </c>
      <c r="F56" s="69">
        <f>INDEX(BASEFIN,MAX(base_Rang)-$A56,MATCH(serie_Graph!F$3,Base_Lib,0))</f>
        <v>197.7308295684</v>
      </c>
      <c r="G56" s="69">
        <f>INDEX(BASEFIN,MAX(base_Rang)-$A56,MATCH(serie_Graph!G$3,Base_Lib,0))</f>
        <v>33.655455701999998</v>
      </c>
      <c r="H56" s="69">
        <f>INDEX(BASEFIN,MAX(base_Rang)-$A56,MATCH(serie_Graph!H$3,Base_Lib,0))</f>
        <v>0</v>
      </c>
      <c r="I56" s="69">
        <f>INDEX(BASEFIN,MAX(base_Rang)-$A56,MATCH(serie_Graph!I$3,Base_Lib,0))</f>
        <v>3.5474648630000001</v>
      </c>
      <c r="J56" s="69">
        <f>INDEX(BASEFIN,MAX(base_Rang)-$A56,MATCH(serie_Graph!J$3,Base_Lib,0))</f>
        <v>3.5474648630000001</v>
      </c>
      <c r="K56" s="69">
        <f>INDEX(BASEFIN,MAX(base_Rang)-$A56,MATCH(serie_Graph!K$3,Base_Lib,0))</f>
        <v>0</v>
      </c>
      <c r="L56" s="69">
        <f>INDEX(BASEFIN,MAX(base_Rang)-$A56,MATCH(serie_Graph!L$3,Base_Lib,0))</f>
        <v>154.94180395142604</v>
      </c>
      <c r="M56" s="69">
        <f>INDEX(BASEFIN,MAX(base_Rang)-$A56,MATCH(serie_Graph!M$3,Base_Lib,0))</f>
        <v>155.82145396042603</v>
      </c>
      <c r="N56" s="69">
        <f>INDEX(BASEFIN,MAX(base_Rang)-$A56,MATCH(serie_Graph!N$3,Base_Lib,0))</f>
        <v>128.62569397812692</v>
      </c>
      <c r="O56" s="69">
        <f>INDEX(BASEFIN,MAX(base_Rang)-$A56,MATCH(serie_Graph!O$3,Base_Lib,0))</f>
        <v>98.046998421666672</v>
      </c>
      <c r="P56" s="69">
        <f>INDEX(BASEFIN,MAX(base_Rang)-$A56,MATCH(serie_Graph!P$3,Base_Lib,0))</f>
        <v>5.7044979160000002</v>
      </c>
      <c r="Q56" s="69">
        <f>INDEX(BASEFIN,MAX(base_Rang)-$A56,MATCH(serie_Graph!Q$3,Base_Lib,0))</f>
        <v>22.644075533460253</v>
      </c>
      <c r="R56" s="69">
        <f>INDEX(BASEFIN,MAX(base_Rang)-$A56,MATCH(serie_Graph!R$3,Base_Lib,0))</f>
        <v>2.2301221069999997</v>
      </c>
      <c r="S56" s="69">
        <f>INDEX(BASEFIN,MAX(base_Rang)-$A56,MATCH(serie_Graph!S$3,Base_Lib,0))</f>
        <v>27.195759982299116</v>
      </c>
      <c r="T56" s="69">
        <f t="shared" si="0"/>
        <v>-5.6238225368667258</v>
      </c>
      <c r="U56" s="69">
        <f>INDEX(BASEFIN,MAX(base_Rang)-$A56,MATCH(serie_Graph!U$3,Base_Lib,0))</f>
        <v>15.037722372133295</v>
      </c>
      <c r="V56" s="69">
        <f>INDEX(BASEFIN,MAX(base_Rang)-$A56,MATCH(serie_Graph!V$3,Base_Lib,0))</f>
        <v>-20.661544909000021</v>
      </c>
      <c r="W56" s="69">
        <f>INDEX(BASEFIN,MAX(base_Rang)-$A56,MATCH(serie_Graph!W$3,Base_Lib,0))</f>
        <v>79.991946181973958</v>
      </c>
    </row>
    <row r="57" spans="1:23" x14ac:dyDescent="0.3">
      <c r="A57" s="74">
        <v>7</v>
      </c>
      <c r="B57" s="73">
        <f>INDEX(Base!$D$30:$D$293,MAX(base_Rang)-serie_Graph!A57)</f>
        <v>45323</v>
      </c>
      <c r="C57" s="69">
        <f>INDEX(BASEFIN,MAX(base_Rang)-$A57,MATCH(serie_Graph!C$3,Base_Lib,0))</f>
        <v>467.49972393900003</v>
      </c>
      <c r="D57" s="69">
        <f>INDEX(BASEFIN,MAX(base_Rang)-$A57,MATCH(serie_Graph!D$3,Base_Lib,0))</f>
        <v>446.92347049300002</v>
      </c>
      <c r="E57" s="69">
        <f>INDEX(BASEFIN,MAX(base_Rang)-$A57,MATCH(serie_Graph!E$3,Base_Lib,0))</f>
        <v>446.92347049300002</v>
      </c>
      <c r="F57" s="69">
        <f>INDEX(BASEFIN,MAX(base_Rang)-$A57,MATCH(serie_Graph!F$3,Base_Lib,0))</f>
        <v>391.71051717400002</v>
      </c>
      <c r="G57" s="69">
        <f>INDEX(BASEFIN,MAX(base_Rang)-$A57,MATCH(serie_Graph!G$3,Base_Lib,0))</f>
        <v>55.212953319</v>
      </c>
      <c r="H57" s="69">
        <f>INDEX(BASEFIN,MAX(base_Rang)-$A57,MATCH(serie_Graph!H$3,Base_Lib,0))</f>
        <v>0</v>
      </c>
      <c r="I57" s="69">
        <f>INDEX(BASEFIN,MAX(base_Rang)-$A57,MATCH(serie_Graph!I$3,Base_Lib,0))</f>
        <v>20.576253445999996</v>
      </c>
      <c r="J57" s="69">
        <f>INDEX(BASEFIN,MAX(base_Rang)-$A57,MATCH(serie_Graph!J$3,Base_Lib,0))</f>
        <v>20.576253445999996</v>
      </c>
      <c r="K57" s="69">
        <f>INDEX(BASEFIN,MAX(base_Rang)-$A57,MATCH(serie_Graph!K$3,Base_Lib,0))</f>
        <v>0</v>
      </c>
      <c r="L57" s="69">
        <f>INDEX(BASEFIN,MAX(base_Rang)-$A57,MATCH(serie_Graph!L$3,Base_Lib,0))</f>
        <v>445.48250153944679</v>
      </c>
      <c r="M57" s="69">
        <f>INDEX(BASEFIN,MAX(base_Rang)-$A57,MATCH(serie_Graph!M$3,Base_Lib,0))</f>
        <v>446.41047622044675</v>
      </c>
      <c r="N57" s="69">
        <f>INDEX(BASEFIN,MAX(base_Rang)-$A57,MATCH(serie_Graph!N$3,Base_Lib,0))</f>
        <v>319.13526431328461</v>
      </c>
      <c r="O57" s="69">
        <f>INDEX(BASEFIN,MAX(base_Rang)-$A57,MATCH(serie_Graph!O$3,Base_Lib,0))</f>
        <v>198.37768984833332</v>
      </c>
      <c r="P57" s="69">
        <f>INDEX(BASEFIN,MAX(base_Rang)-$A57,MATCH(serie_Graph!P$3,Base_Lib,0))</f>
        <v>16.689708418999999</v>
      </c>
      <c r="Q57" s="69">
        <f>INDEX(BASEFIN,MAX(base_Rang)-$A57,MATCH(serie_Graph!Q$3,Base_Lib,0))</f>
        <v>34.500063951951255</v>
      </c>
      <c r="R57" s="69">
        <f>INDEX(BASEFIN,MAX(base_Rang)-$A57,MATCH(serie_Graph!R$3,Base_Lib,0))</f>
        <v>69.567802094000001</v>
      </c>
      <c r="S57" s="69">
        <f>INDEX(BASEFIN,MAX(base_Rang)-$A57,MATCH(serie_Graph!S$3,Base_Lib,0))</f>
        <v>127.27521190716213</v>
      </c>
      <c r="T57" s="69">
        <f t="shared" si="0"/>
        <v>59.612010563877732</v>
      </c>
      <c r="U57" s="69">
        <f>INDEX(BASEFIN,MAX(base_Rang)-$A57,MATCH(serie_Graph!U$3,Base_Lib,0))</f>
        <v>49.04060172787775</v>
      </c>
      <c r="V57" s="69">
        <f>INDEX(BASEFIN,MAX(base_Rang)-$A57,MATCH(serie_Graph!V$3,Base_Lib,0))</f>
        <v>10.571408835999984</v>
      </c>
      <c r="W57" s="69">
        <f>INDEX(BASEFIN,MAX(base_Rang)-$A57,MATCH(serie_Graph!W$3,Base_Lib,0))</f>
        <v>22.017222399553269</v>
      </c>
    </row>
    <row r="58" spans="1:23" x14ac:dyDescent="0.3">
      <c r="A58" s="74">
        <v>6</v>
      </c>
      <c r="B58" s="73">
        <f>INDEX(Base!$D$30:$D$293,MAX(base_Rang)-serie_Graph!A58)</f>
        <v>45352</v>
      </c>
      <c r="C58" s="69">
        <f>INDEX(BASEFIN,MAX(base_Rang)-$A58,MATCH(serie_Graph!C$3,Base_Lib,0))</f>
        <v>680.75419154578276</v>
      </c>
      <c r="D58" s="69">
        <f>INDEX(BASEFIN,MAX(base_Rang)-$A58,MATCH(serie_Graph!D$3,Base_Lib,0))</f>
        <v>639.07578470559997</v>
      </c>
      <c r="E58" s="69">
        <f>INDEX(BASEFIN,MAX(base_Rang)-$A58,MATCH(serie_Graph!E$3,Base_Lib,0))</f>
        <v>639.07578470559997</v>
      </c>
      <c r="F58" s="69">
        <f>INDEX(BASEFIN,MAX(base_Rang)-$A58,MATCH(serie_Graph!F$3,Base_Lib,0))</f>
        <v>564.9297820946</v>
      </c>
      <c r="G58" s="69">
        <f>INDEX(BASEFIN,MAX(base_Rang)-$A58,MATCH(serie_Graph!G$3,Base_Lib,0))</f>
        <v>74.146002611</v>
      </c>
      <c r="H58" s="69">
        <f>INDEX(BASEFIN,MAX(base_Rang)-$A58,MATCH(serie_Graph!H$3,Base_Lib,0))</f>
        <v>0</v>
      </c>
      <c r="I58" s="69">
        <f>INDEX(BASEFIN,MAX(base_Rang)-$A58,MATCH(serie_Graph!I$3,Base_Lib,0))</f>
        <v>41.678406840182781</v>
      </c>
      <c r="J58" s="69">
        <f>INDEX(BASEFIN,MAX(base_Rang)-$A58,MATCH(serie_Graph!J$3,Base_Lib,0))</f>
        <v>41.678406840182781</v>
      </c>
      <c r="K58" s="69">
        <f>INDEX(BASEFIN,MAX(base_Rang)-$A58,MATCH(serie_Graph!K$3,Base_Lib,0))</f>
        <v>0</v>
      </c>
      <c r="L58" s="69">
        <f>INDEX(BASEFIN,MAX(base_Rang)-$A58,MATCH(serie_Graph!L$3,Base_Lib,0))</f>
        <v>845.51009205842593</v>
      </c>
      <c r="M58" s="69">
        <f>INDEX(BASEFIN,MAX(base_Rang)-$A58,MATCH(serie_Graph!M$3,Base_Lib,0))</f>
        <v>847.63651578242593</v>
      </c>
      <c r="N58" s="69">
        <f>INDEX(BASEFIN,MAX(base_Rang)-$A58,MATCH(serie_Graph!N$3,Base_Lib,0))</f>
        <v>535.47741062838656</v>
      </c>
      <c r="O58" s="69">
        <f>INDEX(BASEFIN,MAX(base_Rang)-$A58,MATCH(serie_Graph!O$3,Base_Lib,0))</f>
        <v>298.95247211799995</v>
      </c>
      <c r="P58" s="69">
        <f>INDEX(BASEFIN,MAX(base_Rang)-$A58,MATCH(serie_Graph!P$3,Base_Lib,0))</f>
        <v>36.692913097000002</v>
      </c>
      <c r="Q58" s="69">
        <f>INDEX(BASEFIN,MAX(base_Rang)-$A58,MATCH(serie_Graph!Q$3,Base_Lib,0))</f>
        <v>63.469144207386577</v>
      </c>
      <c r="R58" s="69">
        <f>INDEX(BASEFIN,MAX(base_Rang)-$A58,MATCH(serie_Graph!R$3,Base_Lib,0))</f>
        <v>136.362881206</v>
      </c>
      <c r="S58" s="69">
        <f>INDEX(BASEFIN,MAX(base_Rang)-$A58,MATCH(serie_Graph!S$3,Base_Lib,0))</f>
        <v>312.15910515403925</v>
      </c>
      <c r="T58" s="69">
        <f t="shared" si="0"/>
        <v>100.02088344275228</v>
      </c>
      <c r="U58" s="69">
        <f>INDEX(BASEFIN,MAX(base_Rang)-$A58,MATCH(serie_Graph!U$3,Base_Lib,0))</f>
        <v>83.803682763752292</v>
      </c>
      <c r="V58" s="69">
        <f>INDEX(BASEFIN,MAX(base_Rang)-$A58,MATCH(serie_Graph!V$3,Base_Lib,0))</f>
        <v>16.217200678999994</v>
      </c>
      <c r="W58" s="69">
        <f>INDEX(BASEFIN,MAX(base_Rang)-$A58,MATCH(serie_Graph!W$3,Base_Lib,0))</f>
        <v>-164.75590051264311</v>
      </c>
    </row>
    <row r="59" spans="1:23" x14ac:dyDescent="0.3">
      <c r="A59" s="74">
        <v>5</v>
      </c>
      <c r="B59" s="73">
        <f>INDEX(Base!$D$30:$D$293,MAX(base_Rang)-serie_Graph!A59)</f>
        <v>45383</v>
      </c>
      <c r="C59" s="69">
        <f>INDEX(BASEFIN,MAX(base_Rang)-$A59,MATCH(serie_Graph!C$3,Base_Lib,0))</f>
        <v>953.96433157418278</v>
      </c>
      <c r="D59" s="69">
        <f>INDEX(BASEFIN,MAX(base_Rang)-$A59,MATCH(serie_Graph!D$3,Base_Lib,0))</f>
        <v>902.9346440999999</v>
      </c>
      <c r="E59" s="69">
        <f>INDEX(BASEFIN,MAX(base_Rang)-$A59,MATCH(serie_Graph!E$3,Base_Lib,0))</f>
        <v>902.9346440999999</v>
      </c>
      <c r="F59" s="69">
        <f>INDEX(BASEFIN,MAX(base_Rang)-$A59,MATCH(serie_Graph!F$3,Base_Lib,0))</f>
        <v>796.57382619399993</v>
      </c>
      <c r="G59" s="69">
        <f>INDEX(BASEFIN,MAX(base_Rang)-$A59,MATCH(serie_Graph!G$3,Base_Lib,0))</f>
        <v>106.36081790600001</v>
      </c>
      <c r="H59" s="69">
        <f>INDEX(BASEFIN,MAX(base_Rang)-$A59,MATCH(serie_Graph!H$3,Base_Lib,0))</f>
        <v>0</v>
      </c>
      <c r="I59" s="69">
        <f>INDEX(BASEFIN,MAX(base_Rang)-$A59,MATCH(serie_Graph!I$3,Base_Lib,0))</f>
        <v>51.029687474182786</v>
      </c>
      <c r="J59" s="69">
        <f>INDEX(BASEFIN,MAX(base_Rang)-$A59,MATCH(serie_Graph!J$3,Base_Lib,0))</f>
        <v>51.029687474182786</v>
      </c>
      <c r="K59" s="69">
        <f>INDEX(BASEFIN,MAX(base_Rang)-$A59,MATCH(serie_Graph!K$3,Base_Lib,0))</f>
        <v>0</v>
      </c>
      <c r="L59" s="69">
        <f>INDEX(BASEFIN,MAX(base_Rang)-$A59,MATCH(serie_Graph!L$3,Base_Lib,0))</f>
        <v>1169.1512958355586</v>
      </c>
      <c r="M59" s="69">
        <f>INDEX(BASEFIN,MAX(base_Rang)-$A59,MATCH(serie_Graph!M$3,Base_Lib,0))</f>
        <v>1171.8227774025588</v>
      </c>
      <c r="N59" s="69">
        <f>INDEX(BASEFIN,MAX(base_Rang)-$A59,MATCH(serie_Graph!N$3,Base_Lib,0))</f>
        <v>770.63411303732755</v>
      </c>
      <c r="O59" s="69">
        <f>INDEX(BASEFIN,MAX(base_Rang)-$A59,MATCH(serie_Graph!O$3,Base_Lib,0))</f>
        <v>399.22045847866667</v>
      </c>
      <c r="P59" s="69">
        <f>INDEX(BASEFIN,MAX(base_Rang)-$A59,MATCH(serie_Graph!P$3,Base_Lib,0))</f>
        <v>70.146484356999991</v>
      </c>
      <c r="Q59" s="69">
        <f>INDEX(BASEFIN,MAX(base_Rang)-$A59,MATCH(serie_Graph!Q$3,Base_Lib,0))</f>
        <v>102.2296301636607</v>
      </c>
      <c r="R59" s="69">
        <f>INDEX(BASEFIN,MAX(base_Rang)-$A59,MATCH(serie_Graph!R$3,Base_Lib,0))</f>
        <v>199.03754003799997</v>
      </c>
      <c r="S59" s="69">
        <f>INDEX(BASEFIN,MAX(base_Rang)-$A59,MATCH(serie_Graph!S$3,Base_Lib,0))</f>
        <v>401.18866436523126</v>
      </c>
      <c r="T59" s="69">
        <f t="shared" si="0"/>
        <v>50.857025303922789</v>
      </c>
      <c r="U59" s="69">
        <f>INDEX(BASEFIN,MAX(base_Rang)-$A59,MATCH(serie_Graph!U$3,Base_Lib,0))</f>
        <v>68.852248841922773</v>
      </c>
      <c r="V59" s="69">
        <f>INDEX(BASEFIN,MAX(base_Rang)-$A59,MATCH(serie_Graph!V$3,Base_Lib,0))</f>
        <v>-17.995223537999983</v>
      </c>
      <c r="W59" s="69">
        <f>INDEX(BASEFIN,MAX(base_Rang)-$A59,MATCH(serie_Graph!W$3,Base_Lib,0))</f>
        <v>-215.18696426137598</v>
      </c>
    </row>
    <row r="60" spans="1:23" x14ac:dyDescent="0.3">
      <c r="A60" s="74">
        <v>4</v>
      </c>
      <c r="B60" s="73">
        <f>INDEX(Base!$D$30:$D$293,MAX(base_Rang)-serie_Graph!A60)</f>
        <v>45413</v>
      </c>
      <c r="C60" s="69">
        <f>INDEX(BASEFIN,MAX(base_Rang)-$A60,MATCH(serie_Graph!C$3,Base_Lib,0))</f>
        <v>1186.4963549343329</v>
      </c>
      <c r="D60" s="69">
        <f>INDEX(BASEFIN,MAX(base_Rang)-$A60,MATCH(serie_Graph!D$3,Base_Lib,0))</f>
        <v>1128.6614755671499</v>
      </c>
      <c r="E60" s="69">
        <f>INDEX(BASEFIN,MAX(base_Rang)-$A60,MATCH(serie_Graph!E$3,Base_Lib,0))</f>
        <v>1128.6614755671499</v>
      </c>
      <c r="F60" s="69">
        <f>INDEX(BASEFIN,MAX(base_Rang)-$A60,MATCH(serie_Graph!F$3,Base_Lib,0))</f>
        <v>1000.8245515675999</v>
      </c>
      <c r="G60" s="69">
        <f>INDEX(BASEFIN,MAX(base_Rang)-$A60,MATCH(serie_Graph!G$3,Base_Lib,0))</f>
        <v>127.83692399955</v>
      </c>
      <c r="H60" s="69">
        <f>INDEX(BASEFIN,MAX(base_Rang)-$A60,MATCH(serie_Graph!H$3,Base_Lib,0))</f>
        <v>0</v>
      </c>
      <c r="I60" s="69">
        <f>INDEX(BASEFIN,MAX(base_Rang)-$A60,MATCH(serie_Graph!I$3,Base_Lib,0))</f>
        <v>57.834879367182786</v>
      </c>
      <c r="J60" s="69">
        <f>INDEX(BASEFIN,MAX(base_Rang)-$A60,MATCH(serie_Graph!J$3,Base_Lib,0))</f>
        <v>57.834879367182786</v>
      </c>
      <c r="K60" s="69">
        <f>INDEX(BASEFIN,MAX(base_Rang)-$A60,MATCH(serie_Graph!K$3,Base_Lib,0))</f>
        <v>0</v>
      </c>
      <c r="L60" s="69">
        <f>INDEX(BASEFIN,MAX(base_Rang)-$A60,MATCH(serie_Graph!L$3,Base_Lib,0))</f>
        <v>1471.4676193547698</v>
      </c>
      <c r="M60" s="69">
        <f>INDEX(BASEFIN,MAX(base_Rang)-$A60,MATCH(serie_Graph!M$3,Base_Lib,0))</f>
        <v>1464.3351184467697</v>
      </c>
      <c r="N60" s="69">
        <f>INDEX(BASEFIN,MAX(base_Rang)-$A60,MATCH(serie_Graph!N$3,Base_Lib,0))</f>
        <v>972.63884781093975</v>
      </c>
      <c r="O60" s="69">
        <f>INDEX(BASEFIN,MAX(base_Rang)-$A60,MATCH(serie_Graph!O$3,Base_Lib,0))</f>
        <v>499.34010732233338</v>
      </c>
      <c r="P60" s="69">
        <f>INDEX(BASEFIN,MAX(base_Rang)-$A60,MATCH(serie_Graph!P$3,Base_Lib,0))</f>
        <v>96.803993847000001</v>
      </c>
      <c r="Q60" s="69">
        <f>INDEX(BASEFIN,MAX(base_Rang)-$A60,MATCH(serie_Graph!Q$3,Base_Lib,0))</f>
        <v>130.06215153560626</v>
      </c>
      <c r="R60" s="69">
        <f>INDEX(BASEFIN,MAX(base_Rang)-$A60,MATCH(serie_Graph!R$3,Base_Lib,0))</f>
        <v>246.43259510600001</v>
      </c>
      <c r="S60" s="69">
        <f>INDEX(BASEFIN,MAX(base_Rang)-$A60,MATCH(serie_Graph!S$3,Base_Lib,0))</f>
        <v>491.69627063582993</v>
      </c>
      <c r="T60" s="69">
        <f t="shared" si="0"/>
        <v>158.31657608215207</v>
      </c>
      <c r="U60" s="69">
        <f>INDEX(BASEFIN,MAX(base_Rang)-$A60,MATCH(serie_Graph!U$3,Base_Lib,0))</f>
        <v>91.172190086152071</v>
      </c>
      <c r="V60" s="69">
        <f>INDEX(BASEFIN,MAX(base_Rang)-$A60,MATCH(serie_Graph!V$3,Base_Lib,0))</f>
        <v>67.144385995999997</v>
      </c>
      <c r="W60" s="69">
        <f>INDEX(BASEFIN,MAX(base_Rang)-$A60,MATCH(serie_Graph!W$3,Base_Lib,0))</f>
        <v>-284.97126442043691</v>
      </c>
    </row>
    <row r="61" spans="1:23" x14ac:dyDescent="0.3">
      <c r="A61" s="74">
        <v>3</v>
      </c>
      <c r="B61" s="73">
        <f>INDEX(Base!$D$30:$D$293,MAX(base_Rang)-serie_Graph!A61)</f>
        <v>45444</v>
      </c>
      <c r="C61" s="69">
        <f>INDEX(BASEFIN,MAX(base_Rang)-$A61,MATCH(serie_Graph!C$3,Base_Lib,0))</f>
        <v>1512.1785042160814</v>
      </c>
      <c r="D61" s="69">
        <f>INDEX(BASEFIN,MAX(base_Rang)-$A61,MATCH(serie_Graph!D$3,Base_Lib,0))</f>
        <v>1417.6553985851497</v>
      </c>
      <c r="E61" s="69">
        <f>INDEX(BASEFIN,MAX(base_Rang)-$A61,MATCH(serie_Graph!E$3,Base_Lib,0))</f>
        <v>1417.6553985851497</v>
      </c>
      <c r="F61" s="69">
        <f>INDEX(BASEFIN,MAX(base_Rang)-$A61,MATCH(serie_Graph!F$3,Base_Lib,0))</f>
        <v>1261.8574772698</v>
      </c>
      <c r="G61" s="69">
        <f>INDEX(BASEFIN,MAX(base_Rang)-$A61,MATCH(serie_Graph!G$3,Base_Lib,0))</f>
        <v>155.79792131535001</v>
      </c>
      <c r="H61" s="69">
        <f>INDEX(BASEFIN,MAX(base_Rang)-$A61,MATCH(serie_Graph!H$3,Base_Lib,0))</f>
        <v>0</v>
      </c>
      <c r="I61" s="69">
        <f>INDEX(BASEFIN,MAX(base_Rang)-$A61,MATCH(serie_Graph!I$3,Base_Lib,0))</f>
        <v>94.523105630931298</v>
      </c>
      <c r="J61" s="69">
        <f>INDEX(BASEFIN,MAX(base_Rang)-$A61,MATCH(serie_Graph!J$3,Base_Lib,0))</f>
        <v>94.523105630931298</v>
      </c>
      <c r="K61" s="69">
        <f>INDEX(BASEFIN,MAX(base_Rang)-$A61,MATCH(serie_Graph!K$3,Base_Lib,0))</f>
        <v>0</v>
      </c>
      <c r="L61" s="69">
        <f>INDEX(BASEFIN,MAX(base_Rang)-$A61,MATCH(serie_Graph!L$3,Base_Lib,0))</f>
        <v>1832.5357552689986</v>
      </c>
      <c r="M61" s="69">
        <f>INDEX(BASEFIN,MAX(base_Rang)-$A61,MATCH(serie_Graph!M$3,Base_Lib,0))</f>
        <v>1826.2407599169983</v>
      </c>
      <c r="N61" s="69">
        <f>INDEX(BASEFIN,MAX(base_Rang)-$A61,MATCH(serie_Graph!N$3,Base_Lib,0))</f>
        <v>1159.3902441773728</v>
      </c>
      <c r="O61" s="69">
        <f>INDEX(BASEFIN,MAX(base_Rang)-$A61,MATCH(serie_Graph!O$3,Base_Lib,0))</f>
        <v>598.90608788700001</v>
      </c>
      <c r="P61" s="69">
        <f>INDEX(BASEFIN,MAX(base_Rang)-$A61,MATCH(serie_Graph!P$3,Base_Lib,0))</f>
        <v>132.607984579</v>
      </c>
      <c r="Q61" s="69">
        <f>INDEX(BASEFIN,MAX(base_Rang)-$A61,MATCH(serie_Graph!Q$3,Base_Lib,0))</f>
        <v>161.4829133963726</v>
      </c>
      <c r="R61" s="69">
        <f>INDEX(BASEFIN,MAX(base_Rang)-$A61,MATCH(serie_Graph!R$3,Base_Lib,0))</f>
        <v>266.39325831500003</v>
      </c>
      <c r="S61" s="69">
        <f>INDEX(BASEFIN,MAX(base_Rang)-$A61,MATCH(serie_Graph!S$3,Base_Lib,0))</f>
        <v>666.85051573962585</v>
      </c>
      <c r="T61" s="69">
        <f t="shared" si="0"/>
        <v>122.47520561111378</v>
      </c>
      <c r="U61" s="69">
        <f>INDEX(BASEFIN,MAX(base_Rang)-$A61,MATCH(serie_Graph!U$3,Base_Lib,0))</f>
        <v>109.47595790111383</v>
      </c>
      <c r="V61" s="69">
        <f>INDEX(BASEFIN,MAX(base_Rang)-$A61,MATCH(serie_Graph!V$3,Base_Lib,0))</f>
        <v>12.999247709999956</v>
      </c>
      <c r="W61" s="69">
        <f>INDEX(BASEFIN,MAX(base_Rang)-$A61,MATCH(serie_Graph!W$3,Base_Lib,0))</f>
        <v>-320.35725105291721</v>
      </c>
    </row>
    <row r="62" spans="1:23" x14ac:dyDescent="0.3">
      <c r="A62" s="74">
        <v>2</v>
      </c>
      <c r="B62" s="73">
        <f>INDEX(Base!$D$30:$D$293,MAX(base_Rang)-serie_Graph!A62)</f>
        <v>45474</v>
      </c>
      <c r="C62" s="69">
        <f>INDEX(BASEFIN,MAX(base_Rang)-$A62,MATCH(serie_Graph!C$3,Base_Lib,0))</f>
        <v>1819.9021527344212</v>
      </c>
      <c r="D62" s="69">
        <f>INDEX(BASEFIN,MAX(base_Rang)-$A62,MATCH(serie_Graph!D$3,Base_Lib,0))</f>
        <v>1704.7129846678997</v>
      </c>
      <c r="E62" s="69">
        <f>INDEX(BASEFIN,MAX(base_Rang)-$A62,MATCH(serie_Graph!E$3,Base_Lib,0))</f>
        <v>1704.7129846678997</v>
      </c>
      <c r="F62" s="69">
        <f>INDEX(BASEFIN,MAX(base_Rang)-$A62,MATCH(serie_Graph!F$3,Base_Lib,0))</f>
        <v>1522.5834368113999</v>
      </c>
      <c r="G62" s="69">
        <f>INDEX(BASEFIN,MAX(base_Rang)-$A62,MATCH(serie_Graph!G$3,Base_Lib,0))</f>
        <v>182.12954785650001</v>
      </c>
      <c r="H62" s="69">
        <f>INDEX(BASEFIN,MAX(base_Rang)-$A62,MATCH(serie_Graph!H$3,Base_Lib,0))</f>
        <v>0</v>
      </c>
      <c r="I62" s="69">
        <f>INDEX(BASEFIN,MAX(base_Rang)-$A62,MATCH(serie_Graph!I$3,Base_Lib,0))</f>
        <v>115.1891680665213</v>
      </c>
      <c r="J62" s="69">
        <f>INDEX(BASEFIN,MAX(base_Rang)-$A62,MATCH(serie_Graph!J$3,Base_Lib,0))</f>
        <v>115.1891680665213</v>
      </c>
      <c r="K62" s="69">
        <f>INDEX(BASEFIN,MAX(base_Rang)-$A62,MATCH(serie_Graph!K$3,Base_Lib,0))</f>
        <v>0</v>
      </c>
      <c r="L62" s="69">
        <f>INDEX(BASEFIN,MAX(base_Rang)-$A62,MATCH(serie_Graph!L$3,Base_Lib,0))</f>
        <v>2091.9804883561014</v>
      </c>
      <c r="M62" s="69">
        <f>INDEX(BASEFIN,MAX(base_Rang)-$A62,MATCH(serie_Graph!M$3,Base_Lib,0))</f>
        <v>2086.8020057161011</v>
      </c>
      <c r="N62" s="69">
        <f>INDEX(BASEFIN,MAX(base_Rang)-$A62,MATCH(serie_Graph!N$3,Base_Lib,0))</f>
        <v>1345.2490550701941</v>
      </c>
      <c r="O62" s="69">
        <f>INDEX(BASEFIN,MAX(base_Rang)-$A62,MATCH(serie_Graph!O$3,Base_Lib,0))</f>
        <v>699.67520958666671</v>
      </c>
      <c r="P62" s="69">
        <f>INDEX(BASEFIN,MAX(base_Rang)-$A62,MATCH(serie_Graph!P$3,Base_Lib,0))</f>
        <v>165.77196566399999</v>
      </c>
      <c r="Q62" s="69">
        <f>INDEX(BASEFIN,MAX(base_Rang)-$A62,MATCH(serie_Graph!Q$3,Base_Lib,0))</f>
        <v>183.75640161052704</v>
      </c>
      <c r="R62" s="69">
        <f>INDEX(BASEFIN,MAX(base_Rang)-$A62,MATCH(serie_Graph!R$3,Base_Lib,0))</f>
        <v>296.04547820900001</v>
      </c>
      <c r="S62" s="69">
        <f>INDEX(BASEFIN,MAX(base_Rang)-$A62,MATCH(serie_Graph!S$3,Base_Lib,0))</f>
        <v>741.55295064590712</v>
      </c>
      <c r="T62" s="69">
        <f t="shared" si="0"/>
        <v>245.86050063623793</v>
      </c>
      <c r="U62" s="69">
        <f>INDEX(BASEFIN,MAX(base_Rang)-$A62,MATCH(serie_Graph!U$3,Base_Lib,0))</f>
        <v>111.20968091123795</v>
      </c>
      <c r="V62" s="69">
        <f>INDEX(BASEFIN,MAX(base_Rang)-$A62,MATCH(serie_Graph!V$3,Base_Lib,0))</f>
        <v>134.65081972499996</v>
      </c>
      <c r="W62" s="69">
        <f>INDEX(BASEFIN,MAX(base_Rang)-$A62,MATCH(serie_Graph!W$3,Base_Lib,0))</f>
        <v>-272.07833562167986</v>
      </c>
    </row>
    <row r="63" spans="1:23" x14ac:dyDescent="0.3">
      <c r="A63" s="74">
        <v>1</v>
      </c>
      <c r="B63" s="73">
        <f>INDEX(Base!$D$30:$D$293,MAX(base_Rang)-serie_Graph!A63)</f>
        <v>45505</v>
      </c>
      <c r="C63" s="69">
        <f>INDEX(BASEFIN,MAX(base_Rang)-$A63,MATCH(serie_Graph!C$3,Base_Lib,0))</f>
        <v>2039.953713062293</v>
      </c>
      <c r="D63" s="69">
        <f>INDEX(BASEFIN,MAX(base_Rang)-$A63,MATCH(serie_Graph!D$3,Base_Lib,0))</f>
        <v>1911.8372114291496</v>
      </c>
      <c r="E63" s="69">
        <f>INDEX(BASEFIN,MAX(base_Rang)-$A63,MATCH(serie_Graph!E$3,Base_Lib,0))</f>
        <v>1911.8372114291496</v>
      </c>
      <c r="F63" s="69">
        <f>INDEX(BASEFIN,MAX(base_Rang)-$A63,MATCH(serie_Graph!F$3,Base_Lib,0))</f>
        <v>1691.4176396578</v>
      </c>
      <c r="G63" s="69">
        <f>INDEX(BASEFIN,MAX(base_Rang)-$A63,MATCH(serie_Graph!G$3,Base_Lib,0))</f>
        <v>220.41957177135001</v>
      </c>
      <c r="H63" s="69">
        <f>INDEX(BASEFIN,MAX(base_Rang)-$A63,MATCH(serie_Graph!H$3,Base_Lib,0))</f>
        <v>0</v>
      </c>
      <c r="I63" s="69">
        <f>INDEX(BASEFIN,MAX(base_Rang)-$A63,MATCH(serie_Graph!I$3,Base_Lib,0))</f>
        <v>128.11650163314297</v>
      </c>
      <c r="J63" s="69">
        <f>INDEX(BASEFIN,MAX(base_Rang)-$A63,MATCH(serie_Graph!J$3,Base_Lib,0))</f>
        <v>128.11650163314297</v>
      </c>
      <c r="K63" s="69">
        <f>INDEX(BASEFIN,MAX(base_Rang)-$A63,MATCH(serie_Graph!K$3,Base_Lib,0))</f>
        <v>0</v>
      </c>
      <c r="L63" s="69">
        <f>INDEX(BASEFIN,MAX(base_Rang)-$A63,MATCH(serie_Graph!L$3,Base_Lib,0))</f>
        <v>2499.913208207463</v>
      </c>
      <c r="M63" s="69">
        <f>INDEX(BASEFIN,MAX(base_Rang)-$A63,MATCH(serie_Graph!M$3,Base_Lib,0))</f>
        <v>2496.1983144934625</v>
      </c>
      <c r="N63" s="69">
        <f>INDEX(BASEFIN,MAX(base_Rang)-$A63,MATCH(serie_Graph!N$3,Base_Lib,0))</f>
        <v>1535.7887535102252</v>
      </c>
      <c r="O63" s="69">
        <f>INDEX(BASEFIN,MAX(base_Rang)-$A63,MATCH(serie_Graph!O$3,Base_Lib,0))</f>
        <v>799.12675911233339</v>
      </c>
      <c r="P63" s="69">
        <f>INDEX(BASEFIN,MAX(base_Rang)-$A63,MATCH(serie_Graph!P$3,Base_Lib,0))</f>
        <v>193.63030727500001</v>
      </c>
      <c r="Q63" s="69">
        <f>INDEX(BASEFIN,MAX(base_Rang)-$A63,MATCH(serie_Graph!Q$3,Base_Lib,0))</f>
        <v>198.64623886189176</v>
      </c>
      <c r="R63" s="69">
        <f>INDEX(BASEFIN,MAX(base_Rang)-$A63,MATCH(serie_Graph!R$3,Base_Lib,0))</f>
        <v>344.38544826099996</v>
      </c>
      <c r="S63" s="69">
        <f>INDEX(BASEFIN,MAX(base_Rang)-$A63,MATCH(serie_Graph!S$3,Base_Lib,0))</f>
        <v>960.40956098323727</v>
      </c>
      <c r="T63" s="69">
        <f t="shared" si="0"/>
        <v>425.77723246806477</v>
      </c>
      <c r="U63" s="69">
        <f>INDEX(BASEFIN,MAX(base_Rang)-$A63,MATCH(serie_Graph!U$3,Base_Lib,0))</f>
        <v>140.31526382906478</v>
      </c>
      <c r="V63" s="69">
        <f>INDEX(BASEFIN,MAX(base_Rang)-$A63,MATCH(serie_Graph!V$3,Base_Lib,0))</f>
        <v>285.46196863899996</v>
      </c>
      <c r="W63" s="69">
        <f>INDEX(BASEFIN,MAX(base_Rang)-$A63,MATCH(serie_Graph!W$3,Base_Lib,0))</f>
        <v>-459.95949514516968</v>
      </c>
    </row>
    <row r="64" spans="1:23" x14ac:dyDescent="0.3">
      <c r="A64" s="74">
        <v>0</v>
      </c>
      <c r="B64" s="73">
        <f>INDEX(Base!$D$30:$D$293,MAX(base_Rang)-serie_Graph!A64)</f>
        <v>45536</v>
      </c>
      <c r="C64" s="69">
        <f>INDEX(BASEFIN,MAX(base_Rang)-$A64,MATCH(serie_Graph!C$3,Base_Lib,0))</f>
        <v>2247.3194836085945</v>
      </c>
      <c r="D64" s="69">
        <f>INDEX(BASEFIN,MAX(base_Rang)-$A64,MATCH(serie_Graph!D$3,Base_Lib,0))</f>
        <v>2116.1383511031495</v>
      </c>
      <c r="E64" s="69">
        <f>INDEX(BASEFIN,MAX(base_Rang)-$A64,MATCH(serie_Graph!E$3,Base_Lib,0))</f>
        <v>2116.1383511031495</v>
      </c>
      <c r="F64" s="69">
        <f>INDEX(BASEFIN,MAX(base_Rang)-$A64,MATCH(serie_Graph!F$3,Base_Lib,0))</f>
        <v>1859.7205214228002</v>
      </c>
      <c r="G64" s="69">
        <f>INDEX(BASEFIN,MAX(base_Rang)-$A64,MATCH(serie_Graph!G$3,Base_Lib,0))</f>
        <v>256.41782968035</v>
      </c>
      <c r="H64" s="69">
        <f>INDEX(BASEFIN,MAX(base_Rang)-$A64,MATCH(serie_Graph!H$3,Base_Lib,0))</f>
        <v>0</v>
      </c>
      <c r="I64" s="69">
        <f>INDEX(BASEFIN,MAX(base_Rang)-$A64,MATCH(serie_Graph!I$3,Base_Lib,0))</f>
        <v>131.18113250544442</v>
      </c>
      <c r="J64" s="69">
        <f>INDEX(BASEFIN,MAX(base_Rang)-$A64,MATCH(serie_Graph!J$3,Base_Lib,0))</f>
        <v>131.18113250544442</v>
      </c>
      <c r="K64" s="69">
        <f>INDEX(BASEFIN,MAX(base_Rang)-$A64,MATCH(serie_Graph!K$3,Base_Lib,0))</f>
        <v>0</v>
      </c>
      <c r="L64" s="69">
        <f>INDEX(BASEFIN,MAX(base_Rang)-$A64,MATCH(serie_Graph!L$3,Base_Lib,0))</f>
        <v>2739.44804197849</v>
      </c>
      <c r="M64" s="69">
        <f>INDEX(BASEFIN,MAX(base_Rang)-$A64,MATCH(serie_Graph!M$3,Base_Lib,0))</f>
        <v>2735.7684193004893</v>
      </c>
      <c r="N64" s="69">
        <f>INDEX(BASEFIN,MAX(base_Rang)-$A64,MATCH(serie_Graph!N$3,Base_Lib,0))</f>
        <v>1737.7892910776247</v>
      </c>
      <c r="O64" s="69">
        <f>INDEX(BASEFIN,MAX(base_Rang)-$A64,MATCH(serie_Graph!O$3,Base_Lib,0))</f>
        <v>899.21033522899995</v>
      </c>
      <c r="P64" s="69">
        <f>INDEX(BASEFIN,MAX(base_Rang)-$A64,MATCH(serie_Graph!P$3,Base_Lib,0))</f>
        <v>223.15102955099999</v>
      </c>
      <c r="Q64" s="69">
        <f>INDEX(BASEFIN,MAX(base_Rang)-$A64,MATCH(serie_Graph!Q$3,Base_Lib,0))</f>
        <v>240.66464280662461</v>
      </c>
      <c r="R64" s="69">
        <f>INDEX(BASEFIN,MAX(base_Rang)-$A64,MATCH(serie_Graph!R$3,Base_Lib,0))</f>
        <v>374.76328349099998</v>
      </c>
      <c r="S64" s="69">
        <f>INDEX(BASEFIN,MAX(base_Rang)-$A64,MATCH(serie_Graph!S$3,Base_Lib,0))</f>
        <v>997.9791282228648</v>
      </c>
      <c r="T64" s="69">
        <f t="shared" si="0"/>
        <v>453.76522243667011</v>
      </c>
      <c r="U64" s="69">
        <f>INDEX(BASEFIN,MAX(base_Rang)-$A64,MATCH(serie_Graph!U$3,Base_Lib,0))</f>
        <v>134.01999196967014</v>
      </c>
      <c r="V64" s="69">
        <f>INDEX(BASEFIN,MAX(base_Rang)-$A64,MATCH(serie_Graph!V$3,Base_Lib,0))</f>
        <v>319.74523046699994</v>
      </c>
      <c r="W64" s="69">
        <f>INDEX(BASEFIN,MAX(base_Rang)-$A64,MATCH(serie_Graph!W$3,Base_Lib,0))</f>
        <v>-492.12855836989507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1E534-931E-4073-837A-68650779B8AD}">
  <dimension ref="A5:L30"/>
  <sheetViews>
    <sheetView view="pageBreakPreview" topLeftCell="A39" zoomScale="55" zoomScaleNormal="100" zoomScaleSheetLayoutView="97" zoomScalePageLayoutView="45" workbookViewId="0">
      <selection activeCell="J8" sqref="J8"/>
    </sheetView>
  </sheetViews>
  <sheetFormatPr baseColWidth="10" defaultRowHeight="14.4" x14ac:dyDescent="0.3"/>
  <cols>
    <col min="1" max="1" width="11.77734375" customWidth="1"/>
    <col min="2" max="2" width="40.21875" customWidth="1"/>
    <col min="3" max="3" width="11" customWidth="1"/>
    <col min="4" max="4" width="10.109375" customWidth="1"/>
    <col min="5" max="5" width="9.5546875" customWidth="1"/>
    <col min="6" max="6" width="11.33203125" customWidth="1"/>
    <col min="7" max="7" width="9.77734375" customWidth="1"/>
    <col min="8" max="9" width="15" customWidth="1"/>
    <col min="10" max="10" width="14.6640625" customWidth="1"/>
    <col min="11" max="11" width="15.88671875" customWidth="1"/>
    <col min="12" max="12" width="15.77734375" customWidth="1"/>
  </cols>
  <sheetData>
    <row r="5" spans="1:12" ht="15" thickBot="1" x14ac:dyDescent="0.35"/>
    <row r="6" spans="1:12" ht="15" thickBot="1" x14ac:dyDescent="0.35">
      <c r="B6" s="91"/>
      <c r="C6" s="87" t="s">
        <v>61</v>
      </c>
      <c r="D6" s="88"/>
      <c r="E6" s="88"/>
      <c r="F6" s="88"/>
      <c r="G6" s="89"/>
    </row>
    <row r="7" spans="1:12" ht="11.4" customHeight="1" thickTop="1" thickBot="1" x14ac:dyDescent="0.35">
      <c r="B7" s="60"/>
      <c r="C7" s="15" t="s">
        <v>62</v>
      </c>
      <c r="D7" s="16" t="s">
        <v>62</v>
      </c>
      <c r="E7" s="16" t="s">
        <v>62</v>
      </c>
      <c r="F7" s="16" t="s">
        <v>62</v>
      </c>
      <c r="G7" s="17" t="s">
        <v>62</v>
      </c>
    </row>
    <row r="8" spans="1:12" ht="37.799999999999997" customHeight="1" thickTop="1" thickBot="1" x14ac:dyDescent="0.85">
      <c r="C8" s="76" t="str">
        <f>Tableau!C5</f>
        <v>3T 2023</v>
      </c>
      <c r="D8" s="77" t="str">
        <f>Tableau!D5</f>
        <v>4T 2023</v>
      </c>
      <c r="E8" s="77" t="str">
        <f>Tableau!E5</f>
        <v>1T 2024</v>
      </c>
      <c r="F8" s="77" t="str">
        <f>Tableau!F5</f>
        <v>2T 2024</v>
      </c>
      <c r="G8" s="77" t="str">
        <f>Tableau!G5</f>
        <v>3T 2024</v>
      </c>
      <c r="H8" s="77" t="str">
        <f>Tableau!I5</f>
        <v>Taux exéc. (%)</v>
      </c>
      <c r="I8" s="77" t="s">
        <v>90</v>
      </c>
      <c r="J8" s="79"/>
      <c r="K8" s="79"/>
      <c r="L8" s="80"/>
    </row>
    <row r="9" spans="1:12" ht="24" customHeight="1" thickTop="1" thickBot="1" x14ac:dyDescent="0.85">
      <c r="A9" s="84" t="s">
        <v>59</v>
      </c>
      <c r="B9" s="66" t="s">
        <v>1</v>
      </c>
      <c r="C9" s="57">
        <f ca="1">INDEX(Tableau!$C$6:$L$58,MATCH(Finance!$B9,Tableau!$B$6:$B$58,0),MATCH(Finance!C$8,Tableau!$C$5:$L$5,0))</f>
        <v>6209.4099028097589</v>
      </c>
      <c r="D9" s="58">
        <f ca="1">INDEX(Tableau!$C$6:$L$58,MATCH(Finance!$B9,Tableau!$B$6:$B$58,0),MATCH(Finance!D$8,Tableau!$C$5:$L$5,0))</f>
        <v>5496.7406353757515</v>
      </c>
      <c r="E9" s="58">
        <f ca="1">INDEX(Tableau!$C$6:$L$58,MATCH(Finance!$B9,Tableau!$B$6:$B$58,0),MATCH(Finance!E$8,Tableau!$C$5:$L$5,0))</f>
        <v>2102.2182470589655</v>
      </c>
      <c r="F9" s="58">
        <f ca="1">INDEX(Tableau!$C$6:$L$58,MATCH(Finance!$B9,Tableau!$B$6:$B$58,0),MATCH(Finance!F$8,Tableau!$C$5:$L$5,0))</f>
        <v>4518.5770118848359</v>
      </c>
      <c r="G9" s="58">
        <f ca="1">INDEX(Tableau!$C$6:$L$58,MATCH(Finance!$B9,Tableau!$B$6:$B$58,0),MATCH(Finance!G$8,Tableau!$C$5:$L$5,0))</f>
        <v>4287.273196670887</v>
      </c>
      <c r="H9" s="59" t="str">
        <f>INDEX(Tableau!$C$6:$L$58,MATCH(Finance!$B9,Tableau!$B$6:$B$58,0),MATCH(Finance!H$8,Tableau!$C$5:$L$5,0))</f>
        <v/>
      </c>
      <c r="I9" s="59" t="str">
        <f t="shared" ref="I9:I13" si="0">IF(OR(H9=0,H9=""),"",100*(G9/C9-1))</f>
        <v/>
      </c>
    </row>
    <row r="10" spans="1:12" ht="24" customHeight="1" thickTop="1" thickBot="1" x14ac:dyDescent="0.85">
      <c r="A10" s="84"/>
      <c r="B10" s="67" t="s">
        <v>2</v>
      </c>
      <c r="C10" s="60">
        <f ca="1">INDEX(Tableau!$C$6:$L$58,MATCH(Finance!$B10,Tableau!$B$6:$B$58,0),MATCH(Finance!C$8,Tableau!$C$5:$L$5,0))</f>
        <v>5627.2172119906845</v>
      </c>
      <c r="D10" s="61">
        <f ca="1">INDEX(Tableau!$C$6:$L$58,MATCH(Finance!$B10,Tableau!$B$6:$B$58,0),MATCH(Finance!D$8,Tableau!$C$5:$L$5,0))</f>
        <v>5090.8177884185234</v>
      </c>
      <c r="E10" s="61">
        <f ca="1">INDEX(Tableau!$C$6:$L$58,MATCH(Finance!$B10,Tableau!$B$6:$B$58,0),MATCH(Finance!E$8,Tableau!$C$5:$L$5,0))</f>
        <v>1988.9338992986</v>
      </c>
      <c r="F10" s="61">
        <f ca="1">INDEX(Tableau!$C$6:$L$58,MATCH(Finance!$B10,Tableau!$B$6:$B$58,0),MATCH(Finance!F$8,Tableau!$C$5:$L$5,0))</f>
        <v>4251.0298588201995</v>
      </c>
      <c r="G10" s="61">
        <f ca="1">INDEX(Tableau!$C$6:$L$58,MATCH(Finance!$B10,Tableau!$B$6:$B$58,0),MATCH(Finance!G$8,Tableau!$C$5:$L$5,0))</f>
        <v>4027.9755625322991</v>
      </c>
      <c r="H10" s="62">
        <f ca="1">INDEX(Tableau!$C$6:$L$58,MATCH(Finance!$B10,Tableau!$B$6:$B$58,0),MATCH(Finance!H$8,Tableau!$C$5:$L$5,0))</f>
        <v>130.63845757896729</v>
      </c>
      <c r="I10" s="62">
        <f t="shared" ca="1" si="0"/>
        <v>-28.419760411072481</v>
      </c>
    </row>
    <row r="11" spans="1:12" ht="24" customHeight="1" thickTop="1" thickBot="1" x14ac:dyDescent="0.85">
      <c r="A11" s="84"/>
      <c r="B11" s="67" t="s">
        <v>3</v>
      </c>
      <c r="C11" s="60">
        <f ca="1">INDEX(Tableau!$C$6:$L$58,MATCH(Finance!$B11,Tableau!$B$6:$B$58,0),MATCH(Finance!C$8,Tableau!$C$5:$L$5,0))</f>
        <v>5627.2172119906845</v>
      </c>
      <c r="D11" s="61">
        <f ca="1">INDEX(Tableau!$C$6:$L$58,MATCH(Finance!$B11,Tableau!$B$6:$B$58,0),MATCH(Finance!D$8,Tableau!$C$5:$L$5,0))</f>
        <v>5090.8177884185234</v>
      </c>
      <c r="E11" s="61">
        <f ca="1">INDEX(Tableau!$C$6:$L$58,MATCH(Finance!$B11,Tableau!$B$6:$B$58,0),MATCH(Finance!E$8,Tableau!$C$5:$L$5,0))</f>
        <v>1988.9338992986</v>
      </c>
      <c r="F11" s="61">
        <f ca="1">INDEX(Tableau!$C$6:$L$58,MATCH(Finance!$B11,Tableau!$B$6:$B$58,0),MATCH(Finance!F$8,Tableau!$C$5:$L$5,0))</f>
        <v>4251.0298588201995</v>
      </c>
      <c r="G11" s="61">
        <f ca="1">INDEX(Tableau!$C$6:$L$58,MATCH(Finance!$B11,Tableau!$B$6:$B$58,0),MATCH(Finance!G$8,Tableau!$C$5:$L$5,0))</f>
        <v>4027.9755625322991</v>
      </c>
      <c r="H11" s="62" t="str">
        <f>INDEX(Tableau!$C$6:$L$58,MATCH(Finance!$B11,Tableau!$B$6:$B$58,0),MATCH(Finance!H$8,Tableau!$C$5:$L$5,0))</f>
        <v/>
      </c>
      <c r="I11" s="62" t="str">
        <f t="shared" si="0"/>
        <v/>
      </c>
    </row>
    <row r="12" spans="1:12" ht="24" customHeight="1" thickTop="1" thickBot="1" x14ac:dyDescent="0.85">
      <c r="A12" s="84"/>
      <c r="B12" s="67" t="s">
        <v>4</v>
      </c>
      <c r="C12" s="60">
        <f ca="1">INDEX(Tableau!$C$6:$L$58,MATCH(Finance!$B12,Tableau!$B$6:$B$58,0),MATCH(Finance!C$8,Tableau!$C$5:$L$5,0))</f>
        <v>4992.6015925559996</v>
      </c>
      <c r="D12" s="61">
        <f ca="1">INDEX(Tableau!$C$6:$L$58,MATCH(Finance!$B12,Tableau!$B$6:$B$58,0),MATCH(Finance!D$8,Tableau!$C$5:$L$5,0))</f>
        <v>4503.4494077273994</v>
      </c>
      <c r="E12" s="61">
        <f ca="1">INDEX(Tableau!$C$6:$L$58,MATCH(Finance!$B12,Tableau!$B$6:$B$58,0),MATCH(Finance!E$8,Tableau!$C$5:$L$5,0))</f>
        <v>1753.2141254625999</v>
      </c>
      <c r="F12" s="61">
        <f ca="1">INDEX(Tableau!$C$6:$L$58,MATCH(Finance!$B12,Tableau!$B$6:$B$58,0),MATCH(Finance!F$8,Tableau!$C$5:$L$5,0))</f>
        <v>3785.2654656488003</v>
      </c>
      <c r="G12" s="61">
        <f ca="1">INDEX(Tableau!$C$6:$L$58,MATCH(Finance!$B12,Tableau!$B$6:$B$58,0),MATCH(Finance!G$8,Tableau!$C$5:$L$5,0))</f>
        <v>3551.1381610806002</v>
      </c>
      <c r="H12" s="62">
        <f ca="1">INDEX(Tableau!$C$6:$L$58,MATCH(Finance!$B12,Tableau!$B$6:$B$58,0),MATCH(Finance!H$8,Tableau!$C$5:$L$5,0))</f>
        <v>136.27823167858622</v>
      </c>
      <c r="I12" s="62">
        <f t="shared" ca="1" si="0"/>
        <v>-28.871989978624178</v>
      </c>
    </row>
    <row r="13" spans="1:12" ht="24" customHeight="1" thickTop="1" thickBot="1" x14ac:dyDescent="0.85">
      <c r="A13" s="84"/>
      <c r="B13" s="67" t="s">
        <v>11</v>
      </c>
      <c r="C13" s="60">
        <f ca="1">INDEX(Tableau!$C$6:$L$58,MATCH(Finance!$B13,Tableau!$B$6:$B$58,0),MATCH(Finance!C$8,Tableau!$C$5:$L$5,0))</f>
        <v>634.61561943468428</v>
      </c>
      <c r="D13" s="61">
        <f ca="1">INDEX(Tableau!$C$6:$L$58,MATCH(Finance!$B13,Tableau!$B$6:$B$58,0),MATCH(Finance!D$8,Tableau!$C$5:$L$5,0))</f>
        <v>587.36838069112298</v>
      </c>
      <c r="E13" s="61">
        <f ca="1">INDEX(Tableau!$C$6:$L$58,MATCH(Finance!$B13,Tableau!$B$6:$B$58,0),MATCH(Finance!E$8,Tableau!$C$5:$L$5,0))</f>
        <v>235.719773836</v>
      </c>
      <c r="F13" s="61">
        <f ca="1">INDEX(Tableau!$C$6:$L$58,MATCH(Finance!$B13,Tableau!$B$6:$B$58,0),MATCH(Finance!F$8,Tableau!$C$5:$L$5,0))</f>
        <v>465.7643931714</v>
      </c>
      <c r="G13" s="61">
        <f ca="1">INDEX(Tableau!$C$6:$L$58,MATCH(Finance!$B13,Tableau!$B$6:$B$58,0),MATCH(Finance!G$8,Tableau!$C$5:$L$5,0))</f>
        <v>476.83740145169998</v>
      </c>
      <c r="H13" s="62">
        <f ca="1">INDEX(Tableau!$C$6:$L$58,MATCH(Finance!$B13,Tableau!$B$6:$B$58,0),MATCH(Finance!H$8,Tableau!$C$5:$L$5,0))</f>
        <v>190.582494585012</v>
      </c>
      <c r="I13" s="62">
        <f t="shared" ca="1" si="0"/>
        <v>-24.862013028222208</v>
      </c>
    </row>
    <row r="14" spans="1:12" ht="24" customHeight="1" thickTop="1" thickBot="1" x14ac:dyDescent="0.85">
      <c r="A14" s="84"/>
      <c r="B14" s="67" t="s">
        <v>17</v>
      </c>
      <c r="C14" s="60">
        <f ca="1">INDEX(Tableau!$C$6:$L$58,MATCH(Finance!$B14,Tableau!$B$6:$B$58,0),MATCH(Finance!C$8,Tableau!$C$5:$L$5,0))</f>
        <v>0</v>
      </c>
      <c r="D14" s="61">
        <f ca="1">INDEX(Tableau!$C$6:$L$58,MATCH(Finance!$B14,Tableau!$B$6:$B$58,0),MATCH(Finance!D$8,Tableau!$C$5:$L$5,0))</f>
        <v>0</v>
      </c>
      <c r="E14" s="61">
        <f ca="1">INDEX(Tableau!$C$6:$L$58,MATCH(Finance!$B14,Tableau!$B$6:$B$58,0),MATCH(Finance!E$8,Tableau!$C$5:$L$5,0))</f>
        <v>0</v>
      </c>
      <c r="F14" s="61">
        <f ca="1">INDEX(Tableau!$C$6:$L$58,MATCH(Finance!$B14,Tableau!$B$6:$B$58,0),MATCH(Finance!F$8,Tableau!$C$5:$L$5,0))</f>
        <v>0</v>
      </c>
      <c r="G14" s="61">
        <f ca="1">INDEX(Tableau!$C$6:$L$58,MATCH(Finance!$B14,Tableau!$B$6:$B$58,0),MATCH(Finance!G$8,Tableau!$C$5:$L$5,0))</f>
        <v>0</v>
      </c>
      <c r="H14" s="62">
        <f ca="1">INDEX(Tableau!$C$6:$L$58,MATCH(Finance!$B14,Tableau!$B$6:$B$58,0),MATCH(Finance!H$8,Tableau!$C$5:$L$5,0))</f>
        <v>0</v>
      </c>
      <c r="I14" s="62" t="str">
        <f ca="1">IF(OR(H14=0,H14=""),"",100*(G14/C14-1))</f>
        <v/>
      </c>
    </row>
    <row r="15" spans="1:12" ht="24" customHeight="1" thickTop="1" thickBot="1" x14ac:dyDescent="0.85">
      <c r="A15" s="84"/>
      <c r="B15" s="67" t="s">
        <v>18</v>
      </c>
      <c r="C15" s="60">
        <f ca="1">INDEX(Tableau!$C$6:$L$58,MATCH(Finance!$B15,Tableau!$B$6:$B$58,0),MATCH(Finance!C$8,Tableau!$C$5:$L$5,0))</f>
        <v>582.19269081907498</v>
      </c>
      <c r="D15" s="61">
        <f ca="1">INDEX(Tableau!$C$6:$L$58,MATCH(Finance!$B15,Tableau!$B$6:$B$58,0),MATCH(Finance!D$8,Tableau!$C$5:$L$5,0))</f>
        <v>405.92284695722867</v>
      </c>
      <c r="E15" s="61">
        <f ca="1">INDEX(Tableau!$C$6:$L$58,MATCH(Finance!$B15,Tableau!$B$6:$B$58,0),MATCH(Finance!E$8,Tableau!$C$5:$L$5,0))</f>
        <v>113.28434776036556</v>
      </c>
      <c r="F15" s="61">
        <f ca="1">INDEX(Tableau!$C$6:$L$58,MATCH(Finance!$B15,Tableau!$B$6:$B$58,0),MATCH(Finance!F$8,Tableau!$C$5:$L$5,0))</f>
        <v>267.54715306463538</v>
      </c>
      <c r="G15" s="61">
        <f ca="1">INDEX(Tableau!$C$6:$L$58,MATCH(Finance!$B15,Tableau!$B$6:$B$58,0),MATCH(Finance!G$8,Tableau!$C$5:$L$5,0))</f>
        <v>259.2976341385874</v>
      </c>
      <c r="H15" s="62">
        <f ca="1">INDEX(Tableau!$C$6:$L$58,MATCH(Finance!$B15,Tableau!$B$6:$B$58,0),MATCH(Finance!H$8,Tableau!$C$5:$L$5,0))</f>
        <v>114.07726974860861</v>
      </c>
      <c r="I15" s="62">
        <f t="shared" ref="I15:I28" ca="1" si="1">IF(OR(H15=0,H15=""),"",100*(G15/C15-1))</f>
        <v>-55.461887751667426</v>
      </c>
    </row>
    <row r="16" spans="1:12" ht="24" customHeight="1" thickTop="1" thickBot="1" x14ac:dyDescent="0.85">
      <c r="A16" s="84"/>
      <c r="B16" s="67" t="s">
        <v>19</v>
      </c>
      <c r="C16" s="60">
        <f ca="1">INDEX(Tableau!$C$6:$L$58,MATCH(Finance!$B16,Tableau!$B$6:$B$58,0),MATCH(Finance!C$8,Tableau!$C$5:$L$5,0))</f>
        <v>582.19269081907498</v>
      </c>
      <c r="D16" s="61">
        <f ca="1">INDEX(Tableau!$C$6:$L$58,MATCH(Finance!$B16,Tableau!$B$6:$B$58,0),MATCH(Finance!D$8,Tableau!$C$5:$L$5,0))</f>
        <v>405.92284695722867</v>
      </c>
      <c r="E16" s="61">
        <f ca="1">INDEX(Tableau!$C$6:$L$58,MATCH(Finance!$B16,Tableau!$B$6:$B$58,0),MATCH(Finance!E$8,Tableau!$C$5:$L$5,0))</f>
        <v>113.28434776036556</v>
      </c>
      <c r="F16" s="61">
        <f ca="1">INDEX(Tableau!$C$6:$L$58,MATCH(Finance!$B16,Tableau!$B$6:$B$58,0),MATCH(Finance!F$8,Tableau!$C$5:$L$5,0))</f>
        <v>267.54715306463538</v>
      </c>
      <c r="G16" s="61">
        <f ca="1">INDEX(Tableau!$C$6:$L$58,MATCH(Finance!$B16,Tableau!$B$6:$B$58,0),MATCH(Finance!G$8,Tableau!$C$5:$L$5,0))</f>
        <v>259.2976341385874</v>
      </c>
      <c r="H16" s="62" t="str">
        <f>INDEX(Tableau!$C$6:$L$58,MATCH(Finance!$B16,Tableau!$B$6:$B$58,0),MATCH(Finance!H$8,Tableau!$C$5:$L$5,0))</f>
        <v/>
      </c>
      <c r="I16" s="62" t="str">
        <f t="shared" si="1"/>
        <v/>
      </c>
    </row>
    <row r="17" spans="1:9" ht="24" customHeight="1" thickTop="1" thickBot="1" x14ac:dyDescent="0.85">
      <c r="A17" s="86"/>
      <c r="B17" s="67" t="s">
        <v>20</v>
      </c>
      <c r="C17" s="60">
        <f ca="1">INDEX(Tableau!$C$6:$L$58,MATCH(Finance!$B17,Tableau!$B$6:$B$58,0),MATCH(Finance!C$8,Tableau!$C$5:$L$5,0))</f>
        <v>0</v>
      </c>
      <c r="D17" s="61">
        <f ca="1">INDEX(Tableau!$C$6:$L$58,MATCH(Finance!$B17,Tableau!$B$6:$B$58,0),MATCH(Finance!D$8,Tableau!$C$5:$L$5,0))</f>
        <v>0</v>
      </c>
      <c r="E17" s="61">
        <f ca="1">INDEX(Tableau!$C$6:$L$58,MATCH(Finance!$B17,Tableau!$B$6:$B$58,0),MATCH(Finance!E$8,Tableau!$C$5:$L$5,0))</f>
        <v>0</v>
      </c>
      <c r="F17" s="61">
        <f ca="1">INDEX(Tableau!$C$6:$L$58,MATCH(Finance!$B17,Tableau!$B$6:$B$58,0),MATCH(Finance!F$8,Tableau!$C$5:$L$5,0))</f>
        <v>0</v>
      </c>
      <c r="G17" s="61">
        <f ca="1">INDEX(Tableau!$C$6:$L$58,MATCH(Finance!$B17,Tableau!$B$6:$B$58,0),MATCH(Finance!G$8,Tableau!$C$5:$L$5,0))</f>
        <v>0</v>
      </c>
      <c r="H17" s="62" t="str">
        <f>INDEX(Tableau!$C$6:$L$58,MATCH(Finance!$B17,Tableau!$B$6:$B$58,0),MATCH(Finance!H$8,Tableau!$C$5:$L$5,0))</f>
        <v/>
      </c>
      <c r="I17" s="62" t="str">
        <f t="shared" si="1"/>
        <v/>
      </c>
    </row>
    <row r="18" spans="1:9" ht="24" customHeight="1" thickTop="1" thickBot="1" x14ac:dyDescent="0.85">
      <c r="A18" s="84" t="s">
        <v>88</v>
      </c>
      <c r="B18" s="67" t="s">
        <v>21</v>
      </c>
      <c r="C18" s="60">
        <f ca="1">INDEX(Tableau!$C$6:$L$58,MATCH(Finance!$B18,Tableau!$B$6:$B$58,0),MATCH(Finance!C$8,Tableau!$C$5:$L$5,0))</f>
        <v>7330.1835248902444</v>
      </c>
      <c r="D18" s="61">
        <f ca="1">INDEX(Tableau!$C$6:$L$58,MATCH(Finance!$B18,Tableau!$B$6:$B$58,0),MATCH(Finance!D$8,Tableau!$C$5:$L$5,0))</f>
        <v>6717.0269201901565</v>
      </c>
      <c r="E18" s="61">
        <f ca="1">INDEX(Tableau!$C$6:$L$58,MATCH(Finance!$B18,Tableau!$B$6:$B$58,0),MATCH(Finance!E$8,Tableau!$C$5:$L$5,0))</f>
        <v>2460.1438894334315</v>
      </c>
      <c r="F18" s="61">
        <f ca="1">INDEX(Tableau!$C$6:$L$58,MATCH(Finance!$B18,Tableau!$B$6:$B$58,0),MATCH(Finance!F$8,Tableau!$C$5:$L$5,0))</f>
        <v>5395.9838629798705</v>
      </c>
      <c r="G18" s="61">
        <f ca="1">INDEX(Tableau!$C$6:$L$58,MATCH(Finance!$B18,Tableau!$B$6:$B$58,0),MATCH(Finance!G$8,Tableau!$C$5:$L$5,0))</f>
        <v>5239.3612501859534</v>
      </c>
      <c r="H18" s="62" t="str">
        <f>INDEX(Tableau!$C$6:$L$58,MATCH(Finance!$B18,Tableau!$B$6:$B$58,0),MATCH(Finance!H$8,Tableau!$C$5:$L$5,0))</f>
        <v/>
      </c>
      <c r="I18" s="62" t="str">
        <f t="shared" si="1"/>
        <v/>
      </c>
    </row>
    <row r="19" spans="1:9" ht="24" customHeight="1" thickTop="1" thickBot="1" x14ac:dyDescent="0.85">
      <c r="A19" s="84"/>
      <c r="B19" s="67" t="s">
        <v>22</v>
      </c>
      <c r="C19" s="60">
        <f ca="1">INDEX(Tableau!$C$6:$L$58,MATCH(Finance!$B19,Tableau!$B$6:$B$58,0),MATCH(Finance!C$8,Tableau!$C$5:$L$5,0))</f>
        <v>7351.1378682462455</v>
      </c>
      <c r="D19" s="61">
        <f ca="1">INDEX(Tableau!$C$6:$L$58,MATCH(Finance!$B19,Tableau!$B$6:$B$58,0),MATCH(Finance!D$8,Tableau!$C$5:$L$5,0))</f>
        <v>6738.7143197691576</v>
      </c>
      <c r="E19" s="61">
        <f ca="1">INDEX(Tableau!$C$6:$L$58,MATCH(Finance!$B19,Tableau!$B$6:$B$58,0),MATCH(Finance!E$8,Tableau!$C$5:$L$5,0))</f>
        <v>2465.8697694054317</v>
      </c>
      <c r="F19" s="61">
        <f ca="1">INDEX(Tableau!$C$6:$L$58,MATCH(Finance!$B19,Tableau!$B$6:$B$58,0),MATCH(Finance!F$8,Tableau!$C$5:$L$5,0))</f>
        <v>5377.3778840798695</v>
      </c>
      <c r="G19" s="61">
        <f ca="1">INDEX(Tableau!$C$6:$L$58,MATCH(Finance!$B19,Tableau!$B$6:$B$58,0),MATCH(Finance!G$8,Tableau!$C$5:$L$5,0))</f>
        <v>5231.9667337939518</v>
      </c>
      <c r="H19" s="62">
        <f ca="1">INDEX(Tableau!$C$6:$L$58,MATCH(Finance!$B19,Tableau!$B$6:$B$58,0),MATCH(Finance!H$8,Tableau!$C$5:$L$5,0))</f>
        <v>142.57205585726223</v>
      </c>
      <c r="I19" s="62">
        <f t="shared" ca="1" si="1"/>
        <v>-28.827797443525061</v>
      </c>
    </row>
    <row r="20" spans="1:9" ht="24" customHeight="1" thickTop="1" thickBot="1" x14ac:dyDescent="0.85">
      <c r="A20" s="84"/>
      <c r="B20" s="67" t="s">
        <v>23</v>
      </c>
      <c r="C20" s="60">
        <f ca="1">INDEX(Tableau!$C$6:$L$58,MATCH(Finance!$B20,Tableau!$B$6:$B$58,0),MATCH(Finance!C$8,Tableau!$C$5:$L$5,0))</f>
        <v>4827.8143808413051</v>
      </c>
      <c r="D20" s="61">
        <f ca="1">INDEX(Tableau!$C$6:$L$58,MATCH(Finance!$B20,Tableau!$B$6:$B$58,0),MATCH(Finance!D$8,Tableau!$C$5:$L$5,0))</f>
        <v>4264.637190931534</v>
      </c>
      <c r="E20" s="61">
        <f ca="1">INDEX(Tableau!$C$6:$L$58,MATCH(Finance!$B20,Tableau!$B$6:$B$58,0),MATCH(Finance!E$8,Tableau!$C$5:$L$5,0))</f>
        <v>1625.2467879789988</v>
      </c>
      <c r="F20" s="61">
        <f ca="1">INDEX(Tableau!$C$6:$L$58,MATCH(Finance!$B20,Tableau!$B$6:$B$58,0),MATCH(Finance!F$8,Tableau!$C$5:$L$5,0))</f>
        <v>3477.2781470585069</v>
      </c>
      <c r="G20" s="61">
        <f ca="1">INDEX(Tableau!$C$6:$L$58,MATCH(Finance!$B20,Tableau!$B$6:$B$58,0),MATCH(Finance!G$8,Tableau!$C$5:$L$5,0))</f>
        <v>3273.5780445878499</v>
      </c>
      <c r="H20" s="62">
        <f ca="1">INDEX(Tableau!$C$6:$L$58,MATCH(Finance!$B20,Tableau!$B$6:$B$58,0),MATCH(Finance!H$8,Tableau!$C$5:$L$5,0))</f>
        <v>143.40815896034741</v>
      </c>
      <c r="I20" s="62">
        <f t="shared" ca="1" si="1"/>
        <v>-32.193373929645794</v>
      </c>
    </row>
    <row r="21" spans="1:9" ht="24" customHeight="1" thickTop="1" thickBot="1" x14ac:dyDescent="0.85">
      <c r="A21" s="84"/>
      <c r="B21" s="67" t="s">
        <v>24</v>
      </c>
      <c r="C21" s="60">
        <f ca="1">INDEX(Tableau!$C$6:$L$58,MATCH(Finance!$B21,Tableau!$B$6:$B$58,0),MATCH(Finance!C$8,Tableau!$C$5:$L$5,0))</f>
        <v>2468.3515812969999</v>
      </c>
      <c r="D21" s="61">
        <f ca="1">INDEX(Tableau!$C$6:$L$58,MATCH(Finance!$B21,Tableau!$B$6:$B$58,0),MATCH(Finance!D$8,Tableau!$C$5:$L$5,0))</f>
        <v>2221.1522564966667</v>
      </c>
      <c r="E21" s="61">
        <f ca="1">INDEX(Tableau!$C$6:$L$58,MATCH(Finance!$B21,Tableau!$B$6:$B$58,0),MATCH(Finance!E$8,Tableau!$C$5:$L$5,0))</f>
        <v>896.55062044499994</v>
      </c>
      <c r="F21" s="61">
        <f ca="1">INDEX(Tableau!$C$6:$L$58,MATCH(Finance!$B21,Tableau!$B$6:$B$58,0),MATCH(Finance!F$8,Tableau!$C$5:$L$5,0))</f>
        <v>1797.9214047959999</v>
      </c>
      <c r="G21" s="61">
        <f ca="1">INDEX(Tableau!$C$6:$L$58,MATCH(Finance!$B21,Tableau!$B$6:$B$58,0),MATCH(Finance!G$8,Tableau!$C$5:$L$5,0))</f>
        <v>1698.3370943413333</v>
      </c>
      <c r="H21" s="62">
        <f ca="1">INDEX(Tableau!$C$6:$L$58,MATCH(Finance!$B21,Tableau!$B$6:$B$58,0),MATCH(Finance!H$8,Tableau!$C$5:$L$5,0))</f>
        <v>158.33834554739263</v>
      </c>
      <c r="I21" s="62">
        <f t="shared" ca="1" si="1"/>
        <v>-31.195494709512207</v>
      </c>
    </row>
    <row r="22" spans="1:9" ht="24" customHeight="1" thickTop="1" thickBot="1" x14ac:dyDescent="0.85">
      <c r="A22" s="84"/>
      <c r="B22" s="67" t="s">
        <v>25</v>
      </c>
      <c r="C22" s="60">
        <f ca="1">INDEX(Tableau!$C$6:$L$58,MATCH(Finance!$B22,Tableau!$B$6:$B$58,0),MATCH(Finance!C$8,Tableau!$C$5:$L$5,0))</f>
        <v>480.29948146899994</v>
      </c>
      <c r="D22" s="61">
        <f ca="1">INDEX(Tableau!$C$6:$L$58,MATCH(Finance!$B22,Tableau!$B$6:$B$58,0),MATCH(Finance!D$8,Tableau!$C$5:$L$5,0))</f>
        <v>430.864020423</v>
      </c>
      <c r="E22" s="61">
        <f ca="1">INDEX(Tableau!$C$6:$L$58,MATCH(Finance!$B22,Tableau!$B$6:$B$58,0),MATCH(Finance!E$8,Tableau!$C$5:$L$5,0))</f>
        <v>123.52910587299999</v>
      </c>
      <c r="F22" s="61">
        <f ca="1">INDEX(Tableau!$C$6:$L$58,MATCH(Finance!$B22,Tableau!$B$6:$B$58,0),MATCH(Finance!F$8,Tableau!$C$5:$L$5,0))</f>
        <v>395.18394409000001</v>
      </c>
      <c r="G22" s="61">
        <f ca="1">INDEX(Tableau!$C$6:$L$58,MATCH(Finance!$B22,Tableau!$B$6:$B$58,0),MATCH(Finance!G$8,Tableau!$C$5:$L$5,0))</f>
        <v>416.78133682600003</v>
      </c>
      <c r="H22" s="62">
        <f ca="1">INDEX(Tableau!$C$6:$L$58,MATCH(Finance!$B22,Tableau!$B$6:$B$58,0),MATCH(Finance!H$8,Tableau!$C$5:$L$5,0))</f>
        <v>160.05427681490019</v>
      </c>
      <c r="I22" s="62">
        <f t="shared" ca="1" si="1"/>
        <v>-13.224695652122954</v>
      </c>
    </row>
    <row r="23" spans="1:9" ht="24" customHeight="1" thickTop="1" thickBot="1" x14ac:dyDescent="0.85">
      <c r="A23" s="84"/>
      <c r="B23" s="67" t="s">
        <v>26</v>
      </c>
      <c r="C23" s="60">
        <f ca="1">INDEX(Tableau!$C$6:$L$58,MATCH(Finance!$B23,Tableau!$B$6:$B$58,0),MATCH(Finance!C$8,Tableau!$C$5:$L$5,0))</f>
        <v>673.59760980560554</v>
      </c>
      <c r="D23" s="61">
        <f ca="1">INDEX(Tableau!$C$6:$L$58,MATCH(Finance!$B23,Tableau!$B$6:$B$58,0),MATCH(Finance!D$8,Tableau!$C$5:$L$5,0))</f>
        <v>581.9509819312126</v>
      </c>
      <c r="E23" s="61">
        <f ca="1">INDEX(Tableau!$C$6:$L$58,MATCH(Finance!$B23,Tableau!$B$6:$B$58,0),MATCH(Finance!E$8,Tableau!$C$5:$L$5,0))</f>
        <v>200.19883832299854</v>
      </c>
      <c r="F23" s="61">
        <f ca="1">INDEX(Tableau!$C$6:$L$58,MATCH(Finance!$B23,Tableau!$B$6:$B$58,0),MATCH(Finance!F$8,Tableau!$C$5:$L$5,0))</f>
        <v>475.30146654250586</v>
      </c>
      <c r="G23" s="61">
        <f ca="1">INDEX(Tableau!$C$6:$L$58,MATCH(Finance!$B23,Tableau!$B$6:$B$58,0),MATCH(Finance!G$8,Tableau!$C$5:$L$5,0))</f>
        <v>439.31088166851634</v>
      </c>
      <c r="H23" s="62">
        <f ca="1">INDEX(Tableau!$C$6:$L$58,MATCH(Finance!$B23,Tableau!$B$6:$B$58,0),MATCH(Finance!H$8,Tableau!$C$5:$L$5,0))</f>
        <v>165.46549215386679</v>
      </c>
      <c r="I23" s="62">
        <f t="shared" ca="1" si="1"/>
        <v>-34.781407286273222</v>
      </c>
    </row>
    <row r="24" spans="1:9" ht="24" customHeight="1" thickTop="1" thickBot="1" x14ac:dyDescent="0.85">
      <c r="A24" s="84"/>
      <c r="B24" s="67" t="s">
        <v>29</v>
      </c>
      <c r="C24" s="60">
        <f ca="1">INDEX(Tableau!$C$6:$L$58,MATCH(Finance!$B24,Tableau!$B$6:$B$58,0),MATCH(Finance!C$8,Tableau!$C$5:$L$5,0))</f>
        <v>1205.5657082696998</v>
      </c>
      <c r="D24" s="61">
        <f ca="1">INDEX(Tableau!$C$6:$L$58,MATCH(Finance!$B24,Tableau!$B$6:$B$58,0),MATCH(Finance!D$8,Tableau!$C$5:$L$5,0))</f>
        <v>1030.6699320806551</v>
      </c>
      <c r="E24" s="61">
        <f ca="1">INDEX(Tableau!$C$6:$L$58,MATCH(Finance!$B24,Tableau!$B$6:$B$58,0),MATCH(Finance!E$8,Tableau!$C$5:$L$5,0))</f>
        <v>404.96822333799997</v>
      </c>
      <c r="F24" s="61">
        <f ca="1">INDEX(Tableau!$C$6:$L$58,MATCH(Finance!$B24,Tableau!$B$6:$B$58,0),MATCH(Finance!F$8,Tableau!$C$5:$L$5,0))</f>
        <v>808.87133162999999</v>
      </c>
      <c r="G24" s="61">
        <f ca="1">INDEX(Tableau!$C$6:$L$58,MATCH(Finance!$B24,Tableau!$B$6:$B$58,0),MATCH(Finance!G$8,Tableau!$C$5:$L$5,0))</f>
        <v>719.148731752</v>
      </c>
      <c r="H24" s="62" t="str">
        <f>INDEX(Tableau!$C$6:$L$58,MATCH(Finance!$B24,Tableau!$B$6:$B$58,0),MATCH(Finance!H$8,Tableau!$C$5:$L$5,0))</f>
        <v/>
      </c>
      <c r="I24" s="62" t="str">
        <f t="shared" si="1"/>
        <v/>
      </c>
    </row>
    <row r="25" spans="1:9" ht="24" customHeight="1" thickTop="1" thickBot="1" x14ac:dyDescent="0.85">
      <c r="A25" s="84"/>
      <c r="B25" s="67" t="s">
        <v>34</v>
      </c>
      <c r="C25" s="60">
        <f ca="1">INDEX(Tableau!$C$6:$L$58,MATCH(Finance!$B25,Tableau!$B$6:$B$58,0),MATCH(Finance!C$8,Tableau!$C$5:$L$5,0))</f>
        <v>2523.323487404939</v>
      </c>
      <c r="D25" s="61">
        <f ca="1">INDEX(Tableau!$C$6:$L$58,MATCH(Finance!$B25,Tableau!$B$6:$B$58,0),MATCH(Finance!D$8,Tableau!$C$5:$L$5,0))</f>
        <v>2474.0771288376231</v>
      </c>
      <c r="E25" s="61">
        <f ca="1">INDEX(Tableau!$C$6:$L$58,MATCH(Finance!$B25,Tableau!$B$6:$B$58,0),MATCH(Finance!E$8,Tableau!$C$5:$L$5,0))</f>
        <v>840.62298142643272</v>
      </c>
      <c r="F25" s="61">
        <f ca="1">INDEX(Tableau!$C$6:$L$58,MATCH(Finance!$B25,Tableau!$B$6:$B$58,0),MATCH(Finance!F$8,Tableau!$C$5:$L$5,0))</f>
        <v>1900.0997370213627</v>
      </c>
      <c r="G25" s="61">
        <f ca="1">INDEX(Tableau!$C$6:$L$58,MATCH(Finance!$B25,Tableau!$B$6:$B$58,0),MATCH(Finance!G$8,Tableau!$C$5:$L$5,0))</f>
        <v>1958.3886892061021</v>
      </c>
      <c r="H25" s="62">
        <f ca="1">INDEX(Tableau!$C$6:$L$58,MATCH(Finance!$B25,Tableau!$B$6:$B$58,0),MATCH(Finance!H$8,Tableau!$C$5:$L$5,0))</f>
        <v>141.20619289105935</v>
      </c>
      <c r="I25" s="62">
        <f t="shared" ca="1" si="1"/>
        <v>-22.388520576877468</v>
      </c>
    </row>
    <row r="26" spans="1:9" ht="24" customHeight="1" thickTop="1" thickBot="1" x14ac:dyDescent="0.85">
      <c r="A26" s="84" t="s">
        <v>89</v>
      </c>
      <c r="B26" s="67" t="s">
        <v>46</v>
      </c>
      <c r="C26" s="60">
        <f ca="1">INDEX(Tableau!$C$6:$L$58,MATCH(Finance!$B26,Tableau!$B$6:$B$58,0),MATCH(Finance!C$8,Tableau!$C$5:$L$5,0))</f>
        <v>491.64755791719244</v>
      </c>
      <c r="D26" s="61">
        <f ca="1">INDEX(Tableau!$C$6:$L$58,MATCH(Finance!$B26,Tableau!$B$6:$B$58,0),MATCH(Finance!D$8,Tableau!$C$5:$L$5,0))</f>
        <v>324.77998808636693</v>
      </c>
      <c r="E26" s="61">
        <f ca="1">INDEX(Tableau!$C$6:$L$58,MATCH(Finance!$B26,Tableau!$B$6:$B$58,0),MATCH(Finance!E$8,Tableau!$C$5:$L$5,0))</f>
        <v>201.69653333355282</v>
      </c>
      <c r="F26" s="61">
        <f ca="1">INDEX(Tableau!$C$6:$L$58,MATCH(Finance!$B26,Tableau!$B$6:$B$58,0),MATCH(Finance!F$8,Tableau!$C$5:$L$5,0))</f>
        <v>311.85782889850384</v>
      </c>
      <c r="G26" s="61">
        <f ca="1">INDEX(Tableau!$C$6:$L$58,MATCH(Finance!$B26,Tableau!$B$6:$B$58,0),MATCH(Finance!G$8,Tableau!$C$5:$L$5,0))</f>
        <v>274.33525579873492</v>
      </c>
      <c r="H26" s="62">
        <f ca="1">INDEX(Tableau!$C$6:$L$58,MATCH(Finance!$B26,Tableau!$B$6:$B$58,0),MATCH(Finance!H$8,Tableau!$C$5:$L$5,0))</f>
        <v>99.830879111621158</v>
      </c>
      <c r="I26" s="62">
        <f t="shared" ca="1" si="1"/>
        <v>-44.200830171734353</v>
      </c>
    </row>
    <row r="27" spans="1:9" ht="24" customHeight="1" thickTop="1" thickBot="1" x14ac:dyDescent="0.85">
      <c r="A27" s="84"/>
      <c r="B27" s="68" t="s">
        <v>50</v>
      </c>
      <c r="C27" s="63">
        <f ca="1">INDEX(Tableau!$C$6:$L$58,MATCH(Finance!$B27,Tableau!$B$6:$B$58,0),MATCH(Finance!C$8,Tableau!$C$5:$L$5,0))</f>
        <v>676.72469134999983</v>
      </c>
      <c r="D27" s="64">
        <f ca="1">INDEX(Tableau!$C$6:$L$58,MATCH(Finance!$B27,Tableau!$B$6:$B$58,0),MATCH(Finance!D$8,Tableau!$C$5:$L$5,0))</f>
        <v>539.45821997999985</v>
      </c>
      <c r="E27" s="64">
        <f ca="1">INDEX(Tableau!$C$6:$L$58,MATCH(Finance!$B27,Tableau!$B$6:$B$58,0),MATCH(Finance!E$8,Tableau!$C$5:$L$5,0))</f>
        <v>8.7933859769999927</v>
      </c>
      <c r="F27" s="64">
        <f ca="1">INDEX(Tableau!$C$6:$L$58,MATCH(Finance!$B27,Tableau!$B$6:$B$58,0),MATCH(Finance!F$8,Tableau!$C$5:$L$5,0))</f>
        <v>214.79445343099991</v>
      </c>
      <c r="G27" s="64">
        <f ca="1">INDEX(Tableau!$C$6:$L$58,MATCH(Finance!$B27,Tableau!$B$6:$B$58,0),MATCH(Finance!G$8,Tableau!$C$5:$L$5,0))</f>
        <v>605.20719910599996</v>
      </c>
      <c r="H27" s="65">
        <f ca="1">INDEX(Tableau!$C$6:$L$58,MATCH(Finance!$B27,Tableau!$B$6:$B$58,0),MATCH(Finance!H$8,Tableau!$C$5:$L$5,0))</f>
        <v>242.37372811613938</v>
      </c>
      <c r="I27" s="65">
        <f t="shared" ca="1" si="1"/>
        <v>-10.568181294128554</v>
      </c>
    </row>
    <row r="28" spans="1:9" ht="24" customHeight="1" thickTop="1" thickBot="1" x14ac:dyDescent="0.35">
      <c r="A28" s="84" t="s">
        <v>75</v>
      </c>
      <c r="B28" s="68" t="s">
        <v>39</v>
      </c>
      <c r="C28" s="63">
        <f ca="1">INDEX(Tableau!$C$6:$L$58,MATCH(Finance!$B28,Tableau!$B$6:$B$58,0),MATCH(Finance!C$8,Tableau!$C$5:$L$5,0))</f>
        <v>-1120.7736220804848</v>
      </c>
      <c r="D28" s="64">
        <f ca="1">INDEX(Tableau!$C$6:$L$58,MATCH(Finance!$B28,Tableau!$B$6:$B$58,0),MATCH(Finance!D$8,Tableau!$C$5:$L$5,0))</f>
        <v>-1220.2862848144059</v>
      </c>
      <c r="E28" s="64">
        <f ca="1">INDEX(Tableau!$C$6:$L$58,MATCH(Finance!$B28,Tableau!$B$6:$B$58,0),MATCH(Finance!E$8,Tableau!$C$5:$L$5,0))</f>
        <v>-357.92564237446584</v>
      </c>
      <c r="F28" s="64">
        <f ca="1">INDEX(Tableau!$C$6:$L$58,MATCH(Finance!$B28,Tableau!$B$6:$B$58,0),MATCH(Finance!F$8,Tableau!$C$5:$L$5,0))</f>
        <v>-877.40685109503397</v>
      </c>
      <c r="G28" s="64">
        <f ca="1">INDEX(Tableau!$C$6:$L$58,MATCH(Finance!$B28,Tableau!$B$6:$B$58,0),MATCH(Finance!G$8,Tableau!$C$5:$L$5,0))</f>
        <v>-952.08805351506476</v>
      </c>
      <c r="H28" s="64">
        <f ca="1">INDEX(Tableau!$C$6:$L$58,MATCH(Finance!$B28,Tableau!$B$6:$B$58,0),MATCH(Finance!H$8,Tableau!$C$5:$L$5,0))</f>
        <v>162.38922966315278</v>
      </c>
      <c r="I28" s="64">
        <f t="shared" ca="1" si="1"/>
        <v>-15.050815369145653</v>
      </c>
    </row>
    <row r="29" spans="1:9" ht="43.8" customHeight="1" thickTop="1" thickBot="1" x14ac:dyDescent="0.85">
      <c r="A29" s="84"/>
      <c r="B29" s="91"/>
      <c r="C29" s="79"/>
      <c r="D29" s="79"/>
      <c r="E29" s="79"/>
      <c r="F29" s="79"/>
      <c r="G29" s="79"/>
      <c r="H29" s="80"/>
      <c r="I29" s="80"/>
    </row>
    <row r="30" spans="1:9" ht="15" thickTop="1" x14ac:dyDescent="0.3"/>
  </sheetData>
  <mergeCells count="5">
    <mergeCell ref="A28:A29"/>
    <mergeCell ref="C6:G6"/>
    <mergeCell ref="A9:A17"/>
    <mergeCell ref="A18:A25"/>
    <mergeCell ref="A26:A27"/>
  </mergeCells>
  <pageMargins left="0.7" right="0.7" top="0.75" bottom="0.75" header="0.3" footer="0.3"/>
  <pageSetup paperSize="9" scale="42" orientation="portrait" r:id="rId1"/>
  <rowBreaks count="1" manualBreakCount="1">
    <brk id="100" max="28" man="1"/>
  </rowBreaks>
  <colBreaks count="1" manualBreakCount="1">
    <brk id="13" max="197"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75D3-1A06-449A-9F5D-F0B925754A86}">
  <dimension ref="C7:C10"/>
  <sheetViews>
    <sheetView topLeftCell="B19" workbookViewId="0">
      <selection activeCell="G9" sqref="G9"/>
    </sheetView>
  </sheetViews>
  <sheetFormatPr baseColWidth="10" defaultRowHeight="14.4" x14ac:dyDescent="0.3"/>
  <sheetData>
    <row r="7" spans="3:3" ht="27.6" x14ac:dyDescent="0.45">
      <c r="C7" s="92" t="s">
        <v>91</v>
      </c>
    </row>
    <row r="8" spans="3:3" ht="27.6" x14ac:dyDescent="0.45">
      <c r="C8" s="92" t="s">
        <v>92</v>
      </c>
    </row>
    <row r="9" spans="3:3" ht="27.6" x14ac:dyDescent="0.45">
      <c r="C9" s="92" t="s">
        <v>93</v>
      </c>
    </row>
    <row r="10" spans="3:3" ht="27.6" x14ac:dyDescent="0.45">
      <c r="C10" s="9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8</vt:i4>
      </vt:variant>
    </vt:vector>
  </HeadingPairs>
  <TitlesOfParts>
    <vt:vector size="13" baseType="lpstr">
      <vt:lpstr>Base</vt:lpstr>
      <vt:lpstr>Tableau</vt:lpstr>
      <vt:lpstr>serie_Graph</vt:lpstr>
      <vt:lpstr>Finance</vt:lpstr>
      <vt:lpstr>PAGE_GARDE</vt:lpstr>
      <vt:lpstr>Base</vt:lpstr>
      <vt:lpstr>Base_Lib</vt:lpstr>
      <vt:lpstr>base_Rang</vt:lpstr>
      <vt:lpstr>Base_Trim</vt:lpstr>
      <vt:lpstr>BASEFIN</vt:lpstr>
      <vt:lpstr>Libelle</vt:lpstr>
      <vt:lpstr>Trim</vt:lpstr>
      <vt:lpstr>Finance!Zone_d_impression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Saidou YAMEOGO</dc:creator>
  <cp:lastModifiedBy>Saidou YAMEOGO</cp:lastModifiedBy>
  <dcterms:created xsi:type="dcterms:W3CDTF">2025-04-26T09:45:48Z</dcterms:created>
  <dcterms:modified xsi:type="dcterms:W3CDTF">2025-04-30T23:23:22Z</dcterms:modified>
</cp:coreProperties>
</file>