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PAS_2\Cohorte3\TBE\"/>
    </mc:Choice>
  </mc:AlternateContent>
  <xr:revisionPtr revIDLastSave="0" documentId="13_ncr:1_{47BEDA49-B622-401D-A38D-BD7663341817}" xr6:coauthVersionLast="47" xr6:coauthVersionMax="47" xr10:uidLastSave="{00000000-0000-0000-0000-000000000000}"/>
  <bookViews>
    <workbookView xWindow="-108" yWindow="-108" windowWidth="23256" windowHeight="12456" xr2:uid="{C9FD75D8-2927-487E-BC98-CB4B9CA6B79B}"/>
  </bookViews>
  <sheets>
    <sheet name="BASE_CNT" sheetId="1" r:id="rId1"/>
    <sheet name="CNT" sheetId="2" r:id="rId2"/>
    <sheet name="SERIES_GRAPH" sheetId="3" r:id="rId3"/>
    <sheet name="Feuil1" sheetId="4" r:id="rId4"/>
  </sheets>
  <definedNames>
    <definedName name="Base_CNT">BASE_CNT!$C$15:$AD$78</definedName>
    <definedName name="Date_CNT">BASE_CNT!$B$15:$B$78</definedName>
    <definedName name="Entete_CNT">BASE_CNT!$C$14:$AD$14</definedName>
    <definedName name="Rang_CNT">BASE_CNT!$AF$13:$AF$78</definedName>
    <definedName name="Trim_CNT">BASE_CNT!$B$15:$B$78</definedName>
    <definedName name="_xlnm.Print_Area" localSheetId="1">CNT!$A$1:$I$47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" i="4" l="1"/>
  <c r="U20" i="4"/>
  <c r="T20" i="4"/>
  <c r="S20" i="4"/>
  <c r="R20" i="4"/>
  <c r="V19" i="4"/>
  <c r="U19" i="4"/>
  <c r="T19" i="4"/>
  <c r="S19" i="4"/>
  <c r="R19" i="4"/>
  <c r="V18" i="4"/>
  <c r="U18" i="4"/>
  <c r="T18" i="4"/>
  <c r="S18" i="4"/>
  <c r="R18" i="4"/>
  <c r="V17" i="4"/>
  <c r="U17" i="4"/>
  <c r="T17" i="4"/>
  <c r="S17" i="4"/>
  <c r="R17" i="4"/>
  <c r="V16" i="4"/>
  <c r="U16" i="4"/>
  <c r="T16" i="4"/>
  <c r="S16" i="4"/>
  <c r="R16" i="4"/>
  <c r="V15" i="4"/>
  <c r="U15" i="4"/>
  <c r="T15" i="4"/>
  <c r="S15" i="4"/>
  <c r="R15" i="4"/>
  <c r="V14" i="4"/>
  <c r="U14" i="4"/>
  <c r="T14" i="4"/>
  <c r="S14" i="4"/>
  <c r="R14" i="4"/>
  <c r="V13" i="4"/>
  <c r="U13" i="4"/>
  <c r="T13" i="4"/>
  <c r="S13" i="4"/>
  <c r="R13" i="4"/>
  <c r="V12" i="4"/>
  <c r="U12" i="4"/>
  <c r="T12" i="4"/>
  <c r="S12" i="4"/>
  <c r="R12" i="4"/>
  <c r="V11" i="4"/>
  <c r="U11" i="4"/>
  <c r="T11" i="4"/>
  <c r="S11" i="4"/>
  <c r="R11" i="4"/>
  <c r="V10" i="4"/>
  <c r="U10" i="4"/>
  <c r="T10" i="4"/>
  <c r="S10" i="4"/>
  <c r="R10" i="4"/>
  <c r="V9" i="4"/>
  <c r="U9" i="4"/>
  <c r="T9" i="4"/>
  <c r="S9" i="4"/>
  <c r="R9" i="4"/>
  <c r="V8" i="4"/>
  <c r="U8" i="4"/>
  <c r="T8" i="4"/>
  <c r="S8" i="4"/>
  <c r="R8" i="4"/>
  <c r="V7" i="4"/>
  <c r="U7" i="4"/>
  <c r="T7" i="4"/>
  <c r="S7" i="4"/>
  <c r="R7" i="4"/>
  <c r="V6" i="4"/>
  <c r="U6" i="4"/>
  <c r="T6" i="4"/>
  <c r="S6" i="4"/>
  <c r="R6" i="4"/>
  <c r="V5" i="4"/>
  <c r="U5" i="4"/>
  <c r="T5" i="4"/>
  <c r="S5" i="4"/>
  <c r="R5" i="4"/>
  <c r="P20" i="4"/>
  <c r="O20" i="4"/>
  <c r="N20" i="4"/>
  <c r="M20" i="4"/>
  <c r="L20" i="4"/>
  <c r="P19" i="4"/>
  <c r="O19" i="4"/>
  <c r="N19" i="4"/>
  <c r="M19" i="4"/>
  <c r="L19" i="4"/>
  <c r="P18" i="4"/>
  <c r="O18" i="4"/>
  <c r="N18" i="4"/>
  <c r="M18" i="4"/>
  <c r="L18" i="4"/>
  <c r="P17" i="4"/>
  <c r="O17" i="4"/>
  <c r="N17" i="4"/>
  <c r="M17" i="4"/>
  <c r="L17" i="4"/>
  <c r="P16" i="4"/>
  <c r="O16" i="4"/>
  <c r="N16" i="4"/>
  <c r="M16" i="4"/>
  <c r="L16" i="4"/>
  <c r="P15" i="4"/>
  <c r="O15" i="4"/>
  <c r="N15" i="4"/>
  <c r="M15" i="4"/>
  <c r="L15" i="4"/>
  <c r="P14" i="4"/>
  <c r="O14" i="4"/>
  <c r="N14" i="4"/>
  <c r="M14" i="4"/>
  <c r="L14" i="4"/>
  <c r="P13" i="4"/>
  <c r="O13" i="4"/>
  <c r="N13" i="4"/>
  <c r="M13" i="4"/>
  <c r="L13" i="4"/>
  <c r="P12" i="4"/>
  <c r="O12" i="4"/>
  <c r="N12" i="4"/>
  <c r="M12" i="4"/>
  <c r="L12" i="4"/>
  <c r="P11" i="4"/>
  <c r="O11" i="4"/>
  <c r="N11" i="4"/>
  <c r="M11" i="4"/>
  <c r="L11" i="4"/>
  <c r="P10" i="4"/>
  <c r="O10" i="4"/>
  <c r="N10" i="4"/>
  <c r="M10" i="4"/>
  <c r="L10" i="4"/>
  <c r="P9" i="4"/>
  <c r="O9" i="4"/>
  <c r="N9" i="4"/>
  <c r="M9" i="4"/>
  <c r="L9" i="4"/>
  <c r="P8" i="4"/>
  <c r="O8" i="4"/>
  <c r="N8" i="4"/>
  <c r="M8" i="4"/>
  <c r="L8" i="4"/>
  <c r="P7" i="4"/>
  <c r="O7" i="4"/>
  <c r="N7" i="4"/>
  <c r="M7" i="4"/>
  <c r="L7" i="4"/>
  <c r="P6" i="4"/>
  <c r="O6" i="4"/>
  <c r="N6" i="4"/>
  <c r="M6" i="4"/>
  <c r="L6" i="4"/>
  <c r="P5" i="4"/>
  <c r="O5" i="4"/>
  <c r="N5" i="4"/>
  <c r="M5" i="4"/>
  <c r="L5" i="4"/>
  <c r="AF16" i="1" l="1"/>
  <c r="AF17" i="1" s="1"/>
  <c r="AF18" i="1" s="1"/>
  <c r="AF19" i="1" s="1"/>
  <c r="AF20" i="1" s="1"/>
  <c r="AF21" i="1" s="1"/>
  <c r="AF22" i="1" s="1"/>
  <c r="AF23" i="1" s="1"/>
  <c r="AF24" i="1" s="1"/>
  <c r="AF25" i="1" s="1"/>
  <c r="AF26" i="1" l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l="1"/>
  <c r="C2" i="1" s="1"/>
  <c r="B5" i="2" s="1"/>
  <c r="G16" i="3" l="1"/>
  <c r="F4" i="1"/>
  <c r="E7" i="2" s="1"/>
  <c r="E7" i="1"/>
  <c r="D10" i="2" s="1"/>
  <c r="C9" i="3"/>
  <c r="G11" i="3"/>
  <c r="F14" i="3"/>
  <c r="D6" i="3"/>
  <c r="C16" i="3"/>
  <c r="C14" i="3"/>
  <c r="B10" i="3"/>
  <c r="B8" i="3"/>
  <c r="C18" i="3"/>
  <c r="E12" i="3"/>
  <c r="D15" i="3"/>
  <c r="E14" i="3"/>
  <c r="G15" i="3"/>
  <c r="G5" i="3"/>
  <c r="G14" i="3"/>
  <c r="D9" i="3"/>
  <c r="G19" i="3"/>
  <c r="E17" i="3"/>
  <c r="F12" i="3"/>
  <c r="F4" i="3"/>
  <c r="F7" i="3"/>
  <c r="E15" i="3"/>
  <c r="B15" i="3"/>
  <c r="E10" i="3"/>
  <c r="D18" i="3"/>
  <c r="E5" i="3"/>
  <c r="B11" i="3"/>
  <c r="F9" i="3"/>
  <c r="D7" i="1"/>
  <c r="C10" i="2" s="1"/>
  <c r="F11" i="3"/>
  <c r="G9" i="3"/>
  <c r="D5" i="3"/>
  <c r="E4" i="3"/>
  <c r="D10" i="3"/>
  <c r="B12" i="3"/>
  <c r="G10" i="3"/>
  <c r="B6" i="3"/>
  <c r="G12" i="3"/>
  <c r="D14" i="3"/>
  <c r="F7" i="1"/>
  <c r="E10" i="2" s="1"/>
  <c r="B19" i="3"/>
  <c r="D16" i="3"/>
  <c r="C11" i="3"/>
  <c r="G18" i="3"/>
  <c r="C6" i="3"/>
  <c r="G13" i="3"/>
  <c r="H16" i="3" s="1"/>
  <c r="B7" i="3"/>
  <c r="G8" i="3"/>
  <c r="H8" i="3" s="1"/>
  <c r="F16" i="3"/>
  <c r="C7" i="1"/>
  <c r="B10" i="2" s="1"/>
  <c r="C4" i="3"/>
  <c r="C8" i="3"/>
  <c r="B13" i="3"/>
  <c r="C10" i="3"/>
  <c r="D8" i="3"/>
  <c r="H7" i="1"/>
  <c r="G10" i="2" s="1"/>
  <c r="B14" i="3"/>
  <c r="G4" i="3"/>
  <c r="B17" i="3"/>
  <c r="F8" i="3"/>
  <c r="C19" i="3"/>
  <c r="B9" i="3"/>
  <c r="C12" i="3"/>
  <c r="D11" i="3"/>
  <c r="D2" i="1"/>
  <c r="C5" i="2" s="1"/>
  <c r="D17" i="3"/>
  <c r="G7" i="1"/>
  <c r="F10" i="2" s="1"/>
  <c r="D12" i="3"/>
  <c r="D4" i="3"/>
  <c r="D7" i="3"/>
  <c r="C15" i="3"/>
  <c r="B4" i="3"/>
  <c r="D19" i="3"/>
  <c r="E6" i="3"/>
  <c r="B5" i="3"/>
  <c r="E8" i="3"/>
  <c r="F6" i="3"/>
  <c r="E7" i="3"/>
  <c r="C13" i="3"/>
  <c r="E16" i="3"/>
  <c r="F18" i="3"/>
  <c r="F13" i="3"/>
  <c r="E11" i="3"/>
  <c r="E19" i="3"/>
  <c r="C17" i="3"/>
  <c r="C7" i="3"/>
  <c r="D13" i="3"/>
  <c r="E9" i="3"/>
  <c r="G4" i="1"/>
  <c r="F7" i="2" s="1"/>
  <c r="G7" i="3"/>
  <c r="H7" i="3" s="1"/>
  <c r="F15" i="3"/>
  <c r="B16" i="3"/>
  <c r="F10" i="3"/>
  <c r="E18" i="3"/>
  <c r="F5" i="3"/>
  <c r="E13" i="3"/>
  <c r="G17" i="3"/>
  <c r="F17" i="3"/>
  <c r="B18" i="3"/>
  <c r="F19" i="3"/>
  <c r="G6" i="3"/>
  <c r="C5" i="3"/>
  <c r="C6" i="1"/>
  <c r="B9" i="2" s="1"/>
  <c r="F6" i="1"/>
  <c r="E9" i="2" s="1"/>
  <c r="H8" i="1"/>
  <c r="G11" i="2" s="1"/>
  <c r="F8" i="1"/>
  <c r="E11" i="2" s="1"/>
  <c r="H3" i="1"/>
  <c r="G6" i="2" s="1"/>
  <c r="C3" i="1"/>
  <c r="B6" i="2" s="1"/>
  <c r="E8" i="1"/>
  <c r="D11" i="2" s="1"/>
  <c r="D8" i="1"/>
  <c r="C11" i="2" s="1"/>
  <c r="E6" i="1"/>
  <c r="D9" i="2" s="1"/>
  <c r="D3" i="1"/>
  <c r="C6" i="2" s="1"/>
  <c r="G3" i="1"/>
  <c r="F6" i="2" s="1"/>
  <c r="G5" i="1"/>
  <c r="F8" i="2" s="1"/>
  <c r="D4" i="1"/>
  <c r="C7" i="2" s="1"/>
  <c r="C4" i="1"/>
  <c r="B7" i="2" s="1"/>
  <c r="H6" i="1"/>
  <c r="G9" i="2" s="1"/>
  <c r="G2" i="1"/>
  <c r="F5" i="2" s="1"/>
  <c r="F5" i="1"/>
  <c r="E8" i="2" s="1"/>
  <c r="E4" i="1"/>
  <c r="D7" i="2" s="1"/>
  <c r="F2" i="1"/>
  <c r="E5" i="2" s="1"/>
  <c r="C8" i="1"/>
  <c r="B11" i="2" s="1"/>
  <c r="G8" i="1"/>
  <c r="F11" i="2" s="1"/>
  <c r="F3" i="1"/>
  <c r="E6" i="2" s="1"/>
  <c r="G6" i="1"/>
  <c r="F9" i="2" s="1"/>
  <c r="C5" i="1"/>
  <c r="B8" i="2" s="1"/>
  <c r="H2" i="1"/>
  <c r="G5" i="2" s="1"/>
  <c r="D6" i="1"/>
  <c r="C9" i="2" s="1"/>
  <c r="H4" i="1"/>
  <c r="G7" i="2" s="1"/>
  <c r="E3" i="1"/>
  <c r="D6" i="2" s="1"/>
  <c r="H5" i="1"/>
  <c r="G8" i="2" s="1"/>
  <c r="D5" i="1"/>
  <c r="C8" i="2" s="1"/>
  <c r="E2" i="1"/>
  <c r="D5" i="2" s="1"/>
  <c r="E5" i="1"/>
  <c r="D8" i="2" s="1"/>
  <c r="I6" i="2" l="1"/>
  <c r="H6" i="2"/>
  <c r="H9" i="2"/>
  <c r="H11" i="2"/>
  <c r="H11" i="3"/>
  <c r="H19" i="3"/>
  <c r="H9" i="3"/>
  <c r="H14" i="3"/>
  <c r="H13" i="3"/>
  <c r="H12" i="3"/>
  <c r="H15" i="3"/>
  <c r="H18" i="3"/>
  <c r="H10" i="3"/>
  <c r="I10" i="2"/>
  <c r="H10" i="2"/>
  <c r="H17" i="3"/>
  <c r="H7" i="2"/>
  <c r="I7" i="2"/>
  <c r="I9" i="2"/>
  <c r="H8" i="2"/>
  <c r="I8" i="2"/>
  <c r="I11" i="2"/>
</calcChain>
</file>

<file path=xl/sharedStrings.xml><?xml version="1.0" encoding="utf-8"?>
<sst xmlns="http://schemas.openxmlformats.org/spreadsheetml/2006/main" count="280" uniqueCount="127">
  <si>
    <t>A</t>
  </si>
  <si>
    <t>Secteur primaire</t>
  </si>
  <si>
    <t>A1</t>
  </si>
  <si>
    <t>Agriculture</t>
  </si>
  <si>
    <t>A1.1</t>
  </si>
  <si>
    <t>Agriculture hors égrenage de coton</t>
  </si>
  <si>
    <t>A1.2</t>
  </si>
  <si>
    <t>Egrenage de coton</t>
  </si>
  <si>
    <t>A2</t>
  </si>
  <si>
    <t>Elevage</t>
  </si>
  <si>
    <t>A3</t>
  </si>
  <si>
    <t>Sylviculture et chasse</t>
  </si>
  <si>
    <t>A4</t>
  </si>
  <si>
    <t>Pêche et aquaculture</t>
  </si>
  <si>
    <t>B</t>
  </si>
  <si>
    <t>Secteur secondaire</t>
  </si>
  <si>
    <t>B1</t>
  </si>
  <si>
    <t>Activites extractives</t>
  </si>
  <si>
    <t>B2</t>
  </si>
  <si>
    <t>Activités manufacturières</t>
  </si>
  <si>
    <t>B2.1</t>
  </si>
  <si>
    <t>Agroalimentaire</t>
  </si>
  <si>
    <t>B2.2</t>
  </si>
  <si>
    <t>Fabrication de textiles et articles d'habillements</t>
  </si>
  <si>
    <t>B2.3</t>
  </si>
  <si>
    <t>Fabrication de produits minéraux</t>
  </si>
  <si>
    <t>B2.4</t>
  </si>
  <si>
    <t>Autres industries manufacturières</t>
  </si>
  <si>
    <t>B4</t>
  </si>
  <si>
    <t>Electricité - Eau - Assainissement</t>
  </si>
  <si>
    <t>B5</t>
  </si>
  <si>
    <t>Construction</t>
  </si>
  <si>
    <t>C</t>
  </si>
  <si>
    <t>Secteur tertiaire</t>
  </si>
  <si>
    <t>C1</t>
  </si>
  <si>
    <t>Commerce et réparation</t>
  </si>
  <si>
    <t>C2</t>
  </si>
  <si>
    <t>Transport et entreposage</t>
  </si>
  <si>
    <t>C3</t>
  </si>
  <si>
    <t>Hébergement et restauration</t>
  </si>
  <si>
    <t>C4</t>
  </si>
  <si>
    <t>Information et communication</t>
  </si>
  <si>
    <t>C5</t>
  </si>
  <si>
    <t>Services Financiers et assurances</t>
  </si>
  <si>
    <t>C6</t>
  </si>
  <si>
    <t>Activités immobilières</t>
  </si>
  <si>
    <t>C7</t>
  </si>
  <si>
    <t>Activités professionnelles, scientifiques, techniques, Services de soutien et de bureau</t>
  </si>
  <si>
    <t>C8</t>
  </si>
  <si>
    <t>Services d'administration publique et autres services collectifs ou personnels</t>
  </si>
  <si>
    <t>Total valeur ajoutée secteur</t>
  </si>
  <si>
    <t>D</t>
  </si>
  <si>
    <t>Impots et taxes nets sur les produits</t>
  </si>
  <si>
    <t>Produit Intérieur Brut</t>
  </si>
  <si>
    <t>2022T1</t>
  </si>
  <si>
    <t>2022T2</t>
  </si>
  <si>
    <t>2022T3</t>
  </si>
  <si>
    <t>2022T4</t>
  </si>
  <si>
    <t>2023T1</t>
  </si>
  <si>
    <t>2023T2</t>
  </si>
  <si>
    <t>2023T3</t>
  </si>
  <si>
    <t>2023T4</t>
  </si>
  <si>
    <t>2024T1</t>
  </si>
  <si>
    <t>2024T2</t>
  </si>
  <si>
    <t>2024T3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</si>
  <si>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</si>
  <si>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</si>
  <si>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</si>
  <si>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</si>
  <si>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</si>
  <si>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</si>
  <si>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</si>
  <si>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</si>
  <si>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</si>
  <si>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</si>
  <si>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</si>
  <si>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</si>
  <si>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</si>
  <si>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</si>
  <si>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</si>
  <si>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</si>
  <si>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</si>
  <si>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</si>
  <si>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</si>
  <si>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</si>
  <si>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</si>
  <si>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</si>
  <si>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</si>
  <si>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</si>
  <si>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</si>
  <si>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</si>
  <si>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</si>
  <si>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</si>
  <si>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2024T4</t>
  </si>
  <si>
    <t>2025T1</t>
  </si>
  <si>
    <t>2025T2</t>
  </si>
  <si>
    <t>2025T3</t>
  </si>
  <si>
    <t>2025T4</t>
  </si>
  <si>
    <t>2026T1</t>
  </si>
  <si>
    <t>2026T2</t>
  </si>
  <si>
    <t>2026T3</t>
  </si>
  <si>
    <t>2026T4</t>
  </si>
  <si>
    <t>Validation</t>
  </si>
  <si>
    <t>Rang</t>
  </si>
  <si>
    <t>2027T1</t>
  </si>
  <si>
    <t>2027T2</t>
  </si>
  <si>
    <t>2028T3</t>
  </si>
  <si>
    <t>2029T4</t>
  </si>
  <si>
    <t>2028T1</t>
  </si>
  <si>
    <t>2028T2</t>
  </si>
  <si>
    <t>2028T4</t>
  </si>
  <si>
    <t>2029T1</t>
  </si>
  <si>
    <t>2029T2</t>
  </si>
  <si>
    <t>2029T3</t>
  </si>
  <si>
    <t>2030T1</t>
  </si>
  <si>
    <t>2030T2</t>
  </si>
  <si>
    <t>2030T3</t>
  </si>
  <si>
    <t>2030T4</t>
  </si>
  <si>
    <t>PIB</t>
  </si>
  <si>
    <t>VAB</t>
  </si>
  <si>
    <t>v</t>
  </si>
  <si>
    <t>T/T-1</t>
  </si>
  <si>
    <t>T/T-4</t>
  </si>
  <si>
    <t>Trimestre</t>
  </si>
  <si>
    <t>Var AN PIB</t>
  </si>
  <si>
    <t>SOMME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</si>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</sst>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0.000"/>
    <numFmt numFmtId="166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2"/>
    </font>
    <font>
      <sz val="8"/>
      <name val="Calibri"/>
      <family val="2"/>
      <scheme val="minor"/>
    </font>
    <font>
      <b/>
      <sz val="12"/>
      <color theme="1"/>
      <name val="Arial Rounded MT Bold"/>
      <family val="2"/>
    </font>
    <font>
      <b/>
      <sz val="12"/>
      <color theme="2" tint="-0.749992370372631"/>
      <name val="Arial Rounded MT Bold"/>
      <family val="2"/>
    </font>
    <font>
      <sz val="11"/>
      <color theme="1"/>
      <name val="Arial Black"/>
      <family val="2"/>
    </font>
    <font>
      <b/>
      <sz val="12"/>
      <color theme="1" tint="4.9989318521683403E-2"/>
      <name val="Sitka Heading Semibold"/>
    </font>
    <font>
      <sz val="12"/>
      <color theme="1" tint="4.9989318521683403E-2"/>
      <name val="Sitka Heading Semibold"/>
    </font>
    <font>
      <i/>
      <sz val="12"/>
      <color theme="1" tint="4.9989318521683403E-2"/>
      <name val="Sitka Heading Semibold"/>
    </font>
    <font>
      <b/>
      <sz val="11"/>
      <color theme="1" tint="4.9989318521683403E-2"/>
      <name val="Sitka Text Semibold"/>
    </font>
    <font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6"/>
      <color theme="1" tint="0.14999847407452621"/>
      <name val="Bahnschrift Condensed"/>
      <family val="2"/>
    </font>
    <font>
      <sz val="10"/>
      <name val="Arial Rounded MT Bold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Light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BFBF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65">
    <xf numFmtId="0" fontId="0" fillId="0" borderId="0" xfId="0"/>
    <xf numFmtId="0" fontId="10" fillId="2" borderId="2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2" fillId="3" borderId="13" xfId="0" applyFont="1" applyFill="1" applyBorder="1"/>
    <xf numFmtId="0" fontId="3" fillId="3" borderId="8" xfId="0" applyFont="1" applyFill="1" applyBorder="1"/>
    <xf numFmtId="0" fontId="4" fillId="3" borderId="8" xfId="0" applyFont="1" applyFill="1" applyBorder="1" applyAlignment="1">
      <alignment horizontal="left" indent="1"/>
    </xf>
    <xf numFmtId="0" fontId="5" fillId="3" borderId="8" xfId="0" applyFont="1" applyFill="1" applyBorder="1"/>
    <xf numFmtId="0" fontId="6" fillId="3" borderId="8" xfId="0" applyFont="1" applyFill="1" applyBorder="1"/>
    <xf numFmtId="0" fontId="4" fillId="3" borderId="15" xfId="0" applyFont="1" applyFill="1" applyBorder="1" applyAlignment="1">
      <alignment horizontal="left" indent="1"/>
    </xf>
    <xf numFmtId="0" fontId="4" fillId="3" borderId="13" xfId="0" applyFont="1" applyFill="1" applyBorder="1" applyAlignment="1">
      <alignment horizontal="left" indent="1"/>
    </xf>
    <xf numFmtId="0" fontId="7" fillId="3" borderId="9" xfId="0" applyFont="1" applyFill="1" applyBorder="1"/>
    <xf numFmtId="0" fontId="12" fillId="0" borderId="0" xfId="0" applyFont="1"/>
    <xf numFmtId="0" fontId="13" fillId="4" borderId="14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5" fillId="4" borderId="16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7" fillId="5" borderId="0" xfId="1" applyNumberFormat="1" applyFont="1" applyFill="1" applyBorder="1"/>
    <xf numFmtId="164" fontId="18" fillId="5" borderId="0" xfId="1" applyNumberFormat="1" applyFont="1" applyFill="1" applyBorder="1" applyAlignment="1">
      <alignment horizontal="left" inden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7" fillId="5" borderId="0" xfId="0" applyFont="1" applyFill="1"/>
    <xf numFmtId="0" fontId="17" fillId="5" borderId="7" xfId="0" applyFont="1" applyFill="1" applyBorder="1"/>
    <xf numFmtId="0" fontId="0" fillId="5" borderId="3" xfId="0" applyFill="1" applyBorder="1" applyAlignment="1">
      <alignment horizontal="center" vertical="center"/>
    </xf>
    <xf numFmtId="0" fontId="0" fillId="0" borderId="18" xfId="0" applyBorder="1"/>
    <xf numFmtId="0" fontId="19" fillId="2" borderId="19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3" fillId="6" borderId="2" xfId="0" applyFont="1" applyFill="1" applyBorder="1"/>
    <xf numFmtId="0" fontId="19" fillId="6" borderId="20" xfId="0" applyFont="1" applyFill="1" applyBorder="1" applyAlignment="1">
      <alignment horizontal="center" vertical="center"/>
    </xf>
    <xf numFmtId="0" fontId="23" fillId="6" borderId="3" xfId="0" applyFont="1" applyFill="1" applyBorder="1"/>
    <xf numFmtId="2" fontId="0" fillId="0" borderId="0" xfId="0" applyNumberFormat="1"/>
    <xf numFmtId="2" fontId="20" fillId="5" borderId="1" xfId="0" applyNumberFormat="1" applyFont="1" applyFill="1" applyBorder="1" applyAlignment="1">
      <alignment horizontal="center" vertical="center"/>
    </xf>
    <xf numFmtId="2" fontId="20" fillId="5" borderId="2" xfId="0" applyNumberFormat="1" applyFont="1" applyFill="1" applyBorder="1" applyAlignment="1">
      <alignment horizontal="center" vertical="center"/>
    </xf>
    <xf numFmtId="2" fontId="20" fillId="5" borderId="4" xfId="0" applyNumberFormat="1" applyFont="1" applyFill="1" applyBorder="1" applyAlignment="1">
      <alignment horizontal="center" vertical="center"/>
    </xf>
    <xf numFmtId="2" fontId="20" fillId="5" borderId="2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66" fontId="21" fillId="5" borderId="2" xfId="0" applyNumberFormat="1" applyFont="1" applyFill="1" applyBorder="1" applyAlignment="1">
      <alignment horizontal="center" vertical="center"/>
    </xf>
    <xf numFmtId="166" fontId="21" fillId="5" borderId="3" xfId="0" applyNumberFormat="1" applyFont="1" applyFill="1" applyBorder="1" applyAlignment="1">
      <alignment horizontal="center" vertical="center"/>
    </xf>
    <xf numFmtId="0" fontId="0" fillId="0" borderId="22" xfId="0" applyBorder="1"/>
    <xf numFmtId="0" fontId="23" fillId="6" borderId="1" xfId="0" applyFont="1" applyFill="1" applyBorder="1"/>
    <xf numFmtId="166" fontId="21" fillId="5" borderId="1" xfId="0" applyNumberFormat="1" applyFont="1" applyFill="1" applyBorder="1" applyAlignment="1">
      <alignment horizontal="center" vertical="center"/>
    </xf>
    <xf numFmtId="2" fontId="20" fillId="5" borderId="3" xfId="0" applyNumberFormat="1" applyFont="1" applyFill="1" applyBorder="1" applyAlignment="1">
      <alignment horizontal="center" vertical="center"/>
    </xf>
    <xf numFmtId="2" fontId="20" fillId="5" borderId="6" xfId="0" applyNumberFormat="1" applyFont="1" applyFill="1" applyBorder="1" applyAlignment="1">
      <alignment horizontal="center" vertical="center"/>
    </xf>
    <xf numFmtId="0" fontId="22" fillId="0" borderId="0" xfId="0" applyFont="1"/>
    <xf numFmtId="165" fontId="0" fillId="0" borderId="0" xfId="0" applyNumberFormat="1"/>
    <xf numFmtId="0" fontId="21" fillId="0" borderId="0" xfId="0" applyFont="1"/>
    <xf numFmtId="0" fontId="24" fillId="7" borderId="0" xfId="0" applyFont="1" applyFill="1"/>
    <xf numFmtId="0" fontId="26" fillId="7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0" applyFont="1"/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0" xfId="0" applyFill="1" applyAlignment="1">
      <alignment horizontal="center"/>
    </xf>
  </cellXfs>
  <cellStyles count="3">
    <cellStyle name="Milliers" xfId="1" builtinId="3"/>
    <cellStyle name="Normal" xfId="0" builtinId="0"/>
    <cellStyle name="Normal 5" xfId="2" xr:uid="{3740A63F-D1F5-453D-B349-8C088158E21B}"/>
  </cellStyles>
  <dxfs count="0"/>
  <tableStyles count="0" defaultTableStyle="TableStyleMedium2" defaultPivotStyle="PivotStyleLight16"/>
  <colors>
    <mruColors>
      <color rgb="FFBBFBFD"/>
      <color rgb="FF10F2F8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SERIES_GRAPH!$C$3</c:f>
              <c:strCache>
                <c:ptCount val="1"/>
                <c:pt idx="0">
                  <c:v>Secteur primaire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SERIES_GRAPH!$B$4:$B$19</c:f>
              <c:strCache>
                <c:ptCount val="16"/>
                <c:pt idx="0">
                  <c:v>2020T2</c:v>
                </c:pt>
                <c:pt idx="1">
                  <c:v>2020T3</c:v>
                </c:pt>
                <c:pt idx="2">
                  <c:v>2020T4</c:v>
                </c:pt>
                <c:pt idx="3">
                  <c:v>2021T1</c:v>
                </c:pt>
                <c:pt idx="4">
                  <c:v>2021T2</c:v>
                </c:pt>
                <c:pt idx="5">
                  <c:v>2021T3</c:v>
                </c:pt>
                <c:pt idx="6">
                  <c:v>2021T4</c:v>
                </c:pt>
                <c:pt idx="7">
                  <c:v>2022T1</c:v>
                </c:pt>
                <c:pt idx="8">
                  <c:v>2022T2</c:v>
                </c:pt>
                <c:pt idx="9">
                  <c:v>2022T3</c:v>
                </c:pt>
                <c:pt idx="10">
                  <c:v>2022T4</c:v>
                </c:pt>
                <c:pt idx="11">
                  <c:v>2023T1</c:v>
                </c:pt>
                <c:pt idx="12">
                  <c:v>2023T2</c:v>
                </c:pt>
                <c:pt idx="13">
                  <c:v>2023T3</c:v>
                </c:pt>
                <c:pt idx="14">
                  <c:v>2023T4</c:v>
                </c:pt>
                <c:pt idx="15">
                  <c:v>2024T1</c:v>
                </c:pt>
              </c:strCache>
            </c:strRef>
          </c:cat>
          <c:val>
            <c:numRef>
              <c:f>SERIES_GRAPH!$C$4:$C$19</c:f>
              <c:numCache>
                <c:formatCode>0.00</c:formatCode>
                <c:ptCount val="16"/>
                <c:pt idx="0">
                  <c:v>459.03902251780261</c:v>
                </c:pt>
                <c:pt idx="1">
                  <c:v>461.16647696152609</c:v>
                </c:pt>
                <c:pt idx="2">
                  <c:v>462.54205741368469</c:v>
                </c:pt>
                <c:pt idx="3">
                  <c:v>432.14924846338397</c:v>
                </c:pt>
                <c:pt idx="4">
                  <c:v>476.48566989195467</c:v>
                </c:pt>
                <c:pt idx="5">
                  <c:v>483.5553507346653</c:v>
                </c:pt>
                <c:pt idx="6">
                  <c:v>496.39873090999583</c:v>
                </c:pt>
                <c:pt idx="7">
                  <c:v>458.07454735158666</c:v>
                </c:pt>
                <c:pt idx="8">
                  <c:v>553.24073131407738</c:v>
                </c:pt>
                <c:pt idx="9">
                  <c:v>565.32488221868368</c:v>
                </c:pt>
                <c:pt idx="10">
                  <c:v>594.74330605655666</c:v>
                </c:pt>
                <c:pt idx="11">
                  <c:v>432.81177883773478</c:v>
                </c:pt>
                <c:pt idx="12">
                  <c:v>501.56105215711926</c:v>
                </c:pt>
                <c:pt idx="13">
                  <c:v>529.14425666654461</c:v>
                </c:pt>
                <c:pt idx="14">
                  <c:v>550.24326714513438</c:v>
                </c:pt>
                <c:pt idx="15">
                  <c:v>503.22966266758255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F-41A5-9498-039277AC9FB6}"/>
            </c:ext>
          </c:extLst>
        </c:ser>
        <c:ser>
          <c:idx val="1"/>
          <c:order val="1"/>
          <c:tx>
            <c:strRef>
              <c:f>SERIES_GRAPH!$D$3</c:f>
              <c:strCache>
                <c:ptCount val="1"/>
                <c:pt idx="0">
                  <c:v>Secteur secondaire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SERIES_GRAPH!$B$4:$B$19</c:f>
              <c:strCache>
                <c:ptCount val="16"/>
                <c:pt idx="0">
                  <c:v>2020T2</c:v>
                </c:pt>
                <c:pt idx="1">
                  <c:v>2020T3</c:v>
                </c:pt>
                <c:pt idx="2">
                  <c:v>2020T4</c:v>
                </c:pt>
                <c:pt idx="3">
                  <c:v>2021T1</c:v>
                </c:pt>
                <c:pt idx="4">
                  <c:v>2021T2</c:v>
                </c:pt>
                <c:pt idx="5">
                  <c:v>2021T3</c:v>
                </c:pt>
                <c:pt idx="6">
                  <c:v>2021T4</c:v>
                </c:pt>
                <c:pt idx="7">
                  <c:v>2022T1</c:v>
                </c:pt>
                <c:pt idx="8">
                  <c:v>2022T2</c:v>
                </c:pt>
                <c:pt idx="9">
                  <c:v>2022T3</c:v>
                </c:pt>
                <c:pt idx="10">
                  <c:v>2022T4</c:v>
                </c:pt>
                <c:pt idx="11">
                  <c:v>2023T1</c:v>
                </c:pt>
                <c:pt idx="12">
                  <c:v>2023T2</c:v>
                </c:pt>
                <c:pt idx="13">
                  <c:v>2023T3</c:v>
                </c:pt>
                <c:pt idx="14">
                  <c:v>2023T4</c:v>
                </c:pt>
                <c:pt idx="15">
                  <c:v>2024T1</c:v>
                </c:pt>
              </c:strCache>
            </c:strRef>
          </c:cat>
          <c:val>
            <c:numRef>
              <c:f>SERIES_GRAPH!$D$4:$D$19</c:f>
              <c:numCache>
                <c:formatCode>0.00</c:formatCode>
                <c:ptCount val="16"/>
                <c:pt idx="0">
                  <c:v>710.19634127942732</c:v>
                </c:pt>
                <c:pt idx="1">
                  <c:v>773.40867994179939</c:v>
                </c:pt>
                <c:pt idx="2">
                  <c:v>852.4896782167832</c:v>
                </c:pt>
                <c:pt idx="3">
                  <c:v>758.0517302074262</c:v>
                </c:pt>
                <c:pt idx="4">
                  <c:v>754.60377869115587</c:v>
                </c:pt>
                <c:pt idx="5">
                  <c:v>782.36161800204025</c:v>
                </c:pt>
                <c:pt idx="6">
                  <c:v>821.34787309937758</c:v>
                </c:pt>
                <c:pt idx="7">
                  <c:v>827.06564599509352</c:v>
                </c:pt>
                <c:pt idx="8">
                  <c:v>873.85867074261398</c:v>
                </c:pt>
                <c:pt idx="9">
                  <c:v>822.09830850849005</c:v>
                </c:pt>
                <c:pt idx="10">
                  <c:v>850.3203961588755</c:v>
                </c:pt>
                <c:pt idx="11">
                  <c:v>888.65553538299037</c:v>
                </c:pt>
                <c:pt idx="12">
                  <c:v>901.40637112526247</c:v>
                </c:pt>
                <c:pt idx="13">
                  <c:v>890.42076093401431</c:v>
                </c:pt>
                <c:pt idx="14">
                  <c:v>925.63631202117085</c:v>
                </c:pt>
                <c:pt idx="15">
                  <c:v>941.20296426108973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BF-41A5-9498-039277AC9FB6}"/>
            </c:ext>
          </c:extLst>
        </c:ser>
        <c:ser>
          <c:idx val="2"/>
          <c:order val="2"/>
          <c:tx>
            <c:strRef>
              <c:f>SERIES_GRAPH!$E$3</c:f>
              <c:strCache>
                <c:ptCount val="1"/>
                <c:pt idx="0">
                  <c:v>Secteur tertiaire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SERIES_GRAPH!$B$4:$B$19</c:f>
              <c:strCache>
                <c:ptCount val="16"/>
                <c:pt idx="0">
                  <c:v>2020T2</c:v>
                </c:pt>
                <c:pt idx="1">
                  <c:v>2020T3</c:v>
                </c:pt>
                <c:pt idx="2">
                  <c:v>2020T4</c:v>
                </c:pt>
                <c:pt idx="3">
                  <c:v>2021T1</c:v>
                </c:pt>
                <c:pt idx="4">
                  <c:v>2021T2</c:v>
                </c:pt>
                <c:pt idx="5">
                  <c:v>2021T3</c:v>
                </c:pt>
                <c:pt idx="6">
                  <c:v>2021T4</c:v>
                </c:pt>
                <c:pt idx="7">
                  <c:v>2022T1</c:v>
                </c:pt>
                <c:pt idx="8">
                  <c:v>2022T2</c:v>
                </c:pt>
                <c:pt idx="9">
                  <c:v>2022T3</c:v>
                </c:pt>
                <c:pt idx="10">
                  <c:v>2022T4</c:v>
                </c:pt>
                <c:pt idx="11">
                  <c:v>2023T1</c:v>
                </c:pt>
                <c:pt idx="12">
                  <c:v>2023T2</c:v>
                </c:pt>
                <c:pt idx="13">
                  <c:v>2023T3</c:v>
                </c:pt>
                <c:pt idx="14">
                  <c:v>2023T4</c:v>
                </c:pt>
                <c:pt idx="15">
                  <c:v>2024T1</c:v>
                </c:pt>
              </c:strCache>
            </c:strRef>
          </c:cat>
          <c:val>
            <c:numRef>
              <c:f>SERIES_GRAPH!$E$4:$E$19</c:f>
              <c:numCache>
                <c:formatCode>0.00</c:formatCode>
                <c:ptCount val="16"/>
                <c:pt idx="0">
                  <c:v>1146.8017650350271</c:v>
                </c:pt>
                <c:pt idx="1">
                  <c:v>1179.8116989978348</c:v>
                </c:pt>
                <c:pt idx="2">
                  <c:v>1111.2689778830927</c:v>
                </c:pt>
                <c:pt idx="3">
                  <c:v>1218.7135028114751</c:v>
                </c:pt>
                <c:pt idx="4">
                  <c:v>1222.6767366963659</c:v>
                </c:pt>
                <c:pt idx="5">
                  <c:v>1241.3649508755748</c:v>
                </c:pt>
                <c:pt idx="6">
                  <c:v>1271.7598106165844</c:v>
                </c:pt>
                <c:pt idx="7">
                  <c:v>1305.5773244839224</c:v>
                </c:pt>
                <c:pt idx="8">
                  <c:v>1231.7557722877157</c:v>
                </c:pt>
                <c:pt idx="9">
                  <c:v>1219.5490213566059</c:v>
                </c:pt>
                <c:pt idx="10">
                  <c:v>1252.3819647657299</c:v>
                </c:pt>
                <c:pt idx="11">
                  <c:v>1325.5573348786095</c:v>
                </c:pt>
                <c:pt idx="12">
                  <c:v>1335.4423896614462</c:v>
                </c:pt>
                <c:pt idx="13">
                  <c:v>1344.2154208762231</c:v>
                </c:pt>
                <c:pt idx="14">
                  <c:v>1374.7947795383402</c:v>
                </c:pt>
                <c:pt idx="15">
                  <c:v>1408.8312371919285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BF-41A5-9498-039277AC9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1839064"/>
        <c:axId val="821837984"/>
      </c:barChart>
      <c:lineChart>
        <c:grouping val="standard"/>
        <c:varyColors val="0"/>
        <c:ser>
          <c:idx val="3"/>
          <c:order val="3"/>
          <c:tx>
            <c:strRef>
              <c:f>SERIES_GRAPH!$H$3</c:f>
              <c:strCache>
                <c:ptCount val="1"/>
                <c:pt idx="0">
                  <c:v>Var AN PIB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SERIES_GRAPH!$B$4:$B$19</c:f>
              <c:strCache>
                <c:ptCount val="16"/>
                <c:pt idx="0">
                  <c:v>2020T2</c:v>
                </c:pt>
                <c:pt idx="1">
                  <c:v>2020T3</c:v>
                </c:pt>
                <c:pt idx="2">
                  <c:v>2020T4</c:v>
                </c:pt>
                <c:pt idx="3">
                  <c:v>2021T1</c:v>
                </c:pt>
                <c:pt idx="4">
                  <c:v>2021T2</c:v>
                </c:pt>
                <c:pt idx="5">
                  <c:v>2021T3</c:v>
                </c:pt>
                <c:pt idx="6">
                  <c:v>2021T4</c:v>
                </c:pt>
                <c:pt idx="7">
                  <c:v>2022T1</c:v>
                </c:pt>
                <c:pt idx="8">
                  <c:v>2022T2</c:v>
                </c:pt>
                <c:pt idx="9">
                  <c:v>2022T3</c:v>
                </c:pt>
                <c:pt idx="10">
                  <c:v>2022T4</c:v>
                </c:pt>
                <c:pt idx="11">
                  <c:v>2023T1</c:v>
                </c:pt>
                <c:pt idx="12">
                  <c:v>2023T2</c:v>
                </c:pt>
                <c:pt idx="13">
                  <c:v>2023T3</c:v>
                </c:pt>
                <c:pt idx="14">
                  <c:v>2023T4</c:v>
                </c:pt>
                <c:pt idx="15">
                  <c:v>2024T1</c:v>
                </c:pt>
              </c:strCache>
            </c:strRef>
          </c:cat>
          <c:val>
            <c:numRef>
              <c:f>SERIES_GRAPH!$H$4:$H$19</c:f>
              <c:numCache>
                <c:formatCode>General</c:formatCode>
                <c:ptCount val="16"/>
                <c:pt idx="3" formatCode="0.000">
                  <c:v>5.3082167066252683</c:v>
                </c:pt>
                <c:pt idx="4" formatCode="0.000">
                  <c:v>2.5226677500659545</c:v>
                </c:pt>
                <c:pt idx="5" formatCode="0.000">
                  <c:v>3.3514790045145348</c:v>
                </c:pt>
                <c:pt idx="6" formatCode="0.000">
                  <c:v>10.005190432805211</c:v>
                </c:pt>
                <c:pt idx="7" formatCode="0.000">
                  <c:v>6.1439407585300865</c:v>
                </c:pt>
                <c:pt idx="8" formatCode="0.000">
                  <c:v>7.6935111907399101</c:v>
                </c:pt>
                <c:pt idx="9" formatCode="0.000">
                  <c:v>1.3063914473431693</c:v>
                </c:pt>
                <c:pt idx="10" formatCode="0.000">
                  <c:v>6.8953748022942296</c:v>
                </c:pt>
                <c:pt idx="11" formatCode="0.000">
                  <c:v>0.28411325968082934</c:v>
                </c:pt>
                <c:pt idx="12" formatCode="0.000">
                  <c:v>4.1633702835695896</c:v>
                </c:pt>
                <c:pt idx="13" formatCode="0.000">
                  <c:v>2.0897326953054796</c:v>
                </c:pt>
                <c:pt idx="14" formatCode="0.000">
                  <c:v>9.4153943297786924</c:v>
                </c:pt>
                <c:pt idx="15" formatCode="0.000">
                  <c:v>5.3539834987811785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BF-41A5-9498-039277AC9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752224"/>
        <c:axId val="823750784"/>
      </c:lineChart>
      <c:catAx>
        <c:axId val="82183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837984"/>
        <c:crosses val="autoZero"/>
        <c:auto val="1"/>
        <c:lblAlgn val="ctr"/>
        <c:lblOffset val="100"/>
        <c:noMultiLvlLbl val="0"/>
      </c:catAx>
      <c:valAx>
        <c:axId val="8218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839064"/>
        <c:crosses val="autoZero"/>
        <c:crossBetween val="between"/>
      </c:valAx>
      <c:valAx>
        <c:axId val="8237507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752224"/>
        <c:crosses val="max"/>
        <c:crossBetween val="between"/>
      </c:valAx>
      <c:catAx>
        <c:axId val="823752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3750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38992</xdr:rowOff>
    </xdr:from>
    <xdr:to>
      <xdr:col>9</xdr:col>
      <xdr:colOff>0</xdr:colOff>
      <xdr:row>3</xdr:row>
      <xdr:rowOff>23447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38EE9F3-2E89-5122-A7D3-E79997DAD980}"/>
            </a:ext>
          </a:extLst>
        </xdr:cNvPr>
        <xdr:cNvSpPr/>
      </xdr:nvSpPr>
      <xdr:spPr>
        <a:xfrm>
          <a:off x="0" y="38992"/>
          <a:ext cx="8388626" cy="541046"/>
        </a:xfrm>
        <a:prstGeom prst="rect">
          <a:avLst/>
        </a:prstGeom>
        <a:solidFill>
          <a:srgbClr val="BBFBFD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600" b="1" i="1" u="none" strike="noStrike" kern="0" cap="none" spc="0" normalizeH="0" baseline="0" noProof="0">
              <a:ln>
                <a:noFill/>
              </a:ln>
              <a:solidFill>
                <a:schemeClr val="bg2">
                  <a:lumMod val="50000"/>
                </a:schemeClr>
              </a:solidFill>
              <a:effectLst/>
              <a:uLnTx/>
              <a:uFillTx/>
              <a:latin typeface="Bahnschrift SemiBold SemiConden" panose="020B0502040204020203" pitchFamily="34" charset="0"/>
              <a:ea typeface="Calibri"/>
              <a:cs typeface="Calibri"/>
            </a:rPr>
            <a:t>PIB à prix courant par secteur d'activités</a:t>
          </a:r>
        </a:p>
      </xdr:txBody>
    </xdr:sp>
    <xdr:clientData/>
  </xdr:twoCellAnchor>
  <xdr:twoCellAnchor>
    <xdr:from>
      <xdr:col>0</xdr:col>
      <xdr:colOff>29308</xdr:colOff>
      <xdr:row>12</xdr:row>
      <xdr:rowOff>158262</xdr:rowOff>
    </xdr:from>
    <xdr:to>
      <xdr:col>8</xdr:col>
      <xdr:colOff>762000</xdr:colOff>
      <xdr:row>24</xdr:row>
      <xdr:rowOff>11723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D858E1C-6616-6FEF-BA13-50275E486B5F}"/>
            </a:ext>
          </a:extLst>
        </xdr:cNvPr>
        <xdr:cNvSpPr txBox="1"/>
      </xdr:nvSpPr>
      <xdr:spPr>
        <a:xfrm>
          <a:off x="29308" y="2291862"/>
          <a:ext cx="8299938" cy="2033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>
              <a:latin typeface="Arial" panose="020B0604020202020204" pitchFamily="34" charset="0"/>
              <a:cs typeface="Arial" panose="020B0604020202020204" pitchFamily="34" charset="0"/>
            </a:rPr>
            <a:t>En glissement </a:t>
          </a:r>
          <a:r>
            <a:rPr lang="en-US" sz="1400" b="1" i="1" baseline="0">
              <a:latin typeface="Arial" panose="020B0604020202020204" pitchFamily="34" charset="0"/>
              <a:cs typeface="Arial" panose="020B0604020202020204" pitchFamily="34" charset="0"/>
            </a:rPr>
            <a:t>trimestriel, le PIB progresse courant timidement de 0,3%.</a:t>
          </a:r>
        </a:p>
        <a:p>
          <a:r>
            <a:rPr lang="en-US" sz="1100" i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La hausse de 0,3% duPIB courant  est porté par l'ensemble des secteurs de l'économie avec une hausse de 3,7% pour le secteur secondaire , 3,2% pour le secteur Primaire et 20% pour le secteur tertiaire. cette hausse est atenuée par une baisse de 16,8% des impots et taxes net sur les produits</a:t>
          </a:r>
        </a:p>
        <a:p>
          <a:endParaRPr lang="en-US" sz="1100" i="1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i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En rythme annuel, le PIB courant progresse fortement de 11,6% en lien avec de fortes progression de primaires (+19,9%), du secondaire de 17,9% et une croissance moderée du tertiaire (+4,8%) . Les impôts et taxes net sur les produits ayant augmentés de 9,5%</a:t>
          </a:r>
        </a:p>
        <a:p>
          <a:endParaRPr lang="en-US" sz="1100"/>
        </a:p>
      </xdr:txBody>
    </xdr:sp>
    <xdr:clientData/>
  </xdr:twoCellAnchor>
  <xdr:twoCellAnchor>
    <xdr:from>
      <xdr:col>0</xdr:col>
      <xdr:colOff>633047</xdr:colOff>
      <xdr:row>23</xdr:row>
      <xdr:rowOff>172279</xdr:rowOff>
    </xdr:from>
    <xdr:to>
      <xdr:col>6</xdr:col>
      <xdr:colOff>675862</xdr:colOff>
      <xdr:row>45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174718F1-DF17-9C32-8D99-978EE1572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3D15-1D14-4CFC-BC78-4FA0B7C7CD10}">
  <dimension ref="B1:AF79"/>
  <sheetViews>
    <sheetView showGridLines="0" tabSelected="1" topLeftCell="Q2" workbookViewId="0">
      <pane ySplit="1" topLeftCell="A3" activePane="bottomLeft" state="frozen"/>
      <selection activeCell="B2" sqref="B2"/>
      <selection pane="bottomLeft" activeCell="C27" sqref="C27"/>
    </sheetView>
  </sheetViews>
  <sheetFormatPr baseColWidth="10" defaultRowHeight="14.4" x14ac:dyDescent="0.3"/>
  <cols>
    <col min="2" max="2" width="35" customWidth="1"/>
    <col min="5" max="5" width="12" bestFit="1" customWidth="1"/>
    <col min="30" max="30" width="13.77734375" customWidth="1"/>
    <col min="31" max="31" width="18.44140625" customWidth="1"/>
    <col min="32" max="32" width="19.44140625" customWidth="1"/>
    <col min="33" max="33" width="21.44140625" customWidth="1"/>
    <col min="35" max="35" width="7.109375" customWidth="1"/>
  </cols>
  <sheetData>
    <row r="1" spans="2:32" ht="15" thickBot="1" x14ac:dyDescent="0.35"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2:32" ht="27.6" customHeight="1" thickBot="1" x14ac:dyDescent="0.35">
      <c r="B2" s="30"/>
      <c r="C2" s="31" t="str">
        <f>INDEX(Date_CNT,MAX(Rang_CNT)-C1,1)</f>
        <v>2022T4</v>
      </c>
      <c r="D2" s="31" t="str">
        <f>INDEX(Date_CNT,MAX(Rang_CNT)-D1,1)</f>
        <v>2023T1</v>
      </c>
      <c r="E2" s="31" t="str">
        <f>INDEX(Date_CNT,MAX(Rang_CNT)-E1,1)</f>
        <v>2023T2</v>
      </c>
      <c r="F2" s="31" t="str">
        <f>INDEX(Date_CNT,MAX(Rang_CNT)-F1,1)</f>
        <v>2023T3</v>
      </c>
      <c r="G2" s="31" t="str">
        <f>INDEX(Date_CNT,MAX(Rang_CNT)-G1,1)</f>
        <v>2023T4</v>
      </c>
      <c r="H2" s="32" t="str">
        <f>INDEX(Date_CNT,MAX(Rang_CNT)-H1)</f>
        <v>2024T1</v>
      </c>
    </row>
    <row r="3" spans="2:32" ht="23.4" customHeight="1" thickBot="1" x14ac:dyDescent="0.35">
      <c r="B3" s="1" t="s">
        <v>1</v>
      </c>
      <c r="C3" s="33">
        <f t="shared" ref="C3:H8" si="0">INDEX(Base_CNT,MAX(Rang_CNT)-C$1,MATCH($B3,Entete_CNT,0))</f>
        <v>594.74330605655666</v>
      </c>
      <c r="D3" s="33">
        <f t="shared" si="0"/>
        <v>432.81177883773478</v>
      </c>
      <c r="E3" s="33">
        <f t="shared" si="0"/>
        <v>501.56105215711926</v>
      </c>
      <c r="F3" s="33">
        <f t="shared" si="0"/>
        <v>529.14425666654461</v>
      </c>
      <c r="G3" s="33">
        <f t="shared" si="0"/>
        <v>550.24326714513438</v>
      </c>
      <c r="H3" s="34">
        <f t="shared" si="0"/>
        <v>503.22966266758255</v>
      </c>
    </row>
    <row r="4" spans="2:32" ht="24" customHeight="1" thickBot="1" x14ac:dyDescent="0.35">
      <c r="B4" s="1" t="s">
        <v>15</v>
      </c>
      <c r="C4" s="33">
        <f t="shared" si="0"/>
        <v>850.3203961588755</v>
      </c>
      <c r="D4" s="33">
        <f t="shared" si="0"/>
        <v>888.65553538299037</v>
      </c>
      <c r="E4" s="33">
        <f t="shared" si="0"/>
        <v>901.40637112526247</v>
      </c>
      <c r="F4" s="33">
        <f t="shared" si="0"/>
        <v>890.42076093401431</v>
      </c>
      <c r="G4" s="33">
        <f t="shared" si="0"/>
        <v>925.63631202117085</v>
      </c>
      <c r="H4" s="34">
        <f t="shared" si="0"/>
        <v>941.20296426108973</v>
      </c>
    </row>
    <row r="5" spans="2:32" ht="21.6" customHeight="1" thickBot="1" x14ac:dyDescent="0.35">
      <c r="B5" s="1" t="s">
        <v>33</v>
      </c>
      <c r="C5" s="33">
        <f t="shared" si="0"/>
        <v>1252.3819647657299</v>
      </c>
      <c r="D5" s="33">
        <f t="shared" si="0"/>
        <v>1325.5573348786095</v>
      </c>
      <c r="E5" s="33">
        <f t="shared" si="0"/>
        <v>1335.4423896614462</v>
      </c>
      <c r="F5" s="33">
        <f t="shared" si="0"/>
        <v>1344.2154208762231</v>
      </c>
      <c r="G5" s="33">
        <f t="shared" si="0"/>
        <v>1374.7947795383402</v>
      </c>
      <c r="H5" s="34">
        <f t="shared" si="0"/>
        <v>1408.8312371919285</v>
      </c>
    </row>
    <row r="6" spans="2:32" ht="20.399999999999999" customHeight="1" thickBot="1" x14ac:dyDescent="0.35">
      <c r="B6" s="1" t="s">
        <v>50</v>
      </c>
      <c r="C6" s="33">
        <f t="shared" si="0"/>
        <v>2697.445666981162</v>
      </c>
      <c r="D6" s="33">
        <f t="shared" si="0"/>
        <v>2647.0246490993345</v>
      </c>
      <c r="E6" s="33">
        <f t="shared" si="0"/>
        <v>2738.409812943828</v>
      </c>
      <c r="F6" s="33">
        <f t="shared" si="0"/>
        <v>2763.7804384767824</v>
      </c>
      <c r="G6" s="33">
        <f t="shared" si="0"/>
        <v>2850.6743587046453</v>
      </c>
      <c r="H6" s="34">
        <f t="shared" si="0"/>
        <v>2853.2638641206008</v>
      </c>
    </row>
    <row r="7" spans="2:32" ht="20.399999999999999" customHeight="1" thickBot="1" x14ac:dyDescent="0.35">
      <c r="B7" s="1" t="s">
        <v>52</v>
      </c>
      <c r="C7" s="33">
        <f t="shared" si="0"/>
        <v>333.78536845772544</v>
      </c>
      <c r="D7" s="33">
        <f t="shared" si="0"/>
        <v>306.0357847188526</v>
      </c>
      <c r="E7" s="33">
        <f t="shared" si="0"/>
        <v>311.1497390796772</v>
      </c>
      <c r="F7" s="33">
        <f t="shared" si="0"/>
        <v>330.79522297991809</v>
      </c>
      <c r="G7" s="33">
        <f t="shared" si="0"/>
        <v>380.42835975419746</v>
      </c>
      <c r="H7" s="34">
        <f t="shared" si="0"/>
        <v>359.56860310374742</v>
      </c>
    </row>
    <row r="8" spans="2:32" ht="27" customHeight="1" thickBot="1" x14ac:dyDescent="0.35">
      <c r="B8" s="1" t="s">
        <v>53</v>
      </c>
      <c r="C8" s="33">
        <f t="shared" si="0"/>
        <v>3031.2310354388874</v>
      </c>
      <c r="D8" s="33">
        <f t="shared" si="0"/>
        <v>2953.060433818187</v>
      </c>
      <c r="E8" s="33">
        <f t="shared" si="0"/>
        <v>3049.5595520235047</v>
      </c>
      <c r="F8" s="33">
        <f t="shared" si="0"/>
        <v>3094.5756614567003</v>
      </c>
      <c r="G8" s="33">
        <f t="shared" si="0"/>
        <v>3231.1027184588424</v>
      </c>
      <c r="H8" s="34">
        <f t="shared" si="0"/>
        <v>3212.8324672243484</v>
      </c>
    </row>
    <row r="9" spans="2:32" ht="17.399999999999999" x14ac:dyDescent="0.45">
      <c r="V9" s="12"/>
    </row>
    <row r="12" spans="2:32" ht="15" thickBot="1" x14ac:dyDescent="0.35"/>
    <row r="13" spans="2:32" ht="19.2" customHeight="1" thickTop="1" thickBot="1" x14ac:dyDescent="0.35">
      <c r="B13" s="62"/>
      <c r="C13" s="4" t="s">
        <v>0</v>
      </c>
      <c r="D13" s="5" t="s">
        <v>2</v>
      </c>
      <c r="E13" s="6" t="s">
        <v>4</v>
      </c>
      <c r="F13" s="6" t="s">
        <v>6</v>
      </c>
      <c r="G13" s="5" t="s">
        <v>8</v>
      </c>
      <c r="H13" s="5" t="s">
        <v>10</v>
      </c>
      <c r="I13" s="5" t="s">
        <v>12</v>
      </c>
      <c r="J13" s="7" t="s">
        <v>14</v>
      </c>
      <c r="K13" s="8" t="s">
        <v>16</v>
      </c>
      <c r="L13" s="5" t="s">
        <v>18</v>
      </c>
      <c r="M13" s="6" t="s">
        <v>20</v>
      </c>
      <c r="N13" s="6" t="s">
        <v>22</v>
      </c>
      <c r="O13" s="9" t="s">
        <v>24</v>
      </c>
      <c r="P13" s="10" t="s">
        <v>26</v>
      </c>
      <c r="Q13" s="5" t="s">
        <v>28</v>
      </c>
      <c r="R13" s="5" t="s">
        <v>30</v>
      </c>
      <c r="S13" s="7" t="s">
        <v>32</v>
      </c>
      <c r="T13" s="5" t="s">
        <v>34</v>
      </c>
      <c r="U13" s="5" t="s">
        <v>36</v>
      </c>
      <c r="V13" s="5" t="s">
        <v>38</v>
      </c>
      <c r="W13" s="5" t="s">
        <v>40</v>
      </c>
      <c r="X13" s="5" t="s">
        <v>42</v>
      </c>
      <c r="Y13" s="5" t="s">
        <v>44</v>
      </c>
      <c r="Z13" s="5" t="s">
        <v>46</v>
      </c>
      <c r="AA13" s="5" t="s">
        <v>48</v>
      </c>
      <c r="AB13" s="7" t="s">
        <v>119</v>
      </c>
      <c r="AC13" s="5" t="s">
        <v>51</v>
      </c>
      <c r="AD13" s="11" t="s">
        <v>118</v>
      </c>
      <c r="AE13" s="58" t="s">
        <v>102</v>
      </c>
      <c r="AF13" s="60" t="s">
        <v>103</v>
      </c>
    </row>
    <row r="14" spans="2:32" ht="20.399999999999999" thickBot="1" x14ac:dyDescent="0.35">
      <c r="B14" s="63"/>
      <c r="C14" s="13" t="s">
        <v>1</v>
      </c>
      <c r="D14" s="14" t="s">
        <v>3</v>
      </c>
      <c r="E14" s="15" t="s">
        <v>5</v>
      </c>
      <c r="F14" s="15" t="s">
        <v>7</v>
      </c>
      <c r="G14" s="14" t="s">
        <v>9</v>
      </c>
      <c r="H14" s="14" t="s">
        <v>11</v>
      </c>
      <c r="I14" s="14" t="s">
        <v>13</v>
      </c>
      <c r="J14" s="16" t="s">
        <v>15</v>
      </c>
      <c r="K14" s="15" t="s">
        <v>17</v>
      </c>
      <c r="L14" s="14" t="s">
        <v>19</v>
      </c>
      <c r="M14" s="15" t="s">
        <v>21</v>
      </c>
      <c r="N14" s="15" t="s">
        <v>23</v>
      </c>
      <c r="O14" s="17" t="s">
        <v>25</v>
      </c>
      <c r="P14" s="18" t="s">
        <v>27</v>
      </c>
      <c r="Q14" s="14" t="s">
        <v>29</v>
      </c>
      <c r="R14" s="14" t="s">
        <v>31</v>
      </c>
      <c r="S14" s="16" t="s">
        <v>33</v>
      </c>
      <c r="T14" s="14" t="s">
        <v>35</v>
      </c>
      <c r="U14" s="14" t="s">
        <v>37</v>
      </c>
      <c r="V14" s="14" t="s">
        <v>39</v>
      </c>
      <c r="W14" s="14" t="s">
        <v>41</v>
      </c>
      <c r="X14" s="14" t="s">
        <v>43</v>
      </c>
      <c r="Y14" s="14" t="s">
        <v>45</v>
      </c>
      <c r="Z14" s="14" t="s">
        <v>47</v>
      </c>
      <c r="AA14" s="14" t="s">
        <v>49</v>
      </c>
      <c r="AB14" s="16" t="s">
        <v>50</v>
      </c>
      <c r="AC14" s="14" t="s">
        <v>52</v>
      </c>
      <c r="AD14" s="19" t="s">
        <v>53</v>
      </c>
      <c r="AE14" s="59"/>
      <c r="AF14" s="61"/>
    </row>
    <row r="15" spans="2:32" ht="25.8" customHeight="1" thickTop="1" x14ac:dyDescent="0.3">
      <c r="B15" s="2" t="s">
        <v>65</v>
      </c>
      <c r="C15" s="23">
        <v>372.76892988191389</v>
      </c>
      <c r="D15" s="23">
        <v>263.87900711050713</v>
      </c>
      <c r="E15" s="24">
        <v>257.82187982820238</v>
      </c>
      <c r="F15" s="24">
        <v>6.0571272823047035</v>
      </c>
      <c r="G15" s="23">
        <v>71.900028047482749</v>
      </c>
      <c r="H15" s="23">
        <v>30.025146788180436</v>
      </c>
      <c r="I15" s="23">
        <v>6.964747935743568</v>
      </c>
      <c r="J15" s="23">
        <v>441.49828347491672</v>
      </c>
      <c r="K15" s="24">
        <v>163.02310254894675</v>
      </c>
      <c r="L15" s="23">
        <v>204.05819156167306</v>
      </c>
      <c r="M15" s="24">
        <v>133.60479596278063</v>
      </c>
      <c r="N15" s="24">
        <v>18.421873877608572</v>
      </c>
      <c r="O15" s="24">
        <v>3.7834650623236521</v>
      </c>
      <c r="P15" s="24">
        <v>48.248056658960209</v>
      </c>
      <c r="Q15" s="23">
        <v>14.14632005506795</v>
      </c>
      <c r="R15" s="23">
        <v>60.270669309228992</v>
      </c>
      <c r="S15" s="23">
        <v>767.27065794456234</v>
      </c>
      <c r="T15" s="23">
        <v>189.41942582237635</v>
      </c>
      <c r="U15" s="23">
        <v>18.993127536903454</v>
      </c>
      <c r="V15" s="23">
        <v>40.491796786722993</v>
      </c>
      <c r="W15" s="23">
        <v>47.275492723670951</v>
      </c>
      <c r="X15" s="23">
        <v>24.49863623342025</v>
      </c>
      <c r="Y15" s="23">
        <v>100.69524276428014</v>
      </c>
      <c r="Z15" s="23">
        <v>16.314012421738791</v>
      </c>
      <c r="AA15" s="23">
        <v>329.58292365544946</v>
      </c>
      <c r="AB15" s="23">
        <v>1581.5378713013934</v>
      </c>
      <c r="AC15" s="23">
        <v>141.63018495484928</v>
      </c>
      <c r="AD15" s="23">
        <v>1723.1680562562426</v>
      </c>
      <c r="AE15" s="25" t="s">
        <v>120</v>
      </c>
      <c r="AF15" s="20">
        <v>1</v>
      </c>
    </row>
    <row r="16" spans="2:32" ht="15.6" x14ac:dyDescent="0.3">
      <c r="B16" s="2" t="s">
        <v>66</v>
      </c>
      <c r="C16" s="23">
        <v>399.26850140014909</v>
      </c>
      <c r="D16" s="23">
        <v>278.41099436959132</v>
      </c>
      <c r="E16" s="23">
        <v>269.17947884830545</v>
      </c>
      <c r="F16" s="23">
        <v>9.2315155212858446</v>
      </c>
      <c r="G16" s="23">
        <v>82.093112483143813</v>
      </c>
      <c r="H16" s="23">
        <v>31.159481863050459</v>
      </c>
      <c r="I16" s="23">
        <v>7.6049126843635459</v>
      </c>
      <c r="J16" s="23">
        <v>434.35359681403042</v>
      </c>
      <c r="K16" s="23">
        <v>158.35480044374654</v>
      </c>
      <c r="L16" s="23">
        <v>203.73639905464771</v>
      </c>
      <c r="M16" s="23">
        <v>133.91104825054074</v>
      </c>
      <c r="N16" s="23">
        <v>18.183867699171088</v>
      </c>
      <c r="O16" s="23">
        <v>6.2016650986565072</v>
      </c>
      <c r="P16" s="23">
        <v>45.439818006279353</v>
      </c>
      <c r="Q16" s="23">
        <v>14.177812975310706</v>
      </c>
      <c r="R16" s="23">
        <v>58.08458434032557</v>
      </c>
      <c r="S16" s="23">
        <v>813.3043432108841</v>
      </c>
      <c r="T16" s="23">
        <v>240.05314091379125</v>
      </c>
      <c r="U16" s="23">
        <v>19.566243240004368</v>
      </c>
      <c r="V16" s="23">
        <v>41.436030451881585</v>
      </c>
      <c r="W16" s="23">
        <v>52.579150222358926</v>
      </c>
      <c r="X16" s="23">
        <v>27.742157522631182</v>
      </c>
      <c r="Y16" s="23">
        <v>100.85289219391049</v>
      </c>
      <c r="Z16" s="23">
        <v>16.689999748399956</v>
      </c>
      <c r="AA16" s="23">
        <v>314.38472891790627</v>
      </c>
      <c r="AB16" s="23">
        <v>1646.9264414250636</v>
      </c>
      <c r="AC16" s="23">
        <v>158.90038074490391</v>
      </c>
      <c r="AD16" s="23">
        <v>1805.8268221699675</v>
      </c>
      <c r="AE16" s="26" t="s">
        <v>120</v>
      </c>
      <c r="AF16" s="21">
        <f>IF(AE16="v",AF15+1,"")</f>
        <v>2</v>
      </c>
    </row>
    <row r="17" spans="2:32" ht="15.6" x14ac:dyDescent="0.3">
      <c r="B17" s="2" t="s">
        <v>67</v>
      </c>
      <c r="C17" s="23">
        <v>399.99290812075935</v>
      </c>
      <c r="D17" s="23">
        <v>277.790848208532</v>
      </c>
      <c r="E17" s="23">
        <v>270.06251816501407</v>
      </c>
      <c r="F17" s="23">
        <v>7.728330043517941</v>
      </c>
      <c r="G17" s="23">
        <v>85.94023352139294</v>
      </c>
      <c r="H17" s="23">
        <v>28.875866538688641</v>
      </c>
      <c r="I17" s="23">
        <v>7.385959852145823</v>
      </c>
      <c r="J17" s="23">
        <v>391.09020804270659</v>
      </c>
      <c r="K17" s="23">
        <v>131.03179962858783</v>
      </c>
      <c r="L17" s="23">
        <v>192.38030304662115</v>
      </c>
      <c r="M17" s="23">
        <v>125.55267899805534</v>
      </c>
      <c r="N17" s="23">
        <v>17.659198348588319</v>
      </c>
      <c r="O17" s="23">
        <v>3.9640442938465057</v>
      </c>
      <c r="P17" s="23">
        <v>45.204381406131006</v>
      </c>
      <c r="Q17" s="23">
        <v>14.152388721659838</v>
      </c>
      <c r="R17" s="23">
        <v>53.525716645837718</v>
      </c>
      <c r="S17" s="23">
        <v>754.12616396281919</v>
      </c>
      <c r="T17" s="23">
        <v>159.87702020882483</v>
      </c>
      <c r="U17" s="23">
        <v>19.037448993765821</v>
      </c>
      <c r="V17" s="23">
        <v>39.349861704911852</v>
      </c>
      <c r="W17" s="23">
        <v>48.317406572211333</v>
      </c>
      <c r="X17" s="23">
        <v>29.428000949942295</v>
      </c>
      <c r="Y17" s="23">
        <v>101.16778404915067</v>
      </c>
      <c r="Z17" s="23">
        <v>16.569504735460345</v>
      </c>
      <c r="AA17" s="23">
        <v>340.37913674855201</v>
      </c>
      <c r="AB17" s="23">
        <v>1545.2092801262852</v>
      </c>
      <c r="AC17" s="23">
        <v>146.73888439928373</v>
      </c>
      <c r="AD17" s="23">
        <v>1691.9481645255689</v>
      </c>
      <c r="AE17" s="26" t="s">
        <v>120</v>
      </c>
      <c r="AF17" s="21">
        <f t="shared" ref="AF17:AF54" si="1">IF(AE17="v",AF16+1,"")</f>
        <v>3</v>
      </c>
    </row>
    <row r="18" spans="2:32" ht="15.6" x14ac:dyDescent="0.3">
      <c r="B18" s="2" t="s">
        <v>68</v>
      </c>
      <c r="C18" s="23">
        <v>412.16266059717736</v>
      </c>
      <c r="D18" s="23">
        <v>284.52915031136934</v>
      </c>
      <c r="E18" s="23">
        <v>277.7111231584779</v>
      </c>
      <c r="F18" s="23">
        <v>6.8180271528914744</v>
      </c>
      <c r="G18" s="23">
        <v>86.859625947980504</v>
      </c>
      <c r="H18" s="23">
        <v>33.153504810080463</v>
      </c>
      <c r="I18" s="23">
        <v>7.6203795277470627</v>
      </c>
      <c r="J18" s="23">
        <v>437.21191166834632</v>
      </c>
      <c r="K18" s="23">
        <v>145.61229737871898</v>
      </c>
      <c r="L18" s="23">
        <v>215.49910633705812</v>
      </c>
      <c r="M18" s="23">
        <v>144.91947678862334</v>
      </c>
      <c r="N18" s="23">
        <v>17.669060074632011</v>
      </c>
      <c r="O18" s="23">
        <v>7.0618255451733276</v>
      </c>
      <c r="P18" s="23">
        <v>45.848743928629411</v>
      </c>
      <c r="Q18" s="23">
        <v>14.10947824796151</v>
      </c>
      <c r="R18" s="23">
        <v>61.991029704607776</v>
      </c>
      <c r="S18" s="23">
        <v>747.28083488173434</v>
      </c>
      <c r="T18" s="23">
        <v>133.19441305500752</v>
      </c>
      <c r="U18" s="23">
        <v>21.150180229326338</v>
      </c>
      <c r="V18" s="23">
        <v>41.213311056483562</v>
      </c>
      <c r="W18" s="23">
        <v>50.45295048175884</v>
      </c>
      <c r="X18" s="23">
        <v>33.326205294006272</v>
      </c>
      <c r="Y18" s="23">
        <v>101.64008099265868</v>
      </c>
      <c r="Z18" s="23">
        <v>19.917483094400932</v>
      </c>
      <c r="AA18" s="23">
        <v>346.38621067809208</v>
      </c>
      <c r="AB18" s="23">
        <v>1596.6554071472581</v>
      </c>
      <c r="AC18" s="23">
        <v>177.71254990096307</v>
      </c>
      <c r="AD18" s="23">
        <v>1774.3679570482211</v>
      </c>
      <c r="AE18" s="26" t="s">
        <v>120</v>
      </c>
      <c r="AF18" s="21">
        <f t="shared" si="1"/>
        <v>4</v>
      </c>
    </row>
    <row r="19" spans="2:32" ht="15.6" x14ac:dyDescent="0.3">
      <c r="B19" s="2" t="s">
        <v>69</v>
      </c>
      <c r="C19" s="23">
        <v>393.19246403882079</v>
      </c>
      <c r="D19" s="23">
        <v>270.0179596240061</v>
      </c>
      <c r="E19" s="23">
        <v>265.38036064580047</v>
      </c>
      <c r="F19" s="23">
        <v>4.6375989782056202</v>
      </c>
      <c r="G19" s="23">
        <v>84.222475252632748</v>
      </c>
      <c r="H19" s="23">
        <v>31.481564077891466</v>
      </c>
      <c r="I19" s="23">
        <v>7.4704650842904083</v>
      </c>
      <c r="J19" s="23">
        <v>431.47610825902291</v>
      </c>
      <c r="K19" s="23">
        <v>133.21636389776282</v>
      </c>
      <c r="L19" s="23">
        <v>213.11461728681815</v>
      </c>
      <c r="M19" s="23">
        <v>142.84599105036585</v>
      </c>
      <c r="N19" s="23">
        <v>17.562142893399102</v>
      </c>
      <c r="O19" s="23">
        <v>6.2869669066731912</v>
      </c>
      <c r="P19" s="23">
        <v>46.419516436379979</v>
      </c>
      <c r="Q19" s="23">
        <v>16.007573671073331</v>
      </c>
      <c r="R19" s="23">
        <v>69.137553403368571</v>
      </c>
      <c r="S19" s="23">
        <v>819.94880428094018</v>
      </c>
      <c r="T19" s="23">
        <v>154.13800036087972</v>
      </c>
      <c r="U19" s="23">
        <v>22.032737734236413</v>
      </c>
      <c r="V19" s="23">
        <v>39.577656821277039</v>
      </c>
      <c r="W19" s="23">
        <v>52.161340037916119</v>
      </c>
      <c r="X19" s="23">
        <v>34.16186104893557</v>
      </c>
      <c r="Y19" s="23">
        <v>102.28801041055729</v>
      </c>
      <c r="Z19" s="23">
        <v>21.83950159233196</v>
      </c>
      <c r="AA19" s="23">
        <v>393.74969627480607</v>
      </c>
      <c r="AB19" s="23">
        <v>1644.6173765787839</v>
      </c>
      <c r="AC19" s="23">
        <v>175.57428651697958</v>
      </c>
      <c r="AD19" s="23">
        <v>1820.1916630957635</v>
      </c>
      <c r="AE19" s="26" t="s">
        <v>120</v>
      </c>
      <c r="AF19" s="21">
        <f t="shared" si="1"/>
        <v>5</v>
      </c>
    </row>
    <row r="20" spans="2:32" ht="15.6" x14ac:dyDescent="0.3">
      <c r="B20" s="2" t="s">
        <v>70</v>
      </c>
      <c r="C20" s="23">
        <v>412.00319711197363</v>
      </c>
      <c r="D20" s="23">
        <v>293.99454045116926</v>
      </c>
      <c r="E20" s="23">
        <v>290.91796912936331</v>
      </c>
      <c r="F20" s="23">
        <v>3.0765713218059392</v>
      </c>
      <c r="G20" s="23">
        <v>77.655241535745404</v>
      </c>
      <c r="H20" s="23">
        <v>32.836431897389076</v>
      </c>
      <c r="I20" s="23">
        <v>7.5169832276699511</v>
      </c>
      <c r="J20" s="23">
        <v>449.464017516181</v>
      </c>
      <c r="K20" s="23">
        <v>152.00175557226274</v>
      </c>
      <c r="L20" s="23">
        <v>210.60474595693915</v>
      </c>
      <c r="M20" s="23">
        <v>137.76862212994621</v>
      </c>
      <c r="N20" s="23">
        <v>17.379376142287402</v>
      </c>
      <c r="O20" s="23">
        <v>7.3630657264820405</v>
      </c>
      <c r="P20" s="23">
        <v>48.093681958223492</v>
      </c>
      <c r="Q20" s="23">
        <v>18.231695634371331</v>
      </c>
      <c r="R20" s="23">
        <v>68.625820352607846</v>
      </c>
      <c r="S20" s="23">
        <v>834.15814337483494</v>
      </c>
      <c r="T20" s="23">
        <v>220.06595957666414</v>
      </c>
      <c r="U20" s="23">
        <v>25.641368143008819</v>
      </c>
      <c r="V20" s="23">
        <v>40.401648110538794</v>
      </c>
      <c r="W20" s="23">
        <v>60.619186441354763</v>
      </c>
      <c r="X20" s="23">
        <v>34.311274792771364</v>
      </c>
      <c r="Y20" s="23">
        <v>103.02504459450439</v>
      </c>
      <c r="Z20" s="23">
        <v>24.346518402219271</v>
      </c>
      <c r="AA20" s="23">
        <v>325.74714331377334</v>
      </c>
      <c r="AB20" s="23">
        <v>1695.6253580029895</v>
      </c>
      <c r="AC20" s="23">
        <v>191.58165580052028</v>
      </c>
      <c r="AD20" s="23">
        <v>1887.2070138035097</v>
      </c>
      <c r="AE20" s="26" t="s">
        <v>120</v>
      </c>
      <c r="AF20" s="21">
        <f t="shared" si="1"/>
        <v>6</v>
      </c>
    </row>
    <row r="21" spans="2:32" ht="16.8" customHeight="1" x14ac:dyDescent="0.3">
      <c r="B21" s="2" t="s">
        <v>71</v>
      </c>
      <c r="C21" s="23">
        <v>416.86493970418735</v>
      </c>
      <c r="D21" s="23">
        <v>301.20698222844339</v>
      </c>
      <c r="E21" s="23">
        <v>287.38928492759771</v>
      </c>
      <c r="F21" s="23">
        <v>13.817697300845655</v>
      </c>
      <c r="G21" s="23">
        <v>77.480017362485498</v>
      </c>
      <c r="H21" s="23">
        <v>30.709948238295869</v>
      </c>
      <c r="I21" s="23">
        <v>7.4679918749625722</v>
      </c>
      <c r="J21" s="23">
        <v>502.90590306870888</v>
      </c>
      <c r="K21" s="23">
        <v>206.96693253805162</v>
      </c>
      <c r="L21" s="23">
        <v>209.62914285780042</v>
      </c>
      <c r="M21" s="23">
        <v>136.13942962298569</v>
      </c>
      <c r="N21" s="23">
        <v>18.320074330756704</v>
      </c>
      <c r="O21" s="23">
        <v>9.7425981450452017</v>
      </c>
      <c r="P21" s="23">
        <v>45.42704075901284</v>
      </c>
      <c r="Q21" s="23">
        <v>18.931080613972625</v>
      </c>
      <c r="R21" s="23">
        <v>67.37874705888423</v>
      </c>
      <c r="S21" s="23">
        <v>832.97336889407393</v>
      </c>
      <c r="T21" s="23">
        <v>173.88450099939433</v>
      </c>
      <c r="U21" s="23">
        <v>25.662729350533809</v>
      </c>
      <c r="V21" s="23">
        <v>41.819705218040973</v>
      </c>
      <c r="W21" s="23">
        <v>50.255635605076563</v>
      </c>
      <c r="X21" s="23">
        <v>36.312857555597034</v>
      </c>
      <c r="Y21" s="23">
        <v>103.86085923654366</v>
      </c>
      <c r="Z21" s="23">
        <v>26.566521930244768</v>
      </c>
      <c r="AA21" s="23">
        <v>374.61055899864283</v>
      </c>
      <c r="AB21" s="23">
        <v>1752.7442116669706</v>
      </c>
      <c r="AC21" s="23">
        <v>169.71489021951848</v>
      </c>
      <c r="AD21" s="23">
        <v>1922.459101886489</v>
      </c>
      <c r="AE21" s="26" t="s">
        <v>120</v>
      </c>
      <c r="AF21" s="21">
        <f t="shared" si="1"/>
        <v>7</v>
      </c>
    </row>
    <row r="22" spans="2:32" ht="15.6" x14ac:dyDescent="0.3">
      <c r="B22" s="2" t="s">
        <v>72</v>
      </c>
      <c r="C22" s="23">
        <v>429.37039914501827</v>
      </c>
      <c r="D22" s="23">
        <v>314.23751769638125</v>
      </c>
      <c r="E22" s="23">
        <v>295.30338529723849</v>
      </c>
      <c r="F22" s="23">
        <v>18.934132399142765</v>
      </c>
      <c r="G22" s="23">
        <v>75.104265849136368</v>
      </c>
      <c r="H22" s="23">
        <v>32.593055786423569</v>
      </c>
      <c r="I22" s="23">
        <v>7.4355598130770701</v>
      </c>
      <c r="J22" s="23">
        <v>508.42397115608725</v>
      </c>
      <c r="K22" s="23">
        <v>206.67394799192286</v>
      </c>
      <c r="L22" s="23">
        <v>212.37449389844227</v>
      </c>
      <c r="M22" s="23">
        <v>140.30895719670221</v>
      </c>
      <c r="N22" s="23">
        <v>20.415406633556806</v>
      </c>
      <c r="O22" s="23">
        <v>7.6273692217995777</v>
      </c>
      <c r="P22" s="23">
        <v>44.022760846383697</v>
      </c>
      <c r="Q22" s="23">
        <v>18.890650080582716</v>
      </c>
      <c r="R22" s="23">
        <v>70.484879185139349</v>
      </c>
      <c r="S22" s="23">
        <v>844.40668345015115</v>
      </c>
      <c r="T22" s="23">
        <v>154.05453906306192</v>
      </c>
      <c r="U22" s="23">
        <v>28.484164772220915</v>
      </c>
      <c r="V22" s="23">
        <v>47.856989850143165</v>
      </c>
      <c r="W22" s="23">
        <v>48.515837915652561</v>
      </c>
      <c r="X22" s="23">
        <v>32.631006602696054</v>
      </c>
      <c r="Y22" s="23">
        <v>104.7880857583946</v>
      </c>
      <c r="Z22" s="23">
        <v>26.712458075204022</v>
      </c>
      <c r="AA22" s="23">
        <v>401.36360141277783</v>
      </c>
      <c r="AB22" s="23">
        <v>1782.2010537512563</v>
      </c>
      <c r="AC22" s="23">
        <v>193.06416746298166</v>
      </c>
      <c r="AD22" s="23">
        <v>1975.2652212142382</v>
      </c>
      <c r="AE22" s="26" t="s">
        <v>120</v>
      </c>
      <c r="AF22" s="21">
        <f t="shared" si="1"/>
        <v>8</v>
      </c>
    </row>
    <row r="23" spans="2:32" ht="15.6" x14ac:dyDescent="0.3">
      <c r="B23" s="2" t="s">
        <v>73</v>
      </c>
      <c r="C23" s="23">
        <v>425.97609466863605</v>
      </c>
      <c r="D23" s="23">
        <v>310.37237889319749</v>
      </c>
      <c r="E23" s="23">
        <v>281.82195954894826</v>
      </c>
      <c r="F23" s="23">
        <v>28.550419344249232</v>
      </c>
      <c r="G23" s="23">
        <v>74.290006337319056</v>
      </c>
      <c r="H23" s="23">
        <v>33.520346461307703</v>
      </c>
      <c r="I23" s="23">
        <v>7.7933629768117836</v>
      </c>
      <c r="J23" s="23">
        <v>508.16557346661051</v>
      </c>
      <c r="K23" s="23">
        <v>221.57193230103596</v>
      </c>
      <c r="L23" s="23">
        <v>199.65840432862908</v>
      </c>
      <c r="M23" s="23">
        <v>128.00715615294808</v>
      </c>
      <c r="N23" s="23">
        <v>22.083649865648677</v>
      </c>
      <c r="O23" s="23">
        <v>8.3599873728823439</v>
      </c>
      <c r="P23" s="23">
        <v>41.207610937149965</v>
      </c>
      <c r="Q23" s="23">
        <v>17.313569353310637</v>
      </c>
      <c r="R23" s="23">
        <v>69.621667483634866</v>
      </c>
      <c r="S23" s="23">
        <v>910.85497373928081</v>
      </c>
      <c r="T23" s="23">
        <v>162.34801786419615</v>
      </c>
      <c r="U23" s="23">
        <v>31.410163684832799</v>
      </c>
      <c r="V23" s="23">
        <v>43.135793147643504</v>
      </c>
      <c r="W23" s="23">
        <v>60.500820261179449</v>
      </c>
      <c r="X23" s="23">
        <v>39.728408070412804</v>
      </c>
      <c r="Y23" s="23">
        <v>105.80113857376529</v>
      </c>
      <c r="Z23" s="23">
        <v>25.199241230664622</v>
      </c>
      <c r="AA23" s="23">
        <v>442.73139090658617</v>
      </c>
      <c r="AB23" s="23">
        <v>1844.9966418745271</v>
      </c>
      <c r="AC23" s="23">
        <v>184.2774638795311</v>
      </c>
      <c r="AD23" s="23">
        <v>2029.2741057540582</v>
      </c>
      <c r="AE23" s="26" t="s">
        <v>120</v>
      </c>
      <c r="AF23" s="21">
        <f t="shared" si="1"/>
        <v>9</v>
      </c>
    </row>
    <row r="24" spans="2:32" ht="15.6" x14ac:dyDescent="0.3">
      <c r="B24" s="2" t="s">
        <v>74</v>
      </c>
      <c r="C24" s="23">
        <v>425.21558356068272</v>
      </c>
      <c r="D24" s="23">
        <v>306.13098070852919</v>
      </c>
      <c r="E24" s="23">
        <v>284.21170372689562</v>
      </c>
      <c r="F24" s="23">
        <v>21.919276981633573</v>
      </c>
      <c r="G24" s="23">
        <v>78.9710195785769</v>
      </c>
      <c r="H24" s="23">
        <v>32.567765599811089</v>
      </c>
      <c r="I24" s="23">
        <v>7.545817673765554</v>
      </c>
      <c r="J24" s="23">
        <v>525.6235880590018</v>
      </c>
      <c r="K24" s="23">
        <v>218.92807343412278</v>
      </c>
      <c r="L24" s="23">
        <v>216.24414004986826</v>
      </c>
      <c r="M24" s="23">
        <v>134.34122751629371</v>
      </c>
      <c r="N24" s="23">
        <v>25.222442546174431</v>
      </c>
      <c r="O24" s="23">
        <v>14.33703831718614</v>
      </c>
      <c r="P24" s="23">
        <v>42.343431670213995</v>
      </c>
      <c r="Q24" s="23">
        <v>15.418084773710019</v>
      </c>
      <c r="R24" s="23">
        <v>75.033289801300796</v>
      </c>
      <c r="S24" s="23">
        <v>1005.8529701418072</v>
      </c>
      <c r="T24" s="23">
        <v>286.42039564765668</v>
      </c>
      <c r="U24" s="23">
        <v>34.341161525354913</v>
      </c>
      <c r="V24" s="23">
        <v>56.436347673257934</v>
      </c>
      <c r="W24" s="23">
        <v>61.705841427386872</v>
      </c>
      <c r="X24" s="23">
        <v>34.71587202336022</v>
      </c>
      <c r="Y24" s="23">
        <v>107.16327995338459</v>
      </c>
      <c r="Z24" s="23">
        <v>24.906936906188129</v>
      </c>
      <c r="AA24" s="23">
        <v>400.16313498521794</v>
      </c>
      <c r="AB24" s="23">
        <v>1956.6921417614919</v>
      </c>
      <c r="AC24" s="23">
        <v>224.2642265341407</v>
      </c>
      <c r="AD24" s="23">
        <v>2180.9563682956327</v>
      </c>
      <c r="AE24" s="26" t="s">
        <v>120</v>
      </c>
      <c r="AF24" s="21">
        <f t="shared" si="1"/>
        <v>10</v>
      </c>
    </row>
    <row r="25" spans="2:32" ht="15.6" x14ac:dyDescent="0.3">
      <c r="B25" s="2" t="s">
        <v>75</v>
      </c>
      <c r="C25" s="23">
        <v>408.53782600227777</v>
      </c>
      <c r="D25" s="23">
        <v>298.92738457868853</v>
      </c>
      <c r="E25" s="23">
        <v>284.90645615527552</v>
      </c>
      <c r="F25" s="23">
        <v>14.020928423412988</v>
      </c>
      <c r="G25" s="23">
        <v>67.891444241518712</v>
      </c>
      <c r="H25" s="23">
        <v>34.030263350082578</v>
      </c>
      <c r="I25" s="23">
        <v>7.6887338319879239</v>
      </c>
      <c r="J25" s="23">
        <v>490.41042250094483</v>
      </c>
      <c r="K25" s="23">
        <v>197.207147880919</v>
      </c>
      <c r="L25" s="23">
        <v>207.90626949980324</v>
      </c>
      <c r="M25" s="23">
        <v>133.57540224811595</v>
      </c>
      <c r="N25" s="23">
        <v>26.405473259382351</v>
      </c>
      <c r="O25" s="23">
        <v>8.1911447790605312</v>
      </c>
      <c r="P25" s="23">
        <v>39.734249213244425</v>
      </c>
      <c r="Q25" s="23">
        <v>16.023623259980965</v>
      </c>
      <c r="R25" s="23">
        <v>69.273381860241614</v>
      </c>
      <c r="S25" s="23">
        <v>861.84774407701559</v>
      </c>
      <c r="T25" s="23">
        <v>138.30081925796355</v>
      </c>
      <c r="U25" s="23">
        <v>32.776252629828036</v>
      </c>
      <c r="V25" s="23">
        <v>43.830352474859161</v>
      </c>
      <c r="W25" s="23">
        <v>55.647921206515008</v>
      </c>
      <c r="X25" s="23">
        <v>40.180815685291236</v>
      </c>
      <c r="Y25" s="23">
        <v>108.88746940106847</v>
      </c>
      <c r="Z25" s="23">
        <v>22.716003538390151</v>
      </c>
      <c r="AA25" s="23">
        <v>419.50810988309991</v>
      </c>
      <c r="AB25" s="23">
        <v>1760.7959925802384</v>
      </c>
      <c r="AC25" s="23">
        <v>208.228638001143</v>
      </c>
      <c r="AD25" s="23">
        <v>1969.0246305813812</v>
      </c>
      <c r="AE25" s="26" t="s">
        <v>120</v>
      </c>
      <c r="AF25" s="21">
        <f t="shared" si="1"/>
        <v>11</v>
      </c>
    </row>
    <row r="26" spans="2:32" ht="15.6" x14ac:dyDescent="0.3">
      <c r="B26" s="2" t="s">
        <v>76</v>
      </c>
      <c r="C26" s="23">
        <v>426.55749576840344</v>
      </c>
      <c r="D26" s="23">
        <v>312.08525581958463</v>
      </c>
      <c r="E26" s="23">
        <v>298.80388056888046</v>
      </c>
      <c r="F26" s="23">
        <v>13.28137525070418</v>
      </c>
      <c r="G26" s="23">
        <v>70.694529842585368</v>
      </c>
      <c r="H26" s="23">
        <v>35.84562458879865</v>
      </c>
      <c r="I26" s="23">
        <v>7.9320855174347304</v>
      </c>
      <c r="J26" s="23">
        <v>535.91341597344285</v>
      </c>
      <c r="K26" s="23">
        <v>228.26284638392229</v>
      </c>
      <c r="L26" s="23">
        <v>216.52318612169947</v>
      </c>
      <c r="M26" s="23">
        <v>139.19221408264227</v>
      </c>
      <c r="N26" s="23">
        <v>27.673434328794553</v>
      </c>
      <c r="O26" s="23">
        <v>9.1818295308709938</v>
      </c>
      <c r="P26" s="23">
        <v>40.475708179391646</v>
      </c>
      <c r="Q26" s="23">
        <v>17.426722612998404</v>
      </c>
      <c r="R26" s="23">
        <v>73.700660854822758</v>
      </c>
      <c r="S26" s="23">
        <v>822.1323120418964</v>
      </c>
      <c r="T26" s="23">
        <v>134.30176723018351</v>
      </c>
      <c r="U26" s="23">
        <v>31.734422159984213</v>
      </c>
      <c r="V26" s="23">
        <v>53.198506704239477</v>
      </c>
      <c r="W26" s="23">
        <v>54.77641710491865</v>
      </c>
      <c r="X26" s="23">
        <v>41.245904220935742</v>
      </c>
      <c r="Y26" s="23">
        <v>110.94911207178164</v>
      </c>
      <c r="Z26" s="23">
        <v>24.249818324757101</v>
      </c>
      <c r="AA26" s="23">
        <v>371.67636422509599</v>
      </c>
      <c r="AB26" s="23">
        <v>1784.6032237837428</v>
      </c>
      <c r="AC26" s="23">
        <v>227.44067158518516</v>
      </c>
      <c r="AD26" s="23">
        <v>2012.0438953689281</v>
      </c>
      <c r="AE26" s="26" t="s">
        <v>120</v>
      </c>
      <c r="AF26" s="21">
        <f t="shared" si="1"/>
        <v>12</v>
      </c>
    </row>
    <row r="27" spans="2:32" ht="15.6" x14ac:dyDescent="0.3">
      <c r="B27" s="2" t="s">
        <v>77</v>
      </c>
      <c r="C27" s="23">
        <v>426.81194669884479</v>
      </c>
      <c r="D27" s="23">
        <v>315.66982839734885</v>
      </c>
      <c r="E27" s="23">
        <v>300.61540560574389</v>
      </c>
      <c r="F27" s="23">
        <v>15.054422791605022</v>
      </c>
      <c r="G27" s="23">
        <v>67.133224820070623</v>
      </c>
      <c r="H27" s="23">
        <v>36.112135853554634</v>
      </c>
      <c r="I27" s="23">
        <v>7.8967576278706506</v>
      </c>
      <c r="J27" s="23">
        <v>556.82153137312912</v>
      </c>
      <c r="K27" s="23">
        <v>244.01521024443113</v>
      </c>
      <c r="L27" s="23">
        <v>226.72345076388766</v>
      </c>
      <c r="M27" s="23">
        <v>151.29016356275915</v>
      </c>
      <c r="N27" s="23">
        <v>25.603329392601051</v>
      </c>
      <c r="O27" s="23">
        <v>8.5565386998651736</v>
      </c>
      <c r="P27" s="23">
        <v>41.273419108662303</v>
      </c>
      <c r="Q27" s="23">
        <v>18.023761981716838</v>
      </c>
      <c r="R27" s="23">
        <v>68.05910838309353</v>
      </c>
      <c r="S27" s="23">
        <v>891.70736178547054</v>
      </c>
      <c r="T27" s="23">
        <v>134.6765731637868</v>
      </c>
      <c r="U27" s="23">
        <v>28.491261092393529</v>
      </c>
      <c r="V27" s="23">
        <v>48.863517910115704</v>
      </c>
      <c r="W27" s="23">
        <v>47.101162722321725</v>
      </c>
      <c r="X27" s="23">
        <v>40.81183563495614</v>
      </c>
      <c r="Y27" s="23">
        <v>113.28853133898538</v>
      </c>
      <c r="Z27" s="23">
        <v>24.669806701517444</v>
      </c>
      <c r="AA27" s="23">
        <v>453.80467322139384</v>
      </c>
      <c r="AB27" s="23">
        <v>1875.3408398574443</v>
      </c>
      <c r="AC27" s="23">
        <v>204.70929211008925</v>
      </c>
      <c r="AD27" s="23">
        <v>2080.0501319675332</v>
      </c>
      <c r="AE27" s="26" t="s">
        <v>120</v>
      </c>
      <c r="AF27" s="21">
        <f t="shared" si="1"/>
        <v>13</v>
      </c>
    </row>
    <row r="28" spans="2:32" ht="15.6" x14ac:dyDescent="0.3">
      <c r="B28" s="2" t="s">
        <v>78</v>
      </c>
      <c r="C28" s="23">
        <v>463.99136118093469</v>
      </c>
      <c r="D28" s="23">
        <v>347.86616594888488</v>
      </c>
      <c r="E28" s="23">
        <v>329.47473264265085</v>
      </c>
      <c r="F28" s="23">
        <v>18.391433306234102</v>
      </c>
      <c r="G28" s="23">
        <v>71.675768642691011</v>
      </c>
      <c r="H28" s="23">
        <v>36.390022826620545</v>
      </c>
      <c r="I28" s="23">
        <v>8.0594037627382118</v>
      </c>
      <c r="J28" s="23">
        <v>549.228377636196</v>
      </c>
      <c r="K28" s="23">
        <v>217.32616106979816</v>
      </c>
      <c r="L28" s="23">
        <v>240.80105129037787</v>
      </c>
      <c r="M28" s="23">
        <v>159.87403519841089</v>
      </c>
      <c r="N28" s="23">
        <v>26.712927895599311</v>
      </c>
      <c r="O28" s="23">
        <v>9.3665255550057847</v>
      </c>
      <c r="P28" s="23">
        <v>44.847562641361868</v>
      </c>
      <c r="Q28" s="23">
        <v>18.876215227756934</v>
      </c>
      <c r="R28" s="23">
        <v>72.224950048263068</v>
      </c>
      <c r="S28" s="23">
        <v>1049.4735753367588</v>
      </c>
      <c r="T28" s="23">
        <v>248.22701756564481</v>
      </c>
      <c r="U28" s="23">
        <v>27.033511726534226</v>
      </c>
      <c r="V28" s="23">
        <v>51.884538579765447</v>
      </c>
      <c r="W28" s="23">
        <v>72.44197955205091</v>
      </c>
      <c r="X28" s="23">
        <v>40.827143600364415</v>
      </c>
      <c r="Y28" s="23">
        <v>115.89262987381336</v>
      </c>
      <c r="Z28" s="23">
        <v>25.855548930460593</v>
      </c>
      <c r="AA28" s="23">
        <v>467.311205508125</v>
      </c>
      <c r="AB28" s="23">
        <v>2062.6933141538893</v>
      </c>
      <c r="AC28" s="23">
        <v>211.68639167642078</v>
      </c>
      <c r="AD28" s="23">
        <v>2274.3797058303098</v>
      </c>
      <c r="AE28" s="26" t="s">
        <v>120</v>
      </c>
      <c r="AF28" s="21">
        <f t="shared" si="1"/>
        <v>14</v>
      </c>
    </row>
    <row r="29" spans="2:32" ht="15.6" x14ac:dyDescent="0.3">
      <c r="B29" s="2" t="s">
        <v>79</v>
      </c>
      <c r="C29" s="23">
        <v>474.10251636782118</v>
      </c>
      <c r="D29" s="23">
        <v>356.46394759316985</v>
      </c>
      <c r="E29" s="23">
        <v>336.24089104499535</v>
      </c>
      <c r="F29" s="23">
        <v>20.223056548174508</v>
      </c>
      <c r="G29" s="23">
        <v>74.161111183293812</v>
      </c>
      <c r="H29" s="23">
        <v>35.350794989755407</v>
      </c>
      <c r="I29" s="23">
        <v>8.1266626016020638</v>
      </c>
      <c r="J29" s="23">
        <v>526.02703554610071</v>
      </c>
      <c r="K29" s="23">
        <v>199.09130952779023</v>
      </c>
      <c r="L29" s="23">
        <v>233.53743962246088</v>
      </c>
      <c r="M29" s="23">
        <v>152.69276742145442</v>
      </c>
      <c r="N29" s="23">
        <v>24.966970476639581</v>
      </c>
      <c r="O29" s="23">
        <v>9.825714704452686</v>
      </c>
      <c r="P29" s="23">
        <v>46.051987019914186</v>
      </c>
      <c r="Q29" s="23">
        <v>19.459099104412417</v>
      </c>
      <c r="R29" s="23">
        <v>73.939187291437122</v>
      </c>
      <c r="S29" s="23">
        <v>1034.6355896765128</v>
      </c>
      <c r="T29" s="23">
        <v>225.42426720385981</v>
      </c>
      <c r="U29" s="23">
        <v>29.591983213454647</v>
      </c>
      <c r="V29" s="23">
        <v>46.930365187607912</v>
      </c>
      <c r="W29" s="23">
        <v>65.380926645617805</v>
      </c>
      <c r="X29" s="23">
        <v>39.438475484690613</v>
      </c>
      <c r="Y29" s="23">
        <v>118.83239734429151</v>
      </c>
      <c r="Z29" s="23">
        <v>27.353438608361444</v>
      </c>
      <c r="AA29" s="23">
        <v>481.68373598862894</v>
      </c>
      <c r="AB29" s="23">
        <v>2034.765141590434</v>
      </c>
      <c r="AC29" s="23">
        <v>216.93785990016056</v>
      </c>
      <c r="AD29" s="23">
        <v>2251.7030014905949</v>
      </c>
      <c r="AE29" s="26" t="s">
        <v>120</v>
      </c>
      <c r="AF29" s="21">
        <f t="shared" si="1"/>
        <v>15</v>
      </c>
    </row>
    <row r="30" spans="2:32" ht="15.6" x14ac:dyDescent="0.3">
      <c r="B30" s="2" t="s">
        <v>80</v>
      </c>
      <c r="C30" s="23">
        <v>488.34817575239941</v>
      </c>
      <c r="D30" s="23">
        <v>368.92305806059642</v>
      </c>
      <c r="E30" s="23">
        <v>346.89897070660999</v>
      </c>
      <c r="F30" s="23">
        <v>22.024087353986374</v>
      </c>
      <c r="G30" s="23">
        <v>74.136895353944524</v>
      </c>
      <c r="H30" s="23">
        <v>37.088046330069417</v>
      </c>
      <c r="I30" s="23">
        <v>8.2001760077890768</v>
      </c>
      <c r="J30" s="23">
        <v>626.46805544457425</v>
      </c>
      <c r="K30" s="23">
        <v>304.40931915798041</v>
      </c>
      <c r="L30" s="23">
        <v>227.90105832327382</v>
      </c>
      <c r="M30" s="23">
        <v>147.65303381737567</v>
      </c>
      <c r="N30" s="23">
        <v>25.974772235160053</v>
      </c>
      <c r="O30" s="23">
        <v>8.2282210406763703</v>
      </c>
      <c r="P30" s="23">
        <v>46.045031230061738</v>
      </c>
      <c r="Q30" s="23">
        <v>19.003923686113819</v>
      </c>
      <c r="R30" s="23">
        <v>75.153754277206318</v>
      </c>
      <c r="S30" s="23">
        <v>868.01347320125751</v>
      </c>
      <c r="T30" s="23">
        <v>151.03514206670829</v>
      </c>
      <c r="U30" s="23">
        <v>32.580243967617591</v>
      </c>
      <c r="V30" s="23">
        <v>48.521578322510969</v>
      </c>
      <c r="W30" s="23">
        <v>58.440931080009584</v>
      </c>
      <c r="X30" s="23">
        <v>35.412545279988784</v>
      </c>
      <c r="Y30" s="23">
        <v>121.9614414429098</v>
      </c>
      <c r="Z30" s="23">
        <v>31.617205759660486</v>
      </c>
      <c r="AA30" s="23">
        <v>388.44438528185208</v>
      </c>
      <c r="AB30" s="23">
        <v>1982.8297043982316</v>
      </c>
      <c r="AC30" s="23">
        <v>237.11845631332949</v>
      </c>
      <c r="AD30" s="23">
        <v>2219.9481607115608</v>
      </c>
      <c r="AE30" s="26" t="s">
        <v>120</v>
      </c>
      <c r="AF30" s="21">
        <f t="shared" si="1"/>
        <v>16</v>
      </c>
    </row>
    <row r="31" spans="2:32" ht="15.6" x14ac:dyDescent="0.3">
      <c r="B31" s="2" t="s">
        <v>81</v>
      </c>
      <c r="C31" s="23">
        <v>434.33918276489709</v>
      </c>
      <c r="D31" s="23">
        <v>315.91160790046303</v>
      </c>
      <c r="E31" s="23">
        <v>295.17433968479253</v>
      </c>
      <c r="F31" s="23">
        <v>20.737268215670518</v>
      </c>
      <c r="G31" s="23">
        <v>74.509962367272564</v>
      </c>
      <c r="H31" s="23">
        <v>35.451988083609741</v>
      </c>
      <c r="I31" s="23">
        <v>8.4656244135517085</v>
      </c>
      <c r="J31" s="23">
        <v>667.8133937449054</v>
      </c>
      <c r="K31" s="23">
        <v>291.12365269944138</v>
      </c>
      <c r="L31" s="23">
        <v>284.00907000070134</v>
      </c>
      <c r="M31" s="23">
        <v>206.69623402090983</v>
      </c>
      <c r="N31" s="23">
        <v>25.483362875260266</v>
      </c>
      <c r="O31" s="23">
        <v>7.8264190413939065</v>
      </c>
      <c r="P31" s="23">
        <v>44.003054063137384</v>
      </c>
      <c r="Q31" s="23">
        <v>18.439065688222524</v>
      </c>
      <c r="R31" s="23">
        <v>74.241605356540106</v>
      </c>
      <c r="S31" s="23">
        <v>1030.9339660672729</v>
      </c>
      <c r="T31" s="23">
        <v>155.95469077202694</v>
      </c>
      <c r="U31" s="23">
        <v>29.749766377888076</v>
      </c>
      <c r="V31" s="23">
        <v>42.412409009922676</v>
      </c>
      <c r="W31" s="23">
        <v>60.336617082998011</v>
      </c>
      <c r="X31" s="23">
        <v>40.220465398774486</v>
      </c>
      <c r="Y31" s="23">
        <v>124.78231223940726</v>
      </c>
      <c r="Z31" s="23">
        <v>27.248100573418835</v>
      </c>
      <c r="AA31" s="23">
        <v>550.22960461283674</v>
      </c>
      <c r="AB31" s="23">
        <v>2133.0865425770758</v>
      </c>
      <c r="AC31" s="23">
        <v>207.62260008412517</v>
      </c>
      <c r="AD31" s="23">
        <v>2340.709142661201</v>
      </c>
      <c r="AE31" s="26" t="s">
        <v>120</v>
      </c>
      <c r="AF31" s="21">
        <f t="shared" si="1"/>
        <v>17</v>
      </c>
    </row>
    <row r="32" spans="2:32" ht="15.6" x14ac:dyDescent="0.3">
      <c r="B32" s="2" t="s">
        <v>82</v>
      </c>
      <c r="C32" s="23">
        <v>422.76452866441417</v>
      </c>
      <c r="D32" s="23">
        <v>301.88510070292938</v>
      </c>
      <c r="E32" s="23">
        <v>278.07494772331285</v>
      </c>
      <c r="F32" s="23">
        <v>23.810152979616518</v>
      </c>
      <c r="G32" s="23">
        <v>79.131283368348079</v>
      </c>
      <c r="H32" s="23">
        <v>33.301869077296985</v>
      </c>
      <c r="I32" s="23">
        <v>8.446275515839762</v>
      </c>
      <c r="J32" s="23">
        <v>608.50425201260407</v>
      </c>
      <c r="K32" s="23">
        <v>287.42550850939597</v>
      </c>
      <c r="L32" s="23">
        <v>231.00204728660924</v>
      </c>
      <c r="M32" s="23">
        <v>151.55266012622809</v>
      </c>
      <c r="N32" s="23">
        <v>26.303909109284998</v>
      </c>
      <c r="O32" s="23">
        <v>5.0814600298019794</v>
      </c>
      <c r="P32" s="23">
        <v>48.064018021294174</v>
      </c>
      <c r="Q32" s="23">
        <v>17.284401759731175</v>
      </c>
      <c r="R32" s="23">
        <v>72.792294456867651</v>
      </c>
      <c r="S32" s="23">
        <v>1053.1234217341666</v>
      </c>
      <c r="T32" s="23">
        <v>215.3981637910839</v>
      </c>
      <c r="U32" s="23">
        <v>29.086811096454767</v>
      </c>
      <c r="V32" s="23">
        <v>53.644647345869529</v>
      </c>
      <c r="W32" s="23">
        <v>60.853344413281896</v>
      </c>
      <c r="X32" s="23">
        <v>39.625323503819146</v>
      </c>
      <c r="Y32" s="23">
        <v>125.8535508358821</v>
      </c>
      <c r="Z32" s="23">
        <v>29.719317024610085</v>
      </c>
      <c r="AA32" s="23">
        <v>498.94226372316518</v>
      </c>
      <c r="AB32" s="23">
        <v>2084.3922024111844</v>
      </c>
      <c r="AC32" s="23">
        <v>196.19754530856324</v>
      </c>
      <c r="AD32" s="23">
        <v>2280.5897477197477</v>
      </c>
      <c r="AE32" s="26" t="s">
        <v>120</v>
      </c>
      <c r="AF32" s="21">
        <f t="shared" si="1"/>
        <v>18</v>
      </c>
    </row>
    <row r="33" spans="2:32" ht="15.6" x14ac:dyDescent="0.3">
      <c r="B33" s="2" t="s">
        <v>83</v>
      </c>
      <c r="C33" s="23">
        <v>414.66714773996659</v>
      </c>
      <c r="D33" s="23">
        <v>290.24139312937785</v>
      </c>
      <c r="E33" s="23">
        <v>274.66041161253111</v>
      </c>
      <c r="F33" s="23">
        <v>15.580981516846753</v>
      </c>
      <c r="G33" s="23">
        <v>77.647239055982709</v>
      </c>
      <c r="H33" s="23">
        <v>38.246751775571056</v>
      </c>
      <c r="I33" s="23">
        <v>8.5317637790350407</v>
      </c>
      <c r="J33" s="23">
        <v>636.55761924355284</v>
      </c>
      <c r="K33" s="23">
        <v>316.35872714765588</v>
      </c>
      <c r="L33" s="23">
        <v>231.31943011099906</v>
      </c>
      <c r="M33" s="23">
        <v>154.22718564206548</v>
      </c>
      <c r="N33" s="23">
        <v>25.855963104921962</v>
      </c>
      <c r="O33" s="23">
        <v>5.3722977478051543</v>
      </c>
      <c r="P33" s="23">
        <v>45.863983616206461</v>
      </c>
      <c r="Q33" s="23">
        <v>18.643097308016536</v>
      </c>
      <c r="R33" s="23">
        <v>70.236364676881351</v>
      </c>
      <c r="S33" s="23">
        <v>1097.0876222663751</v>
      </c>
      <c r="T33" s="23">
        <v>225.14862573476694</v>
      </c>
      <c r="U33" s="23">
        <v>29.892934718355495</v>
      </c>
      <c r="V33" s="23">
        <v>53.772078825063076</v>
      </c>
      <c r="W33" s="23">
        <v>59.80626613410157</v>
      </c>
      <c r="X33" s="23">
        <v>40.209981867131319</v>
      </c>
      <c r="Y33" s="23">
        <v>126.59073044111584</v>
      </c>
      <c r="Z33" s="23">
        <v>27.361814702105956</v>
      </c>
      <c r="AA33" s="23">
        <v>534.30518984373475</v>
      </c>
      <c r="AB33" s="23">
        <v>2148.3123892498943</v>
      </c>
      <c r="AC33" s="23">
        <v>202.98868563180687</v>
      </c>
      <c r="AD33" s="23">
        <v>2351.3010748817014</v>
      </c>
      <c r="AE33" s="26" t="s">
        <v>120</v>
      </c>
      <c r="AF33" s="21">
        <f t="shared" si="1"/>
        <v>19</v>
      </c>
    </row>
    <row r="34" spans="2:32" ht="15.6" x14ac:dyDescent="0.3">
      <c r="B34" s="2" t="s">
        <v>84</v>
      </c>
      <c r="C34" s="23">
        <v>439.829140830722</v>
      </c>
      <c r="D34" s="23">
        <v>304.92689826722966</v>
      </c>
      <c r="E34" s="23">
        <v>290.31130097936352</v>
      </c>
      <c r="F34" s="23">
        <v>14.615597287866199</v>
      </c>
      <c r="G34" s="23">
        <v>83.562515208396633</v>
      </c>
      <c r="H34" s="23">
        <v>42.81539106352222</v>
      </c>
      <c r="I34" s="23">
        <v>8.5243362915734906</v>
      </c>
      <c r="J34" s="23">
        <v>663.4607349989376</v>
      </c>
      <c r="K34" s="23">
        <v>334.64111164350658</v>
      </c>
      <c r="L34" s="23">
        <v>231.62045260169029</v>
      </c>
      <c r="M34" s="23">
        <v>159.61592021079659</v>
      </c>
      <c r="N34" s="23">
        <v>25.684764910532781</v>
      </c>
      <c r="O34" s="23">
        <v>5.7408231809989374</v>
      </c>
      <c r="P34" s="23">
        <v>40.578944299361972</v>
      </c>
      <c r="Q34" s="23">
        <v>19.713435244029796</v>
      </c>
      <c r="R34" s="23">
        <v>77.485735509710963</v>
      </c>
      <c r="S34" s="23">
        <v>1075.7739909321851</v>
      </c>
      <c r="T34" s="23">
        <v>205.76751970212214</v>
      </c>
      <c r="U34" s="23">
        <v>31.072487807301666</v>
      </c>
      <c r="V34" s="23">
        <v>61.069864819144691</v>
      </c>
      <c r="W34" s="23">
        <v>64.970772369618444</v>
      </c>
      <c r="X34" s="23">
        <v>42.391229230275023</v>
      </c>
      <c r="Y34" s="23">
        <v>127.27640748359477</v>
      </c>
      <c r="Z34" s="23">
        <v>34.414767699865159</v>
      </c>
      <c r="AA34" s="23">
        <v>508.81094182026328</v>
      </c>
      <c r="AB34" s="23">
        <v>2179.0638667618446</v>
      </c>
      <c r="AC34" s="23">
        <v>242.13816897550473</v>
      </c>
      <c r="AD34" s="23">
        <v>2421.202035737349</v>
      </c>
      <c r="AE34" s="26" t="s">
        <v>120</v>
      </c>
      <c r="AF34" s="21">
        <f t="shared" si="1"/>
        <v>20</v>
      </c>
    </row>
    <row r="35" spans="2:32" ht="15.6" x14ac:dyDescent="0.3">
      <c r="B35" s="2" t="s">
        <v>85</v>
      </c>
      <c r="C35" s="23">
        <v>445.00544310698689</v>
      </c>
      <c r="D35" s="23">
        <v>326.80080647897819</v>
      </c>
      <c r="E35" s="23">
        <v>313.85030410480806</v>
      </c>
      <c r="F35" s="23">
        <v>12.950502374170101</v>
      </c>
      <c r="G35" s="23">
        <v>76.112651410391209</v>
      </c>
      <c r="H35" s="23">
        <v>33.456957116529658</v>
      </c>
      <c r="I35" s="23">
        <v>8.635028101087812</v>
      </c>
      <c r="J35" s="23">
        <v>670.46030056199049</v>
      </c>
      <c r="K35" s="23">
        <v>326.91023505937858</v>
      </c>
      <c r="L35" s="23">
        <v>253.71249489790247</v>
      </c>
      <c r="M35" s="23">
        <v>179.79569018625654</v>
      </c>
      <c r="N35" s="23">
        <v>26.544314026387376</v>
      </c>
      <c r="O35" s="23">
        <v>7.1283900498902515</v>
      </c>
      <c r="P35" s="23">
        <v>40.244100635368305</v>
      </c>
      <c r="Q35" s="23">
        <v>21.035450630628425</v>
      </c>
      <c r="R35" s="23">
        <v>68.802119974081023</v>
      </c>
      <c r="S35" s="23">
        <v>1148.3855590840451</v>
      </c>
      <c r="T35" s="23">
        <v>220.38391619115126</v>
      </c>
      <c r="U35" s="23">
        <v>31.368251608723753</v>
      </c>
      <c r="V35" s="23">
        <v>56.368925100777261</v>
      </c>
      <c r="W35" s="23">
        <v>59.998233457847221</v>
      </c>
      <c r="X35" s="23">
        <v>45.205599023122844</v>
      </c>
      <c r="Y35" s="23">
        <v>127.35498221003454</v>
      </c>
      <c r="Z35" s="23">
        <v>33.936397302673221</v>
      </c>
      <c r="AA35" s="23">
        <v>573.76925418971496</v>
      </c>
      <c r="AB35" s="23">
        <v>2263.8513027530225</v>
      </c>
      <c r="AC35" s="23">
        <v>192.28238040138933</v>
      </c>
      <c r="AD35" s="23">
        <v>2456.1336831544118</v>
      </c>
      <c r="AE35" s="26" t="s">
        <v>120</v>
      </c>
      <c r="AF35" s="21">
        <f t="shared" si="1"/>
        <v>21</v>
      </c>
    </row>
    <row r="36" spans="2:32" ht="15.6" x14ac:dyDescent="0.3">
      <c r="B36" s="2" t="s">
        <v>86</v>
      </c>
      <c r="C36" s="23">
        <v>459.03902251780261</v>
      </c>
      <c r="D36" s="23">
        <v>337.72900228903592</v>
      </c>
      <c r="E36" s="23">
        <v>334.34560322438961</v>
      </c>
      <c r="F36" s="23">
        <v>3.3833990646463206</v>
      </c>
      <c r="G36" s="23">
        <v>70.971011737274395</v>
      </c>
      <c r="H36" s="23">
        <v>41.3497077595894</v>
      </c>
      <c r="I36" s="23">
        <v>8.9893007319028371</v>
      </c>
      <c r="J36" s="23">
        <v>710.19634127942732</v>
      </c>
      <c r="K36" s="23">
        <v>356.72287143444322</v>
      </c>
      <c r="L36" s="23">
        <v>255.84670413078419</v>
      </c>
      <c r="M36" s="23">
        <v>185.33943948587978</v>
      </c>
      <c r="N36" s="23">
        <v>25.925565168988236</v>
      </c>
      <c r="O36" s="23">
        <v>7.3424244221266708</v>
      </c>
      <c r="P36" s="23">
        <v>37.239275053789477</v>
      </c>
      <c r="Q36" s="23">
        <v>24.192656689017618</v>
      </c>
      <c r="R36" s="23">
        <v>73.434109025182295</v>
      </c>
      <c r="S36" s="23">
        <v>1146.8017650350271</v>
      </c>
      <c r="T36" s="23">
        <v>217.29761516725867</v>
      </c>
      <c r="U36" s="23">
        <v>32.352218749222182</v>
      </c>
      <c r="V36" s="23">
        <v>52.891495265751523</v>
      </c>
      <c r="W36" s="23">
        <v>60.885423310038611</v>
      </c>
      <c r="X36" s="23">
        <v>44.963067731963747</v>
      </c>
      <c r="Y36" s="23">
        <v>127.40553840958187</v>
      </c>
      <c r="Z36" s="23">
        <v>33.988440982127749</v>
      </c>
      <c r="AA36" s="23">
        <v>577.01796541908288</v>
      </c>
      <c r="AB36" s="23">
        <v>2316.0371288322572</v>
      </c>
      <c r="AC36" s="23">
        <v>178.61396880647919</v>
      </c>
      <c r="AD36" s="23">
        <v>2494.6510976387367</v>
      </c>
      <c r="AE36" s="26" t="s">
        <v>120</v>
      </c>
      <c r="AF36" s="21">
        <f t="shared" si="1"/>
        <v>22</v>
      </c>
    </row>
    <row r="37" spans="2:32" ht="15.6" x14ac:dyDescent="0.3">
      <c r="B37" s="2" t="s">
        <v>87</v>
      </c>
      <c r="C37" s="23">
        <v>461.16647696152609</v>
      </c>
      <c r="D37" s="23">
        <v>346.27105420448419</v>
      </c>
      <c r="E37" s="23">
        <v>342.90068137540408</v>
      </c>
      <c r="F37" s="23">
        <v>3.3703728290801229</v>
      </c>
      <c r="G37" s="23">
        <v>62.632602935108153</v>
      </c>
      <c r="H37" s="23">
        <v>43.310469624330516</v>
      </c>
      <c r="I37" s="23">
        <v>8.9523501976032342</v>
      </c>
      <c r="J37" s="23">
        <v>773.40867994179939</v>
      </c>
      <c r="K37" s="23">
        <v>429.58823477130773</v>
      </c>
      <c r="L37" s="23">
        <v>250.43846039282479</v>
      </c>
      <c r="M37" s="23">
        <v>180.88515871069276</v>
      </c>
      <c r="N37" s="23">
        <v>26.404471546453486</v>
      </c>
      <c r="O37" s="23">
        <v>6.4254015698491855</v>
      </c>
      <c r="P37" s="23">
        <v>36.723428565829366</v>
      </c>
      <c r="Q37" s="23">
        <v>24.09859022557454</v>
      </c>
      <c r="R37" s="23">
        <v>69.283394552092034</v>
      </c>
      <c r="S37" s="23">
        <v>1179.8116989978348</v>
      </c>
      <c r="T37" s="23">
        <v>241.32091325571662</v>
      </c>
      <c r="U37" s="23">
        <v>31.882205282465488</v>
      </c>
      <c r="V37" s="23">
        <v>52.897311653223198</v>
      </c>
      <c r="W37" s="23">
        <v>62.412162863115419</v>
      </c>
      <c r="X37" s="23">
        <v>53.781440094021754</v>
      </c>
      <c r="Y37" s="23">
        <v>127.5031470256564</v>
      </c>
      <c r="Z37" s="23">
        <v>33.35552829098949</v>
      </c>
      <c r="AA37" s="23">
        <v>576.65899053264638</v>
      </c>
      <c r="AB37" s="23">
        <v>2414.3868559011603</v>
      </c>
      <c r="AC37" s="23">
        <v>191.43677737560958</v>
      </c>
      <c r="AD37" s="23">
        <v>2605.8236332767697</v>
      </c>
      <c r="AE37" s="26" t="s">
        <v>120</v>
      </c>
      <c r="AF37" s="21">
        <f t="shared" si="1"/>
        <v>23</v>
      </c>
    </row>
    <row r="38" spans="2:32" ht="15.6" x14ac:dyDescent="0.3">
      <c r="B38" s="2" t="s">
        <v>88</v>
      </c>
      <c r="C38" s="23">
        <v>462.54205741368469</v>
      </c>
      <c r="D38" s="23">
        <v>354.07613702750189</v>
      </c>
      <c r="E38" s="23">
        <v>347.57541129539845</v>
      </c>
      <c r="F38" s="23">
        <v>6.5007257321034482</v>
      </c>
      <c r="G38" s="23">
        <v>57.607733917226227</v>
      </c>
      <c r="H38" s="23">
        <v>41.7538654995504</v>
      </c>
      <c r="I38" s="23">
        <v>9.104320969406114</v>
      </c>
      <c r="J38" s="23">
        <v>852.4896782167832</v>
      </c>
      <c r="K38" s="23">
        <v>489.74165873487055</v>
      </c>
      <c r="L38" s="23">
        <v>263.42434057848874</v>
      </c>
      <c r="M38" s="23">
        <v>185.334711617171</v>
      </c>
      <c r="N38" s="23">
        <v>27.901649258170902</v>
      </c>
      <c r="O38" s="23">
        <v>5.5957839581339215</v>
      </c>
      <c r="P38" s="23">
        <v>44.592195745012866</v>
      </c>
      <c r="Q38" s="23">
        <v>22.224302454779419</v>
      </c>
      <c r="R38" s="23">
        <v>77.099376448644634</v>
      </c>
      <c r="S38" s="23">
        <v>1111.2689778830927</v>
      </c>
      <c r="T38" s="23">
        <v>214.73755538587341</v>
      </c>
      <c r="U38" s="23">
        <v>32.952324359588573</v>
      </c>
      <c r="V38" s="23">
        <v>55.306267980247988</v>
      </c>
      <c r="W38" s="23">
        <v>66.06918036899873</v>
      </c>
      <c r="X38" s="23">
        <v>42.259893150891692</v>
      </c>
      <c r="Y38" s="23">
        <v>128.46133335472726</v>
      </c>
      <c r="Z38" s="23">
        <v>35.509633424209547</v>
      </c>
      <c r="AA38" s="23">
        <v>535.97278985855542</v>
      </c>
      <c r="AB38" s="23">
        <v>2426.3007135135604</v>
      </c>
      <c r="AC38" s="23">
        <v>219.35887341652196</v>
      </c>
      <c r="AD38" s="23">
        <v>2645.6595869300827</v>
      </c>
      <c r="AE38" s="26" t="s">
        <v>120</v>
      </c>
      <c r="AF38" s="21">
        <f t="shared" si="1"/>
        <v>24</v>
      </c>
    </row>
    <row r="39" spans="2:32" ht="15.6" x14ac:dyDescent="0.3">
      <c r="B39" s="2" t="s">
        <v>89</v>
      </c>
      <c r="C39" s="23">
        <v>432.14924846338397</v>
      </c>
      <c r="D39" s="23">
        <v>327.0136028867239</v>
      </c>
      <c r="E39" s="23">
        <v>321.75413031412052</v>
      </c>
      <c r="F39" s="23">
        <v>5.2594725726033573</v>
      </c>
      <c r="G39" s="23">
        <v>51.156962154706463</v>
      </c>
      <c r="H39" s="23">
        <v>44.830595527566835</v>
      </c>
      <c r="I39" s="23">
        <v>9.1480878943867801</v>
      </c>
      <c r="J39" s="23">
        <v>758.0517302074262</v>
      </c>
      <c r="K39" s="23">
        <v>385.53227629665889</v>
      </c>
      <c r="L39" s="23">
        <v>264.74719432933506</v>
      </c>
      <c r="M39" s="23">
        <v>185.36085563477263</v>
      </c>
      <c r="N39" s="23">
        <v>27.438846359964483</v>
      </c>
      <c r="O39" s="23">
        <v>5.1171042171694134</v>
      </c>
      <c r="P39" s="23">
        <v>46.830388117428548</v>
      </c>
      <c r="Q39" s="23">
        <v>21.363388049312839</v>
      </c>
      <c r="R39" s="23">
        <v>86.408871532119363</v>
      </c>
      <c r="S39" s="23">
        <v>1218.7135028114751</v>
      </c>
      <c r="T39" s="23">
        <v>213.17999666201544</v>
      </c>
      <c r="U39" s="23">
        <v>29.483864874372593</v>
      </c>
      <c r="V39" s="23">
        <v>58.982355221176825</v>
      </c>
      <c r="W39" s="23">
        <v>63.648142152762489</v>
      </c>
      <c r="X39" s="23">
        <v>43.501436945040105</v>
      </c>
      <c r="Y39" s="23">
        <v>130.31786438113565</v>
      </c>
      <c r="Z39" s="23">
        <v>35.262616081545438</v>
      </c>
      <c r="AA39" s="23">
        <v>644.33722649342644</v>
      </c>
      <c r="AB39" s="23">
        <v>2408.9144814822848</v>
      </c>
      <c r="AC39" s="23">
        <v>218.15810249332253</v>
      </c>
      <c r="AD39" s="23">
        <v>2627.0725839756069</v>
      </c>
      <c r="AE39" s="26" t="s">
        <v>120</v>
      </c>
      <c r="AF39" s="21">
        <f t="shared" si="1"/>
        <v>25</v>
      </c>
    </row>
    <row r="40" spans="2:32" ht="15.6" x14ac:dyDescent="0.3">
      <c r="B40" s="2" t="s">
        <v>90</v>
      </c>
      <c r="C40" s="23">
        <v>476.48566989195467</v>
      </c>
      <c r="D40" s="23">
        <v>362.26574094058759</v>
      </c>
      <c r="E40" s="23">
        <v>361.44420467154231</v>
      </c>
      <c r="F40" s="23">
        <v>0.82153626904528942</v>
      </c>
      <c r="G40" s="23">
        <v>55.587165287791066</v>
      </c>
      <c r="H40" s="23">
        <v>49.605236787939432</v>
      </c>
      <c r="I40" s="23">
        <v>9.0275268756366138</v>
      </c>
      <c r="J40" s="23">
        <v>754.60377869115587</v>
      </c>
      <c r="K40" s="23">
        <v>386.27013104569431</v>
      </c>
      <c r="L40" s="23">
        <v>262.75566092659153</v>
      </c>
      <c r="M40" s="23">
        <v>186.11735366934323</v>
      </c>
      <c r="N40" s="23">
        <v>26.936840028698658</v>
      </c>
      <c r="O40" s="23">
        <v>4.8456171972434383</v>
      </c>
      <c r="P40" s="23">
        <v>44.855850031306211</v>
      </c>
      <c r="Q40" s="23">
        <v>23.175370601694173</v>
      </c>
      <c r="R40" s="23">
        <v>82.402616117175839</v>
      </c>
      <c r="S40" s="23">
        <v>1222.6767366963659</v>
      </c>
      <c r="T40" s="23">
        <v>226.52932358935371</v>
      </c>
      <c r="U40" s="23">
        <v>31.898123245059367</v>
      </c>
      <c r="V40" s="23">
        <v>54.880417445244404</v>
      </c>
      <c r="W40" s="23">
        <v>64.940311604008869</v>
      </c>
      <c r="X40" s="23">
        <v>65.878023359224144</v>
      </c>
      <c r="Y40" s="23">
        <v>130.65005388075215</v>
      </c>
      <c r="Z40" s="23">
        <v>34.500942048900093</v>
      </c>
      <c r="AA40" s="23">
        <v>613.39954152382325</v>
      </c>
      <c r="AB40" s="23">
        <v>2453.7661852794763</v>
      </c>
      <c r="AC40" s="23">
        <v>217.79372041756278</v>
      </c>
      <c r="AD40" s="23">
        <v>2671.5599056970395</v>
      </c>
      <c r="AE40" s="26" t="s">
        <v>120</v>
      </c>
      <c r="AF40" s="21">
        <f t="shared" si="1"/>
        <v>26</v>
      </c>
    </row>
    <row r="41" spans="2:32" ht="15.6" x14ac:dyDescent="0.3">
      <c r="B41" s="2" t="s">
        <v>91</v>
      </c>
      <c r="C41" s="23">
        <v>483.5553507346653</v>
      </c>
      <c r="D41" s="23">
        <v>373.83215132675639</v>
      </c>
      <c r="E41" s="23">
        <v>370.40902875202357</v>
      </c>
      <c r="F41" s="23">
        <v>3.4231225747328065</v>
      </c>
      <c r="G41" s="23">
        <v>49.633236251423881</v>
      </c>
      <c r="H41" s="23">
        <v>51.01681906075288</v>
      </c>
      <c r="I41" s="23">
        <v>9.0731440957321201</v>
      </c>
      <c r="J41" s="23">
        <v>782.36161800204025</v>
      </c>
      <c r="K41" s="23">
        <v>409.35681478234864</v>
      </c>
      <c r="L41" s="23">
        <v>263.46603963744792</v>
      </c>
      <c r="M41" s="23">
        <v>184.5321865677077</v>
      </c>
      <c r="N41" s="23">
        <v>26.745935529336414</v>
      </c>
      <c r="O41" s="23">
        <v>5.1809343105285661</v>
      </c>
      <c r="P41" s="23">
        <v>47.006983229875246</v>
      </c>
      <c r="Q41" s="23">
        <v>22.913903961577141</v>
      </c>
      <c r="R41" s="23">
        <v>86.624859620666513</v>
      </c>
      <c r="S41" s="23">
        <v>1241.3649508755748</v>
      </c>
      <c r="T41" s="23">
        <v>267.30864778763561</v>
      </c>
      <c r="U41" s="23">
        <v>33.648653343976896</v>
      </c>
      <c r="V41" s="23">
        <v>53.720771831142933</v>
      </c>
      <c r="W41" s="23">
        <v>64.433380267709865</v>
      </c>
      <c r="X41" s="23">
        <v>48.892254231674727</v>
      </c>
      <c r="Y41" s="23">
        <v>131.00734826216112</v>
      </c>
      <c r="Z41" s="23">
        <v>36.85812319534503</v>
      </c>
      <c r="AA41" s="23">
        <v>605.49577195592849</v>
      </c>
      <c r="AB41" s="23">
        <v>2507.2819196122805</v>
      </c>
      <c r="AC41" s="23">
        <v>227.04639290469007</v>
      </c>
      <c r="AD41" s="23">
        <v>2734.3283125169705</v>
      </c>
      <c r="AE41" s="26" t="s">
        <v>120</v>
      </c>
      <c r="AF41" s="21">
        <f t="shared" si="1"/>
        <v>27</v>
      </c>
    </row>
    <row r="42" spans="2:32" ht="15.6" x14ac:dyDescent="0.3">
      <c r="B42" s="2" t="s">
        <v>92</v>
      </c>
      <c r="C42" s="23">
        <v>496.39873090999583</v>
      </c>
      <c r="D42" s="23">
        <v>384.36150484593196</v>
      </c>
      <c r="E42" s="23">
        <v>369.60363626231339</v>
      </c>
      <c r="F42" s="23">
        <v>14.757868583618555</v>
      </c>
      <c r="G42" s="23">
        <v>53.027636306078584</v>
      </c>
      <c r="H42" s="23">
        <v>49.511348623740865</v>
      </c>
      <c r="I42" s="23">
        <v>9.4982411342444966</v>
      </c>
      <c r="J42" s="23">
        <v>821.34787309937758</v>
      </c>
      <c r="K42" s="23">
        <v>428.09677787529807</v>
      </c>
      <c r="L42" s="23">
        <v>280.7351051066255</v>
      </c>
      <c r="M42" s="23">
        <v>198.22960412817639</v>
      </c>
      <c r="N42" s="23">
        <v>27.273378082000459</v>
      </c>
      <c r="O42" s="23">
        <v>6.0283442750585676</v>
      </c>
      <c r="P42" s="23">
        <v>49.203778621390022</v>
      </c>
      <c r="Q42" s="23">
        <v>23.275337387415842</v>
      </c>
      <c r="R42" s="23">
        <v>89.240652730038306</v>
      </c>
      <c r="S42" s="23">
        <v>1271.7598106165844</v>
      </c>
      <c r="T42" s="23">
        <v>238.00803196099523</v>
      </c>
      <c r="U42" s="23">
        <v>37.390358536591172</v>
      </c>
      <c r="V42" s="23">
        <v>52.063455502435893</v>
      </c>
      <c r="W42" s="23">
        <v>67.76816597551877</v>
      </c>
      <c r="X42" s="23">
        <v>68.73228546406105</v>
      </c>
      <c r="Y42" s="23">
        <v>131.46173447595109</v>
      </c>
      <c r="Z42" s="23">
        <v>38.529318674209428</v>
      </c>
      <c r="AA42" s="23">
        <v>637.80646002682204</v>
      </c>
      <c r="AB42" s="23">
        <v>2589.5064146259579</v>
      </c>
      <c r="AC42" s="23">
        <v>300.40978418442461</v>
      </c>
      <c r="AD42" s="23">
        <v>2889.9161988103829</v>
      </c>
      <c r="AE42" s="26" t="s">
        <v>120</v>
      </c>
      <c r="AF42" s="21">
        <f t="shared" si="1"/>
        <v>28</v>
      </c>
    </row>
    <row r="43" spans="2:32" ht="15.6" x14ac:dyDescent="0.3">
      <c r="B43" s="2" t="s">
        <v>54</v>
      </c>
      <c r="C43" s="23">
        <v>458.07454735158666</v>
      </c>
      <c r="D43" s="23">
        <v>356.27084315305001</v>
      </c>
      <c r="E43" s="23">
        <v>331.59563562856277</v>
      </c>
      <c r="F43" s="23">
        <v>24.675207524487245</v>
      </c>
      <c r="G43" s="23">
        <v>44.910028871715824</v>
      </c>
      <c r="H43" s="23">
        <v>46.82967570129415</v>
      </c>
      <c r="I43" s="23">
        <v>10.063999625526634</v>
      </c>
      <c r="J43" s="23">
        <v>827.06564599509352</v>
      </c>
      <c r="K43" s="23">
        <v>438.08915932708521</v>
      </c>
      <c r="L43" s="23">
        <v>295.67874950309442</v>
      </c>
      <c r="M43" s="23">
        <v>214.72816841761809</v>
      </c>
      <c r="N43" s="23">
        <v>26.706335201312054</v>
      </c>
      <c r="O43" s="23">
        <v>8.6790113104123883</v>
      </c>
      <c r="P43" s="23">
        <v>45.56523457375188</v>
      </c>
      <c r="Q43" s="23">
        <v>24.265082407692667</v>
      </c>
      <c r="R43" s="23">
        <v>69.03265475722111</v>
      </c>
      <c r="S43" s="23">
        <v>1305.5773244839224</v>
      </c>
      <c r="T43" s="23">
        <v>235.84709462713468</v>
      </c>
      <c r="U43" s="23">
        <v>36.857884701012338</v>
      </c>
      <c r="V43" s="23">
        <v>61.235776840208935</v>
      </c>
      <c r="W43" s="23">
        <v>69.589947811079995</v>
      </c>
      <c r="X43" s="23">
        <v>53.672880689761342</v>
      </c>
      <c r="Y43" s="23">
        <v>132.00527364761092</v>
      </c>
      <c r="Z43" s="23">
        <v>32.529614339859066</v>
      </c>
      <c r="AA43" s="23">
        <v>683.8388518272551</v>
      </c>
      <c r="AB43" s="23">
        <v>2590.7175178306029</v>
      </c>
      <c r="AC43" s="23">
        <v>244.98144580110522</v>
      </c>
      <c r="AD43" s="23">
        <v>2835.698963631708</v>
      </c>
      <c r="AE43" s="26" t="s">
        <v>120</v>
      </c>
      <c r="AF43" s="21">
        <f t="shared" si="1"/>
        <v>29</v>
      </c>
    </row>
    <row r="44" spans="2:32" ht="15.6" x14ac:dyDescent="0.3">
      <c r="B44" s="2" t="s">
        <v>55</v>
      </c>
      <c r="C44" s="23">
        <v>553.24073131407738</v>
      </c>
      <c r="D44" s="23">
        <v>464.46345828888582</v>
      </c>
      <c r="E44" s="23">
        <v>430.97802197122866</v>
      </c>
      <c r="F44" s="23">
        <v>33.485436317657168</v>
      </c>
      <c r="G44" s="23">
        <v>25.286483635034237</v>
      </c>
      <c r="H44" s="23">
        <v>52.31518439416844</v>
      </c>
      <c r="I44" s="23">
        <v>11.175604995988888</v>
      </c>
      <c r="J44" s="23">
        <v>873.85867074261398</v>
      </c>
      <c r="K44" s="23">
        <v>471.54267518784906</v>
      </c>
      <c r="L44" s="23">
        <v>307.86262003922184</v>
      </c>
      <c r="M44" s="23">
        <v>223.83537117218708</v>
      </c>
      <c r="N44" s="23">
        <v>26.766260264625537</v>
      </c>
      <c r="O44" s="23">
        <v>10.343719998270069</v>
      </c>
      <c r="P44" s="23">
        <v>46.917268604139124</v>
      </c>
      <c r="Q44" s="23">
        <v>23.644850198543551</v>
      </c>
      <c r="R44" s="23">
        <v>70.808525316999649</v>
      </c>
      <c r="S44" s="23">
        <v>1231.7557722877157</v>
      </c>
      <c r="T44" s="23">
        <v>272.08073918405557</v>
      </c>
      <c r="U44" s="23">
        <v>41.443967618685576</v>
      </c>
      <c r="V44" s="23">
        <v>59.162175226372504</v>
      </c>
      <c r="W44" s="23">
        <v>76.088737482808469</v>
      </c>
      <c r="X44" s="23">
        <v>59.804587030184834</v>
      </c>
      <c r="Y44" s="23">
        <v>132.58327096942813</v>
      </c>
      <c r="Z44" s="23">
        <v>32.275187683659347</v>
      </c>
      <c r="AA44" s="23">
        <v>558.31710709252138</v>
      </c>
      <c r="AB44" s="23">
        <v>2658.8551743444073</v>
      </c>
      <c r="AC44" s="23">
        <v>285.83899288762598</v>
      </c>
      <c r="AD44" s="23">
        <v>2944.6941672320331</v>
      </c>
      <c r="AE44" s="26" t="s">
        <v>120</v>
      </c>
      <c r="AF44" s="21">
        <f t="shared" si="1"/>
        <v>30</v>
      </c>
    </row>
    <row r="45" spans="2:32" ht="15.6" x14ac:dyDescent="0.3">
      <c r="B45" s="2" t="s">
        <v>56</v>
      </c>
      <c r="C45" s="23">
        <v>565.32488221868368</v>
      </c>
      <c r="D45" s="23">
        <v>486.65003294297168</v>
      </c>
      <c r="E45" s="23">
        <v>469.04899707131221</v>
      </c>
      <c r="F45" s="23">
        <v>17.601035871659462</v>
      </c>
      <c r="G45" s="23">
        <v>22.425701613390643</v>
      </c>
      <c r="H45" s="23">
        <v>44.469742525845724</v>
      </c>
      <c r="I45" s="23">
        <v>11.779405136475637</v>
      </c>
      <c r="J45" s="23">
        <v>822.09830850849005</v>
      </c>
      <c r="K45" s="23">
        <v>390.64987211410926</v>
      </c>
      <c r="L45" s="23">
        <v>337.19949202920833</v>
      </c>
      <c r="M45" s="23">
        <v>254.38495050413266</v>
      </c>
      <c r="N45" s="23">
        <v>27.204582743223568</v>
      </c>
      <c r="O45" s="23">
        <v>8.9064473593906595</v>
      </c>
      <c r="P45" s="23">
        <v>46.703511422461439</v>
      </c>
      <c r="Q45" s="23">
        <v>19.290541336866852</v>
      </c>
      <c r="R45" s="23">
        <v>74.958403028305781</v>
      </c>
      <c r="S45" s="23">
        <v>1219.5490213566059</v>
      </c>
      <c r="T45" s="23">
        <v>184.23764336610446</v>
      </c>
      <c r="U45" s="23">
        <v>39.760950602121362</v>
      </c>
      <c r="V45" s="23">
        <v>59.881228874009103</v>
      </c>
      <c r="W45" s="23">
        <v>69.524119775377372</v>
      </c>
      <c r="X45" s="23">
        <v>61.401055643343305</v>
      </c>
      <c r="Y45" s="23">
        <v>133.33247879292395</v>
      </c>
      <c r="Z45" s="23">
        <v>29.429433495868246</v>
      </c>
      <c r="AA45" s="23">
        <v>641.98211080685815</v>
      </c>
      <c r="AB45" s="23">
        <v>2606.9722120837796</v>
      </c>
      <c r="AC45" s="23">
        <v>320.69760478324673</v>
      </c>
      <c r="AD45" s="23">
        <v>2927.6698168670264</v>
      </c>
      <c r="AE45" s="26" t="s">
        <v>120</v>
      </c>
      <c r="AF45" s="21">
        <f t="shared" si="1"/>
        <v>31</v>
      </c>
    </row>
    <row r="46" spans="2:32" ht="15.6" x14ac:dyDescent="0.3">
      <c r="B46" s="2" t="s">
        <v>57</v>
      </c>
      <c r="C46" s="23">
        <v>594.74330605655666</v>
      </c>
      <c r="D46" s="23">
        <v>519.28033178212877</v>
      </c>
      <c r="E46" s="23">
        <v>515.83409177539613</v>
      </c>
      <c r="F46" s="23">
        <v>3.4462400067326597</v>
      </c>
      <c r="G46" s="23">
        <v>21.901450969209225</v>
      </c>
      <c r="H46" s="23">
        <v>40.98626980326901</v>
      </c>
      <c r="I46" s="23">
        <v>12.575253501949691</v>
      </c>
      <c r="J46" s="23">
        <v>850.3203961588755</v>
      </c>
      <c r="K46" s="23">
        <v>407.08310025355337</v>
      </c>
      <c r="L46" s="23">
        <v>342.52197472967123</v>
      </c>
      <c r="M46" s="23">
        <v>257.06601863870441</v>
      </c>
      <c r="N46" s="23">
        <v>27.688167239252554</v>
      </c>
      <c r="O46" s="23">
        <v>9.7557798288383779</v>
      </c>
      <c r="P46" s="23">
        <v>48.012009022875908</v>
      </c>
      <c r="Q46" s="23">
        <v>18.597312565103799</v>
      </c>
      <c r="R46" s="23">
        <v>82.118008610547022</v>
      </c>
      <c r="S46" s="23">
        <v>1252.3819647657299</v>
      </c>
      <c r="T46" s="23">
        <v>279.85642426606569</v>
      </c>
      <c r="U46" s="23">
        <v>46.762945195636917</v>
      </c>
      <c r="V46" s="23">
        <v>61.197416360777815</v>
      </c>
      <c r="W46" s="23">
        <v>69.032524806306441</v>
      </c>
      <c r="X46" s="23">
        <v>59.676712568570132</v>
      </c>
      <c r="Y46" s="23">
        <v>134.28208060153207</v>
      </c>
      <c r="Z46" s="23">
        <v>29.547899188025024</v>
      </c>
      <c r="AA46" s="23">
        <v>572.02596177881583</v>
      </c>
      <c r="AB46" s="23">
        <v>2697.445666981162</v>
      </c>
      <c r="AC46" s="23">
        <v>333.78536845772544</v>
      </c>
      <c r="AD46" s="23">
        <v>3031.2310354388874</v>
      </c>
      <c r="AE46" s="26" t="s">
        <v>120</v>
      </c>
      <c r="AF46" s="21">
        <f t="shared" si="1"/>
        <v>32</v>
      </c>
    </row>
    <row r="47" spans="2:32" ht="15.6" x14ac:dyDescent="0.3">
      <c r="B47" s="2" t="s">
        <v>58</v>
      </c>
      <c r="C47" s="23">
        <v>432.81177883773478</v>
      </c>
      <c r="D47" s="23">
        <v>360.18896539821304</v>
      </c>
      <c r="E47" s="23">
        <v>358.7805175015572</v>
      </c>
      <c r="F47" s="23">
        <v>1.4084478966558891</v>
      </c>
      <c r="G47" s="23">
        <v>19.696616850336287</v>
      </c>
      <c r="H47" s="23">
        <v>39.904650772449266</v>
      </c>
      <c r="I47" s="23">
        <v>13.021545816736202</v>
      </c>
      <c r="J47" s="23">
        <v>888.65553538299037</v>
      </c>
      <c r="K47" s="23">
        <v>429.02727904549567</v>
      </c>
      <c r="L47" s="23">
        <v>353.28278539542214</v>
      </c>
      <c r="M47" s="23">
        <v>264.92511767972064</v>
      </c>
      <c r="N47" s="23">
        <v>27.905017875407815</v>
      </c>
      <c r="O47" s="23">
        <v>11.59845641793248</v>
      </c>
      <c r="P47" s="23">
        <v>48.854193422361206</v>
      </c>
      <c r="Q47" s="23">
        <v>18.814724994444084</v>
      </c>
      <c r="R47" s="23">
        <v>87.530745947628532</v>
      </c>
      <c r="S47" s="23">
        <v>1325.5573348786095</v>
      </c>
      <c r="T47" s="23">
        <v>250.91635822942274</v>
      </c>
      <c r="U47" s="23">
        <v>41.808392666654747</v>
      </c>
      <c r="V47" s="23">
        <v>63.24387596922589</v>
      </c>
      <c r="W47" s="23">
        <v>73.505477106967874</v>
      </c>
      <c r="X47" s="23">
        <v>59.857687353638262</v>
      </c>
      <c r="Y47" s="23">
        <v>135.00228970917266</v>
      </c>
      <c r="Z47" s="23">
        <v>27.899852402989271</v>
      </c>
      <c r="AA47" s="23">
        <v>673.32340144053785</v>
      </c>
      <c r="AB47" s="23">
        <v>2647.0246490993345</v>
      </c>
      <c r="AC47" s="23">
        <v>306.0357847188526</v>
      </c>
      <c r="AD47" s="23">
        <v>2953.060433818187</v>
      </c>
      <c r="AE47" s="26" t="s">
        <v>120</v>
      </c>
      <c r="AF47" s="21">
        <f t="shared" si="1"/>
        <v>33</v>
      </c>
    </row>
    <row r="48" spans="2:32" ht="15.6" x14ac:dyDescent="0.3">
      <c r="B48" s="2" t="s">
        <v>59</v>
      </c>
      <c r="C48" s="23">
        <v>501.56105215711926</v>
      </c>
      <c r="D48" s="23">
        <v>422.76909473284798</v>
      </c>
      <c r="E48" s="23">
        <v>421.47714711944275</v>
      </c>
      <c r="F48" s="23">
        <v>1.2919476134052166</v>
      </c>
      <c r="G48" s="23">
        <v>26.170158643108064</v>
      </c>
      <c r="H48" s="23">
        <v>39.437787308485319</v>
      </c>
      <c r="I48" s="23">
        <v>13.184011472677863</v>
      </c>
      <c r="J48" s="23">
        <v>901.40637112526247</v>
      </c>
      <c r="K48" s="23">
        <v>443.26027129258483</v>
      </c>
      <c r="L48" s="23">
        <v>344.34317404209708</v>
      </c>
      <c r="M48" s="23">
        <v>253.21121736969803</v>
      </c>
      <c r="N48" s="23">
        <v>28.299196400899316</v>
      </c>
      <c r="O48" s="23">
        <v>10.495716219105292</v>
      </c>
      <c r="P48" s="23">
        <v>52.337044052394425</v>
      </c>
      <c r="Q48" s="23">
        <v>20.014471820622173</v>
      </c>
      <c r="R48" s="23">
        <v>93.78845396995824</v>
      </c>
      <c r="S48" s="23">
        <v>1335.4423896614462</v>
      </c>
      <c r="T48" s="23">
        <v>287.90087534019005</v>
      </c>
      <c r="U48" s="23">
        <v>45.998828141457111</v>
      </c>
      <c r="V48" s="23">
        <v>63.917185712239139</v>
      </c>
      <c r="W48" s="23">
        <v>69.802608960908231</v>
      </c>
      <c r="X48" s="23">
        <v>58.961248334855675</v>
      </c>
      <c r="Y48" s="23">
        <v>135.74765416729701</v>
      </c>
      <c r="Z48" s="23">
        <v>26.687286376049816</v>
      </c>
      <c r="AA48" s="23">
        <v>646.42670262844933</v>
      </c>
      <c r="AB48" s="23">
        <v>2738.409812943828</v>
      </c>
      <c r="AC48" s="23">
        <v>311.1497390796772</v>
      </c>
      <c r="AD48" s="23">
        <v>3049.5595520235047</v>
      </c>
      <c r="AE48" s="26" t="s">
        <v>120</v>
      </c>
      <c r="AF48" s="21">
        <f t="shared" si="1"/>
        <v>34</v>
      </c>
    </row>
    <row r="49" spans="2:32" ht="15.6" x14ac:dyDescent="0.3">
      <c r="B49" s="2" t="s">
        <v>60</v>
      </c>
      <c r="C49" s="23">
        <v>529.14425666654461</v>
      </c>
      <c r="D49" s="23">
        <v>435.51740713813678</v>
      </c>
      <c r="E49" s="23">
        <v>432.80942064953035</v>
      </c>
      <c r="F49" s="23">
        <v>2.7079864886064535</v>
      </c>
      <c r="G49" s="23">
        <v>38.72263932690467</v>
      </c>
      <c r="H49" s="23">
        <v>45.500776271281225</v>
      </c>
      <c r="I49" s="23">
        <v>9.4034339302218903</v>
      </c>
      <c r="J49" s="23">
        <v>890.42076093401431</v>
      </c>
      <c r="K49" s="23">
        <v>454.82844621312995</v>
      </c>
      <c r="L49" s="23">
        <v>315.93757068571745</v>
      </c>
      <c r="M49" s="23">
        <v>226.33826187528351</v>
      </c>
      <c r="N49" s="23">
        <v>28.183481591423927</v>
      </c>
      <c r="O49" s="23">
        <v>10.937979455803186</v>
      </c>
      <c r="P49" s="23">
        <v>50.477847763206867</v>
      </c>
      <c r="Q49" s="23">
        <v>18.305020899319409</v>
      </c>
      <c r="R49" s="23">
        <v>101.34972313584741</v>
      </c>
      <c r="S49" s="23">
        <v>1344.2154208762231</v>
      </c>
      <c r="T49" s="23">
        <v>266.10318664995896</v>
      </c>
      <c r="U49" s="23">
        <v>45.3149723442097</v>
      </c>
      <c r="V49" s="23">
        <v>59.949963658639177</v>
      </c>
      <c r="W49" s="23">
        <v>71.619046779105616</v>
      </c>
      <c r="X49" s="23">
        <v>62.364448910011234</v>
      </c>
      <c r="Y49" s="23">
        <v>134.67348415526493</v>
      </c>
      <c r="Z49" s="23">
        <v>26.929621987777921</v>
      </c>
      <c r="AA49" s="23">
        <v>677.26069639125558</v>
      </c>
      <c r="AB49" s="23">
        <v>2763.7804384767824</v>
      </c>
      <c r="AC49" s="23">
        <v>330.79522297991809</v>
      </c>
      <c r="AD49" s="23">
        <v>3094.5756614567003</v>
      </c>
      <c r="AE49" s="26" t="s">
        <v>120</v>
      </c>
      <c r="AF49" s="21">
        <f t="shared" si="1"/>
        <v>35</v>
      </c>
    </row>
    <row r="50" spans="2:32" ht="15.6" x14ac:dyDescent="0.3">
      <c r="B50" s="2" t="s">
        <v>61</v>
      </c>
      <c r="C50" s="23">
        <v>550.24326714513438</v>
      </c>
      <c r="D50" s="23">
        <v>447.48432368596889</v>
      </c>
      <c r="E50" s="23">
        <v>444.98377617036948</v>
      </c>
      <c r="F50" s="23">
        <v>2.5005475155994281</v>
      </c>
      <c r="G50" s="23">
        <v>46.802041931430111</v>
      </c>
      <c r="H50" s="23">
        <v>46.819885751873151</v>
      </c>
      <c r="I50" s="23">
        <v>9.1370157758622703</v>
      </c>
      <c r="J50" s="23">
        <v>925.63631202117085</v>
      </c>
      <c r="K50" s="23">
        <v>497.8626406017425</v>
      </c>
      <c r="L50" s="23">
        <v>304.41845970310862</v>
      </c>
      <c r="M50" s="23">
        <v>216.41887862190731</v>
      </c>
      <c r="N50" s="23">
        <v>27.829652773280102</v>
      </c>
      <c r="O50" s="23">
        <v>9.0941594648891186</v>
      </c>
      <c r="P50" s="23">
        <v>51.075768843032115</v>
      </c>
      <c r="Q50" s="23">
        <v>19.059678561620284</v>
      </c>
      <c r="R50" s="23">
        <v>104.29553315469951</v>
      </c>
      <c r="S50" s="23">
        <v>1374.7947795383402</v>
      </c>
      <c r="T50" s="23">
        <v>353.14297774200776</v>
      </c>
      <c r="U50" s="23">
        <v>49.082718948846555</v>
      </c>
      <c r="V50" s="23">
        <v>64.270474972412956</v>
      </c>
      <c r="W50" s="23">
        <v>74.051177362405127</v>
      </c>
      <c r="X50" s="23">
        <v>61.987454897429082</v>
      </c>
      <c r="Y50" s="23">
        <v>135.45939236926941</v>
      </c>
      <c r="Z50" s="23">
        <v>26.782886890314142</v>
      </c>
      <c r="AA50" s="23">
        <v>610.01769635565506</v>
      </c>
      <c r="AB50" s="23">
        <v>2850.6743587046453</v>
      </c>
      <c r="AC50" s="23">
        <v>380.42835975419746</v>
      </c>
      <c r="AD50" s="23">
        <v>3231.1027184588424</v>
      </c>
      <c r="AE50" s="26" t="s">
        <v>120</v>
      </c>
      <c r="AF50" s="21">
        <f t="shared" si="1"/>
        <v>36</v>
      </c>
    </row>
    <row r="51" spans="2:32" ht="15.6" x14ac:dyDescent="0.3">
      <c r="B51" s="2" t="s">
        <v>62</v>
      </c>
      <c r="C51" s="23">
        <v>503.22966266758255</v>
      </c>
      <c r="D51" s="23">
        <v>428.12915248500127</v>
      </c>
      <c r="E51" s="23">
        <v>426.83266584354141</v>
      </c>
      <c r="F51" s="23">
        <v>1.2964866414598437</v>
      </c>
      <c r="G51" s="23">
        <v>21.563094544384949</v>
      </c>
      <c r="H51" s="23">
        <v>40.375465763863701</v>
      </c>
      <c r="I51" s="23">
        <v>13.161949874332615</v>
      </c>
      <c r="J51" s="23">
        <v>941.20296426108973</v>
      </c>
      <c r="K51" s="23">
        <v>480.09188960080212</v>
      </c>
      <c r="L51" s="23">
        <v>338.86693578535119</v>
      </c>
      <c r="M51" s="23">
        <v>252.98990505569662</v>
      </c>
      <c r="N51" s="23">
        <v>27.801667180360088</v>
      </c>
      <c r="O51" s="23">
        <v>7.7781683410375697</v>
      </c>
      <c r="P51" s="23">
        <v>50.29719520825693</v>
      </c>
      <c r="Q51" s="23">
        <v>20.757261839095488</v>
      </c>
      <c r="R51" s="23">
        <v>101.48687703584091</v>
      </c>
      <c r="S51" s="23">
        <v>1408.8312371919285</v>
      </c>
      <c r="T51" s="23">
        <v>255.83894929529089</v>
      </c>
      <c r="U51" s="23">
        <v>50.354616892479243</v>
      </c>
      <c r="V51" s="23">
        <v>60.110513691186469</v>
      </c>
      <c r="W51" s="23">
        <v>70.919667934735799</v>
      </c>
      <c r="X51" s="23">
        <v>64.086808314114975</v>
      </c>
      <c r="Y51" s="23">
        <v>138.22873402717175</v>
      </c>
      <c r="Z51" s="23">
        <v>25.16780533317916</v>
      </c>
      <c r="AA51" s="23">
        <v>744.12414170377031</v>
      </c>
      <c r="AB51" s="23">
        <v>2853.2638641206008</v>
      </c>
      <c r="AC51" s="23">
        <v>359.56860310374742</v>
      </c>
      <c r="AD51" s="23">
        <v>3212.8324672243484</v>
      </c>
      <c r="AE51" s="26" t="s">
        <v>120</v>
      </c>
      <c r="AF51" s="21">
        <f t="shared" si="1"/>
        <v>37</v>
      </c>
    </row>
    <row r="52" spans="2:32" ht="15.6" x14ac:dyDescent="0.3">
      <c r="B52" s="2" t="s">
        <v>63</v>
      </c>
      <c r="C52" s="23">
        <v>614.51117310404345</v>
      </c>
      <c r="D52" s="23">
        <v>540.73039031047347</v>
      </c>
      <c r="E52" s="23">
        <v>545.3768047872228</v>
      </c>
      <c r="F52" s="23">
        <v>-4.6464144767492614</v>
      </c>
      <c r="G52" s="23">
        <v>20.592885913340755</v>
      </c>
      <c r="H52" s="23">
        <v>39.759913255099889</v>
      </c>
      <c r="I52" s="23">
        <v>13.427983625129349</v>
      </c>
      <c r="J52" s="23">
        <v>1012.3837632083222</v>
      </c>
      <c r="K52" s="23">
        <v>552.16216918473344</v>
      </c>
      <c r="L52" s="23">
        <v>337.39888628075784</v>
      </c>
      <c r="M52" s="23">
        <v>253.36999058320902</v>
      </c>
      <c r="N52" s="23">
        <v>28.020659393042916</v>
      </c>
      <c r="O52" s="23">
        <v>7.3890724434247748</v>
      </c>
      <c r="P52" s="23">
        <v>48.619163861081105</v>
      </c>
      <c r="Q52" s="23">
        <v>20.241442451550277</v>
      </c>
      <c r="R52" s="23">
        <v>102.5812652912807</v>
      </c>
      <c r="S52" s="23">
        <v>1381.3012367824404</v>
      </c>
      <c r="T52" s="23">
        <v>306.69843680823436</v>
      </c>
      <c r="U52" s="23">
        <v>53.379277429860551</v>
      </c>
      <c r="V52" s="23">
        <v>64.42671198288491</v>
      </c>
      <c r="W52" s="23">
        <v>72.114716815966304</v>
      </c>
      <c r="X52" s="23">
        <v>74.84646236083951</v>
      </c>
      <c r="Y52" s="23">
        <v>139.00960814967223</v>
      </c>
      <c r="Z52" s="23">
        <v>25.00673731228477</v>
      </c>
      <c r="AA52" s="23">
        <v>645.81928592269787</v>
      </c>
      <c r="AB52" s="23">
        <v>3008.196173094806</v>
      </c>
      <c r="AC52" s="23">
        <v>435.02401455971454</v>
      </c>
      <c r="AD52" s="23">
        <v>3443.2201876545205</v>
      </c>
      <c r="AE52" s="26"/>
      <c r="AF52" s="21" t="str">
        <f t="shared" si="1"/>
        <v/>
      </c>
    </row>
    <row r="53" spans="2:32" ht="15.6" x14ac:dyDescent="0.3">
      <c r="B53" s="2" t="s">
        <v>64</v>
      </c>
      <c r="C53" s="23">
        <v>634.29595595863987</v>
      </c>
      <c r="D53" s="23">
        <v>594.69197792610294</v>
      </c>
      <c r="E53" s="23">
        <v>607.86586888186037</v>
      </c>
      <c r="F53" s="23">
        <v>-13.173890955757459</v>
      </c>
      <c r="G53" s="23">
        <v>-18.649340513820878</v>
      </c>
      <c r="H53" s="23">
        <v>44.776956729847598</v>
      </c>
      <c r="I53" s="23">
        <v>13.476361816510158</v>
      </c>
      <c r="J53" s="23">
        <v>1049.6115456546861</v>
      </c>
      <c r="K53" s="23">
        <v>585.490813446777</v>
      </c>
      <c r="L53" s="23">
        <v>340.01624902044551</v>
      </c>
      <c r="M53" s="23">
        <v>258.9770585362657</v>
      </c>
      <c r="N53" s="23">
        <v>27.584108437529814</v>
      </c>
      <c r="O53" s="23">
        <v>6.679642906342</v>
      </c>
      <c r="P53" s="23">
        <v>46.775439140308023</v>
      </c>
      <c r="Q53" s="23">
        <v>20.34786630272388</v>
      </c>
      <c r="R53" s="23">
        <v>103.75661688473971</v>
      </c>
      <c r="S53" s="23">
        <v>1408.2467956246346</v>
      </c>
      <c r="T53" s="23">
        <v>299.96879642700054</v>
      </c>
      <c r="U53" s="23">
        <v>55.336463668780603</v>
      </c>
      <c r="V53" s="23">
        <v>62.422296639148406</v>
      </c>
      <c r="W53" s="23">
        <v>70.86105483427967</v>
      </c>
      <c r="X53" s="23">
        <v>93.141483824077952</v>
      </c>
      <c r="Y53" s="23">
        <v>139.3773390026291</v>
      </c>
      <c r="Z53" s="23">
        <v>24.792666102862249</v>
      </c>
      <c r="AA53" s="23">
        <v>662.34669512585617</v>
      </c>
      <c r="AB53" s="23">
        <v>3092.1542972379607</v>
      </c>
      <c r="AC53" s="23">
        <v>362.06727900737962</v>
      </c>
      <c r="AD53" s="23">
        <v>3454.2215762453402</v>
      </c>
      <c r="AE53" s="26"/>
      <c r="AF53" s="21" t="str">
        <f t="shared" si="1"/>
        <v/>
      </c>
    </row>
    <row r="54" spans="2:32" ht="15.6" x14ac:dyDescent="0.3">
      <c r="B54" s="2" t="s">
        <v>93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6"/>
      <c r="AF54" s="21" t="str">
        <f t="shared" si="1"/>
        <v/>
      </c>
    </row>
    <row r="55" spans="2:32" ht="15.6" x14ac:dyDescent="0.3">
      <c r="B55" s="2" t="s">
        <v>94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6"/>
      <c r="AF55" s="21"/>
    </row>
    <row r="56" spans="2:32" ht="15.6" x14ac:dyDescent="0.3">
      <c r="B56" s="2" t="s">
        <v>95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6"/>
      <c r="AF56" s="21"/>
    </row>
    <row r="57" spans="2:32" ht="15.6" x14ac:dyDescent="0.3">
      <c r="B57" s="2" t="s">
        <v>96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6"/>
      <c r="AF57" s="21"/>
    </row>
    <row r="58" spans="2:32" ht="15.6" x14ac:dyDescent="0.3">
      <c r="B58" s="2" t="s">
        <v>97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6"/>
      <c r="AF58" s="21"/>
    </row>
    <row r="59" spans="2:32" ht="15.6" x14ac:dyDescent="0.3">
      <c r="B59" s="2" t="s">
        <v>98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6"/>
      <c r="AF59" s="21"/>
    </row>
    <row r="60" spans="2:32" ht="15.6" x14ac:dyDescent="0.3">
      <c r="B60" s="2" t="s">
        <v>99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6"/>
      <c r="AF60" s="21"/>
    </row>
    <row r="61" spans="2:32" ht="15.6" x14ac:dyDescent="0.3">
      <c r="B61" s="2" t="s">
        <v>100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6"/>
      <c r="AF61" s="21"/>
    </row>
    <row r="62" spans="2:32" ht="15.6" x14ac:dyDescent="0.3">
      <c r="B62" s="2" t="s">
        <v>101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6"/>
      <c r="AF62" s="21"/>
    </row>
    <row r="63" spans="2:32" ht="15.6" x14ac:dyDescent="0.3">
      <c r="B63" s="2" t="s">
        <v>104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6"/>
      <c r="AF63" s="21"/>
    </row>
    <row r="64" spans="2:32" ht="15.6" x14ac:dyDescent="0.3">
      <c r="B64" s="2" t="s">
        <v>105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6"/>
      <c r="AF64" s="21"/>
    </row>
    <row r="65" spans="2:32" ht="15.6" x14ac:dyDescent="0.3">
      <c r="B65" s="2" t="s">
        <v>106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6"/>
      <c r="AF65" s="21"/>
    </row>
    <row r="66" spans="2:32" ht="15.6" x14ac:dyDescent="0.3">
      <c r="B66" s="2" t="s">
        <v>107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6"/>
      <c r="AF66" s="21"/>
    </row>
    <row r="67" spans="2:32" ht="15.6" x14ac:dyDescent="0.3">
      <c r="B67" s="2" t="s">
        <v>108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6"/>
      <c r="AF67" s="21"/>
    </row>
    <row r="68" spans="2:32" ht="15.6" x14ac:dyDescent="0.3">
      <c r="B68" s="2" t="s">
        <v>109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6"/>
      <c r="AF68" s="21"/>
    </row>
    <row r="69" spans="2:32" ht="15.6" x14ac:dyDescent="0.3">
      <c r="B69" s="2" t="s">
        <v>106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6"/>
      <c r="AF69" s="21"/>
    </row>
    <row r="70" spans="2:32" ht="15.6" x14ac:dyDescent="0.3">
      <c r="B70" s="2" t="s">
        <v>110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6"/>
      <c r="AF70" s="21"/>
    </row>
    <row r="71" spans="2:32" ht="15.6" x14ac:dyDescent="0.3">
      <c r="B71" s="2" t="s">
        <v>111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6"/>
      <c r="AF71" s="21"/>
    </row>
    <row r="72" spans="2:32" ht="15.6" x14ac:dyDescent="0.3">
      <c r="B72" s="2" t="s">
        <v>112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6"/>
      <c r="AF72" s="21"/>
    </row>
    <row r="73" spans="2:32" ht="15.6" x14ac:dyDescent="0.3">
      <c r="B73" s="2" t="s">
        <v>113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6"/>
      <c r="AF73" s="21"/>
    </row>
    <row r="74" spans="2:32" ht="15.6" x14ac:dyDescent="0.3">
      <c r="B74" s="2" t="s">
        <v>107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6"/>
      <c r="AF74" s="21"/>
    </row>
    <row r="75" spans="2:32" ht="15.6" x14ac:dyDescent="0.3">
      <c r="B75" s="2" t="s">
        <v>114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6"/>
      <c r="AF75" s="21"/>
    </row>
    <row r="76" spans="2:32" ht="15.6" x14ac:dyDescent="0.3">
      <c r="B76" s="2" t="s">
        <v>115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6"/>
      <c r="AF76" s="21"/>
    </row>
    <row r="77" spans="2:32" ht="15.6" x14ac:dyDescent="0.3">
      <c r="B77" s="2" t="s">
        <v>116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6"/>
      <c r="AF77" s="21"/>
    </row>
    <row r="78" spans="2:32" ht="16.2" thickBot="1" x14ac:dyDescent="0.35">
      <c r="B78" s="3" t="s">
        <v>117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9"/>
      <c r="AF78" s="22"/>
    </row>
    <row r="79" spans="2:32" ht="15" thickTop="1" x14ac:dyDescent="0.3"/>
  </sheetData>
  <mergeCells count="3">
    <mergeCell ref="AE13:AE14"/>
    <mergeCell ref="AF13:AF14"/>
    <mergeCell ref="B13:B1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BA9C-0F90-4170-ADCA-6BC0D9359824}">
  <dimension ref="A4:I12"/>
  <sheetViews>
    <sheetView view="pageBreakPreview" topLeftCell="B1" zoomScale="115" zoomScaleNormal="100" zoomScaleSheetLayoutView="115" workbookViewId="0">
      <selection activeCell="H5" sqref="H5"/>
    </sheetView>
  </sheetViews>
  <sheetFormatPr baseColWidth="10" defaultRowHeight="14.4" x14ac:dyDescent="0.3"/>
  <cols>
    <col min="1" max="1" width="29.5546875" customWidth="1"/>
  </cols>
  <sheetData>
    <row r="4" spans="1:9" ht="15" thickBot="1" x14ac:dyDescent="0.35"/>
    <row r="5" spans="1:9" ht="21.6" thickTop="1" thickBot="1" x14ac:dyDescent="0.35">
      <c r="A5" s="46"/>
      <c r="B5" s="36" t="str">
        <f>BASE_CNT!C2</f>
        <v>2022T4</v>
      </c>
      <c r="C5" s="36" t="str">
        <f>BASE_CNT!D2</f>
        <v>2023T1</v>
      </c>
      <c r="D5" s="36" t="str">
        <f>BASE_CNT!E2</f>
        <v>2023T2</v>
      </c>
      <c r="E5" s="36" t="str">
        <f>BASE_CNT!F2</f>
        <v>2023T3</v>
      </c>
      <c r="F5" s="36" t="str">
        <f>BASE_CNT!G2</f>
        <v>2023T4</v>
      </c>
      <c r="G5" s="36" t="str">
        <f>BASE_CNT!H2</f>
        <v>2024T1</v>
      </c>
      <c r="H5" s="43" t="s">
        <v>121</v>
      </c>
      <c r="I5" s="43" t="s">
        <v>122</v>
      </c>
    </row>
    <row r="6" spans="1:9" ht="15" thickTop="1" x14ac:dyDescent="0.3">
      <c r="A6" s="47" t="s">
        <v>1</v>
      </c>
      <c r="B6" s="39">
        <f>BASE_CNT!C3</f>
        <v>594.74330605655666</v>
      </c>
      <c r="C6" s="39">
        <f>BASE_CNT!D3</f>
        <v>432.81177883773478</v>
      </c>
      <c r="D6" s="39">
        <f>BASE_CNT!E3</f>
        <v>501.56105215711926</v>
      </c>
      <c r="E6" s="39">
        <f>BASE_CNT!F3</f>
        <v>529.14425666654461</v>
      </c>
      <c r="F6" s="39">
        <f>BASE_CNT!G3</f>
        <v>550.24326714513438</v>
      </c>
      <c r="G6" s="41">
        <f>BASE_CNT!H3</f>
        <v>503.22966266758255</v>
      </c>
      <c r="H6" s="48">
        <f>G6*100/F6-100</f>
        <v>-8.5441489764110798</v>
      </c>
      <c r="I6" s="48">
        <f>(G6/C6-1)*100</f>
        <v>16.269863084351989</v>
      </c>
    </row>
    <row r="7" spans="1:9" x14ac:dyDescent="0.3">
      <c r="A7" s="35" t="s">
        <v>15</v>
      </c>
      <c r="B7" s="40">
        <f>BASE_CNT!C4</f>
        <v>850.3203961588755</v>
      </c>
      <c r="C7" s="40">
        <f>BASE_CNT!D4</f>
        <v>888.65553538299037</v>
      </c>
      <c r="D7" s="40">
        <f>BASE_CNT!E4</f>
        <v>901.40637112526247</v>
      </c>
      <c r="E7" s="40">
        <f>BASE_CNT!F4</f>
        <v>890.42076093401431</v>
      </c>
      <c r="F7" s="40">
        <f>BASE_CNT!G4</f>
        <v>925.63631202117085</v>
      </c>
      <c r="G7" s="42">
        <f>BASE_CNT!H4</f>
        <v>941.20296426108973</v>
      </c>
      <c r="H7" s="44">
        <f t="shared" ref="H7:H8" si="0">G7*100/F7-100</f>
        <v>1.6817244567608185</v>
      </c>
      <c r="I7" s="44">
        <f t="shared" ref="I7:I11" si="1">(G7/C7-1)*100</f>
        <v>5.9131380817261991</v>
      </c>
    </row>
    <row r="8" spans="1:9" x14ac:dyDescent="0.3">
      <c r="A8" s="35" t="s">
        <v>33</v>
      </c>
      <c r="B8" s="40">
        <f>BASE_CNT!C5</f>
        <v>1252.3819647657299</v>
      </c>
      <c r="C8" s="40">
        <f>BASE_CNT!D5</f>
        <v>1325.5573348786095</v>
      </c>
      <c r="D8" s="40">
        <f>BASE_CNT!E5</f>
        <v>1335.4423896614462</v>
      </c>
      <c r="E8" s="40">
        <f>BASE_CNT!F5</f>
        <v>1344.2154208762231</v>
      </c>
      <c r="F8" s="40">
        <f>BASE_CNT!G5</f>
        <v>1374.7947795383402</v>
      </c>
      <c r="G8" s="42">
        <f>BASE_CNT!H5</f>
        <v>1408.8312371919285</v>
      </c>
      <c r="H8" s="44">
        <f t="shared" si="0"/>
        <v>2.475748246950559</v>
      </c>
      <c r="I8" s="44">
        <f t="shared" si="1"/>
        <v>6.282180341972543</v>
      </c>
    </row>
    <row r="9" spans="1:9" x14ac:dyDescent="0.3">
      <c r="A9" s="35" t="s">
        <v>50</v>
      </c>
      <c r="B9" s="40">
        <f>BASE_CNT!C6</f>
        <v>2697.445666981162</v>
      </c>
      <c r="C9" s="40">
        <f>BASE_CNT!D6</f>
        <v>2647.0246490993345</v>
      </c>
      <c r="D9" s="40">
        <f>BASE_CNT!E6</f>
        <v>2738.409812943828</v>
      </c>
      <c r="E9" s="40">
        <f>BASE_CNT!F6</f>
        <v>2763.7804384767824</v>
      </c>
      <c r="F9" s="40">
        <f>BASE_CNT!G6</f>
        <v>2850.6743587046453</v>
      </c>
      <c r="G9" s="42">
        <f>BASE_CNT!H6</f>
        <v>2853.2638641206008</v>
      </c>
      <c r="H9" s="44">
        <f>G9*100/F9-100</f>
        <v>9.0838345251469832E-2</v>
      </c>
      <c r="I9" s="44">
        <f t="shared" si="1"/>
        <v>7.7913598232430603</v>
      </c>
    </row>
    <row r="10" spans="1:9" x14ac:dyDescent="0.3">
      <c r="A10" s="35" t="s">
        <v>52</v>
      </c>
      <c r="B10" s="40">
        <f>BASE_CNT!C7</f>
        <v>333.78536845772544</v>
      </c>
      <c r="C10" s="40">
        <f>BASE_CNT!D7</f>
        <v>306.0357847188526</v>
      </c>
      <c r="D10" s="40">
        <f>BASE_CNT!E7</f>
        <v>311.1497390796772</v>
      </c>
      <c r="E10" s="40">
        <f>BASE_CNT!F7</f>
        <v>330.79522297991809</v>
      </c>
      <c r="F10" s="40">
        <f>BASE_CNT!G7</f>
        <v>380.42835975419746</v>
      </c>
      <c r="G10" s="42">
        <f>BASE_CNT!H7</f>
        <v>359.56860310374742</v>
      </c>
      <c r="H10" s="44">
        <f t="shared" ref="H10" si="2">G10*100/F10-100</f>
        <v>-5.4832286068073159</v>
      </c>
      <c r="I10" s="44">
        <f t="shared" ref="I10" si="3">(G10/C10-1)*100</f>
        <v>17.49233947725233</v>
      </c>
    </row>
    <row r="11" spans="1:9" ht="15" thickBot="1" x14ac:dyDescent="0.35">
      <c r="A11" s="37" t="s">
        <v>53</v>
      </c>
      <c r="B11" s="49">
        <f>BASE_CNT!C8</f>
        <v>3031.2310354388874</v>
      </c>
      <c r="C11" s="49">
        <f>BASE_CNT!D8</f>
        <v>2953.060433818187</v>
      </c>
      <c r="D11" s="49">
        <f>BASE_CNT!E8</f>
        <v>3049.5595520235047</v>
      </c>
      <c r="E11" s="49">
        <f>BASE_CNT!F8</f>
        <v>3094.5756614567003</v>
      </c>
      <c r="F11" s="49">
        <f>BASE_CNT!G8</f>
        <v>3231.1027184588424</v>
      </c>
      <c r="G11" s="50">
        <f>BASE_CNT!H8</f>
        <v>3212.8324672243484</v>
      </c>
      <c r="H11" s="45">
        <f>G11*100/F11-100</f>
        <v>-0.56544940927190623</v>
      </c>
      <c r="I11" s="45">
        <f t="shared" si="1"/>
        <v>8.7967056288884358</v>
      </c>
    </row>
    <row r="12" spans="1:9" ht="15" thickTop="1" x14ac:dyDescent="0.3"/>
  </sheetData>
  <pageMargins left="0.7" right="0.7" top="0.75" bottom="0.75" header="0.3" footer="0.3"/>
  <pageSetup scale="6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E2EA-9C68-4BA1-9E11-D77E429C69DD}">
  <dimension ref="A1:H42"/>
  <sheetViews>
    <sheetView workbookViewId="0">
      <selection activeCell="K4" sqref="K4:K20"/>
    </sheetView>
  </sheetViews>
  <sheetFormatPr baseColWidth="10" defaultRowHeight="14.4" x14ac:dyDescent="0.3"/>
  <cols>
    <col min="3" max="3" width="16.6640625" bestFit="1" customWidth="1"/>
    <col min="4" max="4" width="15.5546875" customWidth="1"/>
    <col min="5" max="5" width="15" customWidth="1"/>
    <col min="6" max="6" width="12.5546875" customWidth="1"/>
    <col min="7" max="7" width="13" customWidth="1"/>
    <col min="8" max="8" width="13.21875" customWidth="1"/>
  </cols>
  <sheetData>
    <row r="1" spans="1:8" x14ac:dyDescent="0.3">
      <c r="A1" s="51"/>
    </row>
    <row r="2" spans="1:8" ht="15" thickBot="1" x14ac:dyDescent="0.35">
      <c r="A2" s="51"/>
    </row>
    <row r="3" spans="1:8" ht="15.6" thickTop="1" thickBot="1" x14ac:dyDescent="0.35">
      <c r="A3" s="51"/>
      <c r="B3" s="53" t="s">
        <v>123</v>
      </c>
      <c r="C3" s="47" t="s">
        <v>1</v>
      </c>
      <c r="D3" s="35" t="s">
        <v>15</v>
      </c>
      <c r="E3" s="35" t="s">
        <v>33</v>
      </c>
      <c r="F3" s="35" t="s">
        <v>52</v>
      </c>
      <c r="G3" s="37" t="s">
        <v>53</v>
      </c>
      <c r="H3" s="35" t="s">
        <v>124</v>
      </c>
    </row>
    <row r="4" spans="1:8" ht="16.2" thickTop="1" x14ac:dyDescent="0.3">
      <c r="A4" s="51">
        <v>15</v>
      </c>
      <c r="B4" s="2" t="str">
        <f t="shared" ref="B4:B19" si="0">INDEX(Date_CNT,MAX(Rang_CNT)-A4,1)</f>
        <v>2020T2</v>
      </c>
      <c r="C4" s="38">
        <f t="shared" ref="C4:G13" si="1">INDEX(Base_CNT,MAX(Rang_CNT)-$A4,MATCH(C$3,Entete_CNT,0))</f>
        <v>459.03902251780261</v>
      </c>
      <c r="D4" s="38">
        <f t="shared" si="1"/>
        <v>710.19634127942732</v>
      </c>
      <c r="E4" s="38">
        <f t="shared" si="1"/>
        <v>1146.8017650350271</v>
      </c>
      <c r="F4" s="38">
        <f t="shared" si="1"/>
        <v>178.61396880647919</v>
      </c>
      <c r="G4" s="38">
        <f t="shared" si="1"/>
        <v>2494.6510976387367</v>
      </c>
    </row>
    <row r="5" spans="1:8" ht="15.6" x14ac:dyDescent="0.3">
      <c r="A5" s="51">
        <v>14</v>
      </c>
      <c r="B5" s="2" t="str">
        <f t="shared" si="0"/>
        <v>2020T3</v>
      </c>
      <c r="C5" s="38">
        <f t="shared" si="1"/>
        <v>461.16647696152609</v>
      </c>
      <c r="D5" s="38">
        <f t="shared" si="1"/>
        <v>773.40867994179939</v>
      </c>
      <c r="E5" s="38">
        <f t="shared" si="1"/>
        <v>1179.8116989978348</v>
      </c>
      <c r="F5" s="38">
        <f t="shared" si="1"/>
        <v>191.43677737560958</v>
      </c>
      <c r="G5" s="38">
        <f t="shared" si="1"/>
        <v>2605.8236332767697</v>
      </c>
    </row>
    <row r="6" spans="1:8" ht="15.6" x14ac:dyDescent="0.3">
      <c r="A6" s="51">
        <v>13</v>
      </c>
      <c r="B6" s="2" t="str">
        <f t="shared" si="0"/>
        <v>2020T4</v>
      </c>
      <c r="C6" s="38">
        <f t="shared" si="1"/>
        <v>462.54205741368469</v>
      </c>
      <c r="D6" s="38">
        <f t="shared" si="1"/>
        <v>852.4896782167832</v>
      </c>
      <c r="E6" s="38">
        <f t="shared" si="1"/>
        <v>1111.2689778830927</v>
      </c>
      <c r="F6" s="38">
        <f t="shared" si="1"/>
        <v>219.35887341652196</v>
      </c>
      <c r="G6" s="38">
        <f t="shared" si="1"/>
        <v>2645.6595869300827</v>
      </c>
    </row>
    <row r="7" spans="1:8" ht="15.6" x14ac:dyDescent="0.3">
      <c r="A7" s="51">
        <v>12</v>
      </c>
      <c r="B7" s="2" t="str">
        <f t="shared" si="0"/>
        <v>2021T1</v>
      </c>
      <c r="C7" s="38">
        <f t="shared" si="1"/>
        <v>432.14924846338397</v>
      </c>
      <c r="D7" s="38">
        <f t="shared" si="1"/>
        <v>758.0517302074262</v>
      </c>
      <c r="E7" s="38">
        <f t="shared" si="1"/>
        <v>1218.7135028114751</v>
      </c>
      <c r="F7" s="38">
        <f t="shared" si="1"/>
        <v>218.15810249332253</v>
      </c>
      <c r="G7" s="38">
        <f t="shared" si="1"/>
        <v>2627.0725839756069</v>
      </c>
      <c r="H7" s="52">
        <f>(G7/G4-1)*100</f>
        <v>5.3082167066252683</v>
      </c>
    </row>
    <row r="8" spans="1:8" ht="15.6" x14ac:dyDescent="0.3">
      <c r="A8" s="51">
        <v>11</v>
      </c>
      <c r="B8" s="2" t="str">
        <f t="shared" si="0"/>
        <v>2021T2</v>
      </c>
      <c r="C8" s="38">
        <f t="shared" si="1"/>
        <v>476.48566989195467</v>
      </c>
      <c r="D8" s="38">
        <f t="shared" si="1"/>
        <v>754.60377869115587</v>
      </c>
      <c r="E8" s="38">
        <f t="shared" si="1"/>
        <v>1222.6767366963659</v>
      </c>
      <c r="F8" s="38">
        <f t="shared" si="1"/>
        <v>217.79372041756278</v>
      </c>
      <c r="G8" s="38">
        <f t="shared" si="1"/>
        <v>2671.5599056970395</v>
      </c>
      <c r="H8" s="52">
        <f t="shared" ref="H8:H18" si="2">(G8/G5-1)*100</f>
        <v>2.5226677500659545</v>
      </c>
    </row>
    <row r="9" spans="1:8" ht="15.6" x14ac:dyDescent="0.3">
      <c r="A9" s="51">
        <v>10</v>
      </c>
      <c r="B9" s="2" t="str">
        <f t="shared" si="0"/>
        <v>2021T3</v>
      </c>
      <c r="C9" s="38">
        <f t="shared" si="1"/>
        <v>483.5553507346653</v>
      </c>
      <c r="D9" s="38">
        <f t="shared" si="1"/>
        <v>782.36161800204025</v>
      </c>
      <c r="E9" s="38">
        <f t="shared" si="1"/>
        <v>1241.3649508755748</v>
      </c>
      <c r="F9" s="38">
        <f t="shared" si="1"/>
        <v>227.04639290469007</v>
      </c>
      <c r="G9" s="38">
        <f t="shared" si="1"/>
        <v>2734.3283125169705</v>
      </c>
      <c r="H9" s="52">
        <f t="shared" si="2"/>
        <v>3.3514790045145348</v>
      </c>
    </row>
    <row r="10" spans="1:8" ht="15.6" x14ac:dyDescent="0.3">
      <c r="A10" s="51">
        <v>9</v>
      </c>
      <c r="B10" s="2" t="str">
        <f t="shared" si="0"/>
        <v>2021T4</v>
      </c>
      <c r="C10" s="38">
        <f t="shared" si="1"/>
        <v>496.39873090999583</v>
      </c>
      <c r="D10" s="38">
        <f t="shared" si="1"/>
        <v>821.34787309937758</v>
      </c>
      <c r="E10" s="38">
        <f t="shared" si="1"/>
        <v>1271.7598106165844</v>
      </c>
      <c r="F10" s="38">
        <f t="shared" si="1"/>
        <v>300.40978418442461</v>
      </c>
      <c r="G10" s="38">
        <f t="shared" si="1"/>
        <v>2889.9161988103829</v>
      </c>
      <c r="H10" s="52">
        <f t="shared" si="2"/>
        <v>10.005190432805211</v>
      </c>
    </row>
    <row r="11" spans="1:8" ht="15.6" x14ac:dyDescent="0.3">
      <c r="A11" s="51">
        <v>8</v>
      </c>
      <c r="B11" s="2" t="str">
        <f t="shared" si="0"/>
        <v>2022T1</v>
      </c>
      <c r="C11" s="38">
        <f t="shared" si="1"/>
        <v>458.07454735158666</v>
      </c>
      <c r="D11" s="38">
        <f t="shared" si="1"/>
        <v>827.06564599509352</v>
      </c>
      <c r="E11" s="38">
        <f t="shared" si="1"/>
        <v>1305.5773244839224</v>
      </c>
      <c r="F11" s="38">
        <f t="shared" si="1"/>
        <v>244.98144580110522</v>
      </c>
      <c r="G11" s="38">
        <f t="shared" si="1"/>
        <v>2835.698963631708</v>
      </c>
      <c r="H11" s="52">
        <f t="shared" si="2"/>
        <v>6.1439407585300865</v>
      </c>
    </row>
    <row r="12" spans="1:8" ht="15.6" x14ac:dyDescent="0.3">
      <c r="A12" s="51">
        <v>7</v>
      </c>
      <c r="B12" s="2" t="str">
        <f t="shared" si="0"/>
        <v>2022T2</v>
      </c>
      <c r="C12" s="38">
        <f t="shared" si="1"/>
        <v>553.24073131407738</v>
      </c>
      <c r="D12" s="38">
        <f t="shared" si="1"/>
        <v>873.85867074261398</v>
      </c>
      <c r="E12" s="38">
        <f t="shared" si="1"/>
        <v>1231.7557722877157</v>
      </c>
      <c r="F12" s="38">
        <f t="shared" si="1"/>
        <v>285.83899288762598</v>
      </c>
      <c r="G12" s="38">
        <f t="shared" si="1"/>
        <v>2944.6941672320331</v>
      </c>
      <c r="H12" s="52">
        <f t="shared" si="2"/>
        <v>7.6935111907399101</v>
      </c>
    </row>
    <row r="13" spans="1:8" ht="15.6" x14ac:dyDescent="0.3">
      <c r="A13" s="51">
        <v>6</v>
      </c>
      <c r="B13" s="2" t="str">
        <f t="shared" si="0"/>
        <v>2022T3</v>
      </c>
      <c r="C13" s="38">
        <f t="shared" si="1"/>
        <v>565.32488221868368</v>
      </c>
      <c r="D13" s="38">
        <f t="shared" si="1"/>
        <v>822.09830850849005</v>
      </c>
      <c r="E13" s="38">
        <f t="shared" si="1"/>
        <v>1219.5490213566059</v>
      </c>
      <c r="F13" s="38">
        <f t="shared" si="1"/>
        <v>320.69760478324673</v>
      </c>
      <c r="G13" s="38">
        <f t="shared" si="1"/>
        <v>2927.6698168670264</v>
      </c>
      <c r="H13" s="52">
        <f t="shared" si="2"/>
        <v>1.3063914473431693</v>
      </c>
    </row>
    <row r="14" spans="1:8" ht="15.6" x14ac:dyDescent="0.3">
      <c r="A14" s="51">
        <v>5</v>
      </c>
      <c r="B14" s="2" t="str">
        <f t="shared" si="0"/>
        <v>2022T4</v>
      </c>
      <c r="C14" s="38">
        <f t="shared" ref="C14:G19" si="3">INDEX(Base_CNT,MAX(Rang_CNT)-$A14,MATCH(C$3,Entete_CNT,0))</f>
        <v>594.74330605655666</v>
      </c>
      <c r="D14" s="38">
        <f t="shared" si="3"/>
        <v>850.3203961588755</v>
      </c>
      <c r="E14" s="38">
        <f t="shared" si="3"/>
        <v>1252.3819647657299</v>
      </c>
      <c r="F14" s="38">
        <f t="shared" si="3"/>
        <v>333.78536845772544</v>
      </c>
      <c r="G14" s="38">
        <f t="shared" si="3"/>
        <v>3031.2310354388874</v>
      </c>
      <c r="H14" s="52">
        <f t="shared" si="2"/>
        <v>6.8953748022942296</v>
      </c>
    </row>
    <row r="15" spans="1:8" ht="15.6" x14ac:dyDescent="0.3">
      <c r="A15" s="51">
        <v>4</v>
      </c>
      <c r="B15" s="2" t="str">
        <f t="shared" si="0"/>
        <v>2023T1</v>
      </c>
      <c r="C15" s="38">
        <f t="shared" si="3"/>
        <v>432.81177883773478</v>
      </c>
      <c r="D15" s="38">
        <f t="shared" si="3"/>
        <v>888.65553538299037</v>
      </c>
      <c r="E15" s="38">
        <f t="shared" si="3"/>
        <v>1325.5573348786095</v>
      </c>
      <c r="F15" s="38">
        <f t="shared" si="3"/>
        <v>306.0357847188526</v>
      </c>
      <c r="G15" s="38">
        <f t="shared" si="3"/>
        <v>2953.060433818187</v>
      </c>
      <c r="H15" s="52">
        <f t="shared" si="2"/>
        <v>0.28411325968082934</v>
      </c>
    </row>
    <row r="16" spans="1:8" ht="15.6" x14ac:dyDescent="0.3">
      <c r="A16" s="51">
        <v>3</v>
      </c>
      <c r="B16" s="2" t="str">
        <f t="shared" si="0"/>
        <v>2023T2</v>
      </c>
      <c r="C16" s="38">
        <f t="shared" si="3"/>
        <v>501.56105215711926</v>
      </c>
      <c r="D16" s="38">
        <f t="shared" si="3"/>
        <v>901.40637112526247</v>
      </c>
      <c r="E16" s="38">
        <f t="shared" si="3"/>
        <v>1335.4423896614462</v>
      </c>
      <c r="F16" s="38">
        <f t="shared" si="3"/>
        <v>311.1497390796772</v>
      </c>
      <c r="G16" s="38">
        <f t="shared" si="3"/>
        <v>3049.5595520235047</v>
      </c>
      <c r="H16" s="52">
        <f t="shared" si="2"/>
        <v>4.1633702835695896</v>
      </c>
    </row>
    <row r="17" spans="1:8" ht="15.6" x14ac:dyDescent="0.3">
      <c r="A17" s="51">
        <v>2</v>
      </c>
      <c r="B17" s="2" t="str">
        <f t="shared" si="0"/>
        <v>2023T3</v>
      </c>
      <c r="C17" s="38">
        <f t="shared" si="3"/>
        <v>529.14425666654461</v>
      </c>
      <c r="D17" s="38">
        <f t="shared" si="3"/>
        <v>890.42076093401431</v>
      </c>
      <c r="E17" s="38">
        <f t="shared" si="3"/>
        <v>1344.2154208762231</v>
      </c>
      <c r="F17" s="38">
        <f t="shared" si="3"/>
        <v>330.79522297991809</v>
      </c>
      <c r="G17" s="38">
        <f t="shared" si="3"/>
        <v>3094.5756614567003</v>
      </c>
      <c r="H17" s="52">
        <f t="shared" si="2"/>
        <v>2.0897326953054796</v>
      </c>
    </row>
    <row r="18" spans="1:8" ht="15.6" x14ac:dyDescent="0.3">
      <c r="A18" s="51">
        <v>1</v>
      </c>
      <c r="B18" s="2" t="str">
        <f t="shared" si="0"/>
        <v>2023T4</v>
      </c>
      <c r="C18" s="38">
        <f t="shared" si="3"/>
        <v>550.24326714513438</v>
      </c>
      <c r="D18" s="38">
        <f t="shared" si="3"/>
        <v>925.63631202117085</v>
      </c>
      <c r="E18" s="38">
        <f t="shared" si="3"/>
        <v>1374.7947795383402</v>
      </c>
      <c r="F18" s="38">
        <f t="shared" si="3"/>
        <v>380.42835975419746</v>
      </c>
      <c r="G18" s="38">
        <f t="shared" si="3"/>
        <v>3231.1027184588424</v>
      </c>
      <c r="H18" s="52">
        <f t="shared" si="2"/>
        <v>9.4153943297786924</v>
      </c>
    </row>
    <row r="19" spans="1:8" ht="15.6" x14ac:dyDescent="0.3">
      <c r="A19" s="51">
        <v>0</v>
      </c>
      <c r="B19" s="2" t="str">
        <f t="shared" si="0"/>
        <v>2024T1</v>
      </c>
      <c r="C19" s="38">
        <f t="shared" si="3"/>
        <v>503.22966266758255</v>
      </c>
      <c r="D19" s="38">
        <f t="shared" si="3"/>
        <v>941.20296426108973</v>
      </c>
      <c r="E19" s="38">
        <f t="shared" si="3"/>
        <v>1408.8312371919285</v>
      </c>
      <c r="F19" s="38">
        <f t="shared" si="3"/>
        <v>359.56860310374742</v>
      </c>
      <c r="G19" s="38">
        <f t="shared" si="3"/>
        <v>3212.8324672243484</v>
      </c>
      <c r="H19" s="52">
        <f>(G19/G16-1)*100</f>
        <v>5.3539834987811785</v>
      </c>
    </row>
    <row r="20" spans="1:8" ht="15.6" x14ac:dyDescent="0.3">
      <c r="A20" s="51"/>
      <c r="B20" s="2"/>
    </row>
    <row r="21" spans="1:8" ht="15.6" x14ac:dyDescent="0.3">
      <c r="B21" s="2"/>
    </row>
    <row r="22" spans="1:8" ht="15.6" x14ac:dyDescent="0.3">
      <c r="B22" s="2"/>
    </row>
    <row r="23" spans="1:8" ht="15.6" x14ac:dyDescent="0.3">
      <c r="B23" s="2"/>
    </row>
    <row r="24" spans="1:8" ht="15.6" x14ac:dyDescent="0.3">
      <c r="B24" s="2"/>
    </row>
    <row r="25" spans="1:8" ht="15.6" x14ac:dyDescent="0.3">
      <c r="B25" s="2"/>
    </row>
    <row r="26" spans="1:8" ht="15.6" x14ac:dyDescent="0.3">
      <c r="B26" s="2"/>
    </row>
    <row r="27" spans="1:8" ht="15.6" x14ac:dyDescent="0.3">
      <c r="B27" s="2"/>
    </row>
    <row r="28" spans="1:8" ht="15.6" x14ac:dyDescent="0.3">
      <c r="B28" s="2"/>
    </row>
    <row r="29" spans="1:8" ht="15.6" x14ac:dyDescent="0.3">
      <c r="B29" s="2"/>
    </row>
    <row r="30" spans="1:8" ht="15.6" x14ac:dyDescent="0.3">
      <c r="B30" s="2"/>
    </row>
    <row r="31" spans="1:8" ht="15.6" x14ac:dyDescent="0.3">
      <c r="B31" s="2"/>
    </row>
    <row r="32" spans="1:8" ht="15.6" x14ac:dyDescent="0.3">
      <c r="B32" s="2"/>
    </row>
    <row r="33" spans="2:2" ht="15.6" x14ac:dyDescent="0.3">
      <c r="B33" s="2"/>
    </row>
    <row r="34" spans="2:2" ht="15.6" x14ac:dyDescent="0.3">
      <c r="B34" s="2"/>
    </row>
    <row r="35" spans="2:2" ht="15.6" x14ac:dyDescent="0.3">
      <c r="B35" s="2"/>
    </row>
    <row r="36" spans="2:2" ht="15.6" x14ac:dyDescent="0.3">
      <c r="B36" s="2"/>
    </row>
    <row r="37" spans="2:2" ht="15.6" x14ac:dyDescent="0.3">
      <c r="B37" s="2"/>
    </row>
    <row r="38" spans="2:2" ht="15.6" x14ac:dyDescent="0.3">
      <c r="B38" s="2"/>
    </row>
    <row r="39" spans="2:2" ht="15.6" x14ac:dyDescent="0.3">
      <c r="B39" s="2"/>
    </row>
    <row r="40" spans="2:2" ht="15.6" x14ac:dyDescent="0.3">
      <c r="B40" s="2"/>
    </row>
    <row r="41" spans="2:2" ht="15.6" x14ac:dyDescent="0.3">
      <c r="B41" s="2"/>
    </row>
    <row r="42" spans="2:2" ht="15.6" x14ac:dyDescent="0.3">
      <c r="B4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0754-9CD8-48BF-B916-90D1010FCB1E}">
  <dimension ref="A1:V65"/>
  <sheetViews>
    <sheetView workbookViewId="0">
      <selection activeCell="E8" sqref="E8"/>
    </sheetView>
  </sheetViews>
  <sheetFormatPr baseColWidth="10" defaultRowHeight="14.4" x14ac:dyDescent="0.3"/>
  <cols>
    <col min="1" max="1" width="14" customWidth="1"/>
    <col min="3" max="3" width="15.33203125" customWidth="1"/>
    <col min="4" max="4" width="21.88671875" bestFit="1" customWidth="1"/>
    <col min="5" max="5" width="17.5546875" customWidth="1"/>
  </cols>
  <sheetData>
    <row r="1" spans="1:22" s="56" customFormat="1" ht="29.4" customHeight="1" x14ac:dyDescent="0.3">
      <c r="A1" s="55" t="s">
        <v>123</v>
      </c>
      <c r="B1" s="55" t="s">
        <v>1</v>
      </c>
      <c r="C1" s="55" t="s">
        <v>15</v>
      </c>
      <c r="D1" s="55" t="s">
        <v>33</v>
      </c>
      <c r="E1" s="55" t="s">
        <v>52</v>
      </c>
      <c r="F1" s="55" t="s">
        <v>53</v>
      </c>
      <c r="G1" s="55" t="s">
        <v>124</v>
      </c>
    </row>
    <row r="2" spans="1:22" ht="18" x14ac:dyDescent="0.35">
      <c r="A2" s="54" t="s">
        <v>86</v>
      </c>
      <c r="B2">
        <v>459.03902251780261</v>
      </c>
      <c r="C2">
        <v>710.19634127942732</v>
      </c>
      <c r="D2">
        <v>1146.8017650350271</v>
      </c>
      <c r="E2">
        <v>178.61396880647919</v>
      </c>
      <c r="F2">
        <v>2494.6510976387367</v>
      </c>
      <c r="L2" s="57"/>
      <c r="M2" s="57"/>
    </row>
    <row r="3" spans="1:22" ht="15.6" x14ac:dyDescent="0.3">
      <c r="A3" s="54" t="s">
        <v>87</v>
      </c>
      <c r="B3">
        <v>461.16647696152609</v>
      </c>
      <c r="C3">
        <v>773.40867994179939</v>
      </c>
      <c r="D3">
        <v>1179.8116989978348</v>
      </c>
      <c r="E3">
        <v>191.43677737560958</v>
      </c>
      <c r="F3">
        <v>2605.8236332767697</v>
      </c>
      <c r="L3" s="64" t="s">
        <v>125</v>
      </c>
      <c r="M3" s="64"/>
      <c r="N3" s="64"/>
      <c r="O3" s="64"/>
      <c r="P3" s="64"/>
      <c r="R3" s="64" t="s">
        <v>126</v>
      </c>
      <c r="S3" s="64"/>
      <c r="T3" s="64"/>
      <c r="U3" s="64"/>
      <c r="V3" s="64"/>
    </row>
    <row r="4" spans="1:22" ht="21" x14ac:dyDescent="0.35">
      <c r="A4" s="54" t="s">
        <v>88</v>
      </c>
      <c r="B4">
        <v>462.54205741368469</v>
      </c>
      <c r="C4">
        <v>852.4896782167832</v>
      </c>
      <c r="D4">
        <v>1111.2689778830927</v>
      </c>
      <c r="E4">
        <v>219.35887341652196</v>
      </c>
      <c r="F4">
        <v>2645.6595869300827</v>
      </c>
      <c r="K4" s="57" t="s">
        <v>123</v>
      </c>
      <c r="L4" s="55" t="s">
        <v>1</v>
      </c>
      <c r="M4" s="55" t="s">
        <v>15</v>
      </c>
      <c r="N4" s="55" t="s">
        <v>33</v>
      </c>
      <c r="O4" s="55" t="s">
        <v>52</v>
      </c>
      <c r="P4" s="55" t="s">
        <v>53</v>
      </c>
      <c r="R4" s="55" t="s">
        <v>1</v>
      </c>
      <c r="S4" s="55" t="s">
        <v>15</v>
      </c>
      <c r="T4" s="55" t="s">
        <v>33</v>
      </c>
      <c r="U4" s="55" t="s">
        <v>52</v>
      </c>
      <c r="V4" s="55" t="s">
        <v>53</v>
      </c>
    </row>
    <row r="5" spans="1:22" ht="15.6" x14ac:dyDescent="0.3">
      <c r="A5" s="54" t="s">
        <v>89</v>
      </c>
      <c r="B5">
        <v>432.14924846338397</v>
      </c>
      <c r="C5">
        <v>758.0517302074262</v>
      </c>
      <c r="D5">
        <v>1218.7135028114751</v>
      </c>
      <c r="E5">
        <v>218.15810249332253</v>
      </c>
      <c r="F5">
        <v>2627.0725839756069</v>
      </c>
      <c r="G5">
        <v>5.3082167066252683</v>
      </c>
      <c r="K5" t="s">
        <v>86</v>
      </c>
      <c r="L5">
        <f>SUMIF($A$2:$A$65,$K5,B2:B65)</f>
        <v>1836.1560900712104</v>
      </c>
      <c r="M5">
        <f t="shared" ref="M5:P5" si="0">SUMIF($A$2:$A$65,$K5,C2:C65)</f>
        <v>2840.7853651177093</v>
      </c>
      <c r="N5">
        <f t="shared" si="0"/>
        <v>4587.2070601401083</v>
      </c>
      <c r="O5">
        <f t="shared" si="0"/>
        <v>714.45587522591677</v>
      </c>
      <c r="P5">
        <f t="shared" si="0"/>
        <v>9978.6043905549468</v>
      </c>
      <c r="R5">
        <f>AVERAGEIF($A$2:$A$65,$K5,B2:B65)</f>
        <v>459.03902251780261</v>
      </c>
      <c r="S5">
        <f t="shared" ref="S5:V5" si="1">AVERAGEIF($A$2:$A$65,$K5,C2:C65)</f>
        <v>710.19634127942732</v>
      </c>
      <c r="T5">
        <f t="shared" si="1"/>
        <v>1146.8017650350271</v>
      </c>
      <c r="U5">
        <f t="shared" si="1"/>
        <v>178.61396880647919</v>
      </c>
      <c r="V5">
        <f t="shared" si="1"/>
        <v>2494.6510976387367</v>
      </c>
    </row>
    <row r="6" spans="1:22" ht="15.6" x14ac:dyDescent="0.3">
      <c r="A6" s="54" t="s">
        <v>90</v>
      </c>
      <c r="B6">
        <v>476.48566989195467</v>
      </c>
      <c r="C6">
        <v>754.60377869115587</v>
      </c>
      <c r="D6">
        <v>1222.6767366963659</v>
      </c>
      <c r="E6">
        <v>217.79372041756278</v>
      </c>
      <c r="F6">
        <v>2671.5599056970395</v>
      </c>
      <c r="G6">
        <v>2.5226677500659545</v>
      </c>
      <c r="K6" t="s">
        <v>87</v>
      </c>
      <c r="L6">
        <f t="shared" ref="L6:P6" si="2">SUMIF($A$2:$A$65,$K6,B3:B66)</f>
        <v>1850.1682296547388</v>
      </c>
      <c r="M6">
        <f t="shared" si="2"/>
        <v>3409.9587128671328</v>
      </c>
      <c r="N6">
        <f t="shared" si="2"/>
        <v>4445.0759115323708</v>
      </c>
      <c r="O6">
        <f t="shared" si="2"/>
        <v>877.43549366608784</v>
      </c>
      <c r="P6">
        <f t="shared" si="2"/>
        <v>10582.638347720331</v>
      </c>
      <c r="R6">
        <f t="shared" ref="R6:V6" si="3">AVERAGEIF($A$2:$A$65,$K6,B3:B66)</f>
        <v>462.54205741368469</v>
      </c>
      <c r="S6">
        <f t="shared" si="3"/>
        <v>852.4896782167832</v>
      </c>
      <c r="T6">
        <f t="shared" si="3"/>
        <v>1111.2689778830927</v>
      </c>
      <c r="U6">
        <f t="shared" si="3"/>
        <v>219.35887341652196</v>
      </c>
      <c r="V6">
        <f t="shared" si="3"/>
        <v>2645.6595869300827</v>
      </c>
    </row>
    <row r="7" spans="1:22" ht="15.6" x14ac:dyDescent="0.3">
      <c r="A7" s="54" t="s">
        <v>91</v>
      </c>
      <c r="B7">
        <v>483.5553507346653</v>
      </c>
      <c r="C7">
        <v>782.36161800204025</v>
      </c>
      <c r="D7">
        <v>1241.3649508755748</v>
      </c>
      <c r="E7">
        <v>227.04639290469007</v>
      </c>
      <c r="F7">
        <v>2734.3283125169705</v>
      </c>
      <c r="G7">
        <v>3.3514790045145348</v>
      </c>
      <c r="K7" t="s">
        <v>88</v>
      </c>
      <c r="L7">
        <f t="shared" ref="L7:P7" si="4">SUMIF($A$2:$A$65,$K7,B4:B67)</f>
        <v>1905.9426795678187</v>
      </c>
      <c r="M7">
        <f t="shared" si="4"/>
        <v>3018.4151147646235</v>
      </c>
      <c r="N7">
        <f t="shared" si="4"/>
        <v>4890.7069467854635</v>
      </c>
      <c r="O7">
        <f t="shared" si="4"/>
        <v>871.17488167025112</v>
      </c>
      <c r="P7">
        <f t="shared" si="4"/>
        <v>10686.239622788158</v>
      </c>
      <c r="R7">
        <f t="shared" ref="R7:V7" si="5">AVERAGEIF($A$2:$A$65,$K7,B4:B67)</f>
        <v>476.48566989195467</v>
      </c>
      <c r="S7">
        <f t="shared" si="5"/>
        <v>754.60377869115587</v>
      </c>
      <c r="T7">
        <f t="shared" si="5"/>
        <v>1222.6767366963659</v>
      </c>
      <c r="U7">
        <f t="shared" si="5"/>
        <v>217.79372041756278</v>
      </c>
      <c r="V7">
        <f t="shared" si="5"/>
        <v>2671.5599056970395</v>
      </c>
    </row>
    <row r="8" spans="1:22" ht="15.6" x14ac:dyDescent="0.3">
      <c r="A8" s="54" t="s">
        <v>92</v>
      </c>
      <c r="B8">
        <v>496.39873090999583</v>
      </c>
      <c r="C8">
        <v>821.34787309937758</v>
      </c>
      <c r="D8">
        <v>1271.7598106165844</v>
      </c>
      <c r="E8">
        <v>300.40978418442461</v>
      </c>
      <c r="F8">
        <v>2889.9161988103829</v>
      </c>
      <c r="G8">
        <v>10.005190432805211</v>
      </c>
      <c r="K8" t="s">
        <v>89</v>
      </c>
      <c r="L8">
        <f t="shared" ref="L8:P8" si="6">SUMIF($A$2:$A$65,$K8,B5:B68)</f>
        <v>1985.5949236399833</v>
      </c>
      <c r="M8">
        <f t="shared" si="6"/>
        <v>3285.3914923975103</v>
      </c>
      <c r="N8">
        <f t="shared" si="6"/>
        <v>5087.0392424663378</v>
      </c>
      <c r="O8">
        <f t="shared" si="6"/>
        <v>1201.6391367376984</v>
      </c>
      <c r="P8">
        <f t="shared" si="6"/>
        <v>11559.664795241531</v>
      </c>
      <c r="R8">
        <f t="shared" ref="R8:V8" si="7">AVERAGEIF($A$2:$A$65,$K8,B5:B68)</f>
        <v>496.39873090999583</v>
      </c>
      <c r="S8">
        <f t="shared" si="7"/>
        <v>821.34787309937758</v>
      </c>
      <c r="T8">
        <f t="shared" si="7"/>
        <v>1271.7598106165844</v>
      </c>
      <c r="U8">
        <f t="shared" si="7"/>
        <v>300.40978418442461</v>
      </c>
      <c r="V8">
        <f t="shared" si="7"/>
        <v>2889.9161988103829</v>
      </c>
    </row>
    <row r="9" spans="1:22" ht="15.6" x14ac:dyDescent="0.3">
      <c r="A9" s="54" t="s">
        <v>54</v>
      </c>
      <c r="B9">
        <v>458.07454735158666</v>
      </c>
      <c r="C9">
        <v>827.06564599509352</v>
      </c>
      <c r="D9">
        <v>1305.5773244839224</v>
      </c>
      <c r="E9">
        <v>244.98144580110522</v>
      </c>
      <c r="F9">
        <v>2835.698963631708</v>
      </c>
      <c r="G9">
        <v>6.1439407585300865</v>
      </c>
      <c r="K9" t="s">
        <v>90</v>
      </c>
      <c r="L9">
        <f t="shared" ref="L9:P9" si="8">SUMIF($A$2:$A$65,$K9,B6:B69)</f>
        <v>2212.9629252563095</v>
      </c>
      <c r="M9">
        <f t="shared" si="8"/>
        <v>3495.4346829704559</v>
      </c>
      <c r="N9">
        <f t="shared" si="8"/>
        <v>4927.0230891508627</v>
      </c>
      <c r="O9">
        <f t="shared" si="8"/>
        <v>1143.3559715505039</v>
      </c>
      <c r="P9">
        <f t="shared" si="8"/>
        <v>11778.776668928132</v>
      </c>
      <c r="R9">
        <f t="shared" ref="R9:V9" si="9">AVERAGEIF($A$2:$A$65,$K9,B6:B69)</f>
        <v>553.24073131407738</v>
      </c>
      <c r="S9">
        <f t="shared" si="9"/>
        <v>873.85867074261398</v>
      </c>
      <c r="T9">
        <f t="shared" si="9"/>
        <v>1231.7557722877157</v>
      </c>
      <c r="U9">
        <f t="shared" si="9"/>
        <v>285.83899288762598</v>
      </c>
      <c r="V9">
        <f t="shared" si="9"/>
        <v>2944.6941672320331</v>
      </c>
    </row>
    <row r="10" spans="1:22" ht="15.6" x14ac:dyDescent="0.3">
      <c r="A10" s="54" t="s">
        <v>55</v>
      </c>
      <c r="B10">
        <v>553.24073131407738</v>
      </c>
      <c r="C10">
        <v>873.85867074261398</v>
      </c>
      <c r="D10">
        <v>1231.7557722877157</v>
      </c>
      <c r="E10">
        <v>285.83899288762598</v>
      </c>
      <c r="F10">
        <v>2944.6941672320331</v>
      </c>
      <c r="G10">
        <v>7.6935111907399101</v>
      </c>
      <c r="K10" t="s">
        <v>91</v>
      </c>
      <c r="L10">
        <f t="shared" ref="L10:P10" si="10">SUMIF($A$2:$A$65,$K10,B7:B70)</f>
        <v>2378.9732242262266</v>
      </c>
      <c r="M10">
        <f t="shared" si="10"/>
        <v>3401.281584635502</v>
      </c>
      <c r="N10">
        <f t="shared" si="10"/>
        <v>5009.5278590629196</v>
      </c>
      <c r="O10">
        <f t="shared" si="10"/>
        <v>1335.1414738309018</v>
      </c>
      <c r="P10">
        <f t="shared" si="10"/>
        <v>12124.924141755549</v>
      </c>
      <c r="R10">
        <f t="shared" ref="R10:V10" si="11">AVERAGEIF($A$2:$A$65,$K10,B7:B70)</f>
        <v>594.74330605655666</v>
      </c>
      <c r="S10">
        <f t="shared" si="11"/>
        <v>850.3203961588755</v>
      </c>
      <c r="T10">
        <f t="shared" si="11"/>
        <v>1252.3819647657299</v>
      </c>
      <c r="U10">
        <f t="shared" si="11"/>
        <v>333.78536845772544</v>
      </c>
      <c r="V10">
        <f t="shared" si="11"/>
        <v>3031.2310354388874</v>
      </c>
    </row>
    <row r="11" spans="1:22" ht="15.6" x14ac:dyDescent="0.3">
      <c r="A11" s="54" t="s">
        <v>56</v>
      </c>
      <c r="B11">
        <v>565.32488221868368</v>
      </c>
      <c r="C11">
        <v>822.09830850849005</v>
      </c>
      <c r="D11">
        <v>1219.5490213566059</v>
      </c>
      <c r="E11">
        <v>320.69760478324673</v>
      </c>
      <c r="F11">
        <v>2927.6698168670264</v>
      </c>
      <c r="G11">
        <v>1.3063914473431693</v>
      </c>
      <c r="K11" t="s">
        <v>92</v>
      </c>
      <c r="L11">
        <f t="shared" ref="L11:P11" si="12">SUMIF($A$2:$A$65,$K11,B8:B71)</f>
        <v>2006.2442086284771</v>
      </c>
      <c r="M11">
        <f t="shared" si="12"/>
        <v>3605.6254845010499</v>
      </c>
      <c r="N11">
        <f t="shared" si="12"/>
        <v>5341.7695586457849</v>
      </c>
      <c r="O11">
        <f t="shared" si="12"/>
        <v>1244.5989563187088</v>
      </c>
      <c r="P11">
        <f t="shared" si="12"/>
        <v>12198.238208094019</v>
      </c>
      <c r="R11">
        <f t="shared" ref="R11:V11" si="13">AVERAGEIF($A$2:$A$65,$K11,B8:B71)</f>
        <v>501.56105215711926</v>
      </c>
      <c r="S11">
        <f t="shared" si="13"/>
        <v>901.40637112526247</v>
      </c>
      <c r="T11">
        <f t="shared" si="13"/>
        <v>1335.4423896614462</v>
      </c>
      <c r="U11">
        <f t="shared" si="13"/>
        <v>311.1497390796772</v>
      </c>
      <c r="V11">
        <f t="shared" si="13"/>
        <v>3049.5595520235047</v>
      </c>
    </row>
    <row r="12" spans="1:22" ht="15.6" x14ac:dyDescent="0.3">
      <c r="A12" s="54" t="s">
        <v>57</v>
      </c>
      <c r="B12">
        <v>594.74330605655666</v>
      </c>
      <c r="C12">
        <v>850.3203961588755</v>
      </c>
      <c r="D12">
        <v>1252.3819647657299</v>
      </c>
      <c r="E12">
        <v>333.78536845772544</v>
      </c>
      <c r="F12">
        <v>3031.2310354388874</v>
      </c>
      <c r="G12">
        <v>6.8953748022942296</v>
      </c>
      <c r="K12" t="s">
        <v>54</v>
      </c>
      <c r="L12">
        <f t="shared" ref="L12:P12" si="14">SUMIF($A$2:$A$65,$K12,B9:B72)</f>
        <v>2200.9730685805375</v>
      </c>
      <c r="M12">
        <f t="shared" si="14"/>
        <v>3702.5452480846834</v>
      </c>
      <c r="N12">
        <f t="shared" si="14"/>
        <v>5499.1791181533608</v>
      </c>
      <c r="O12">
        <f t="shared" si="14"/>
        <v>1521.7134390167898</v>
      </c>
      <c r="P12">
        <f t="shared" si="14"/>
        <v>12924.41087383537</v>
      </c>
      <c r="R12">
        <f t="shared" ref="R12:V12" si="15">AVERAGEIF($A$2:$A$65,$K12,B9:B72)</f>
        <v>550.24326714513438</v>
      </c>
      <c r="S12">
        <f t="shared" si="15"/>
        <v>925.63631202117085</v>
      </c>
      <c r="T12">
        <f t="shared" si="15"/>
        <v>1374.7947795383402</v>
      </c>
      <c r="U12">
        <f t="shared" si="15"/>
        <v>380.42835975419746</v>
      </c>
      <c r="V12">
        <f t="shared" si="15"/>
        <v>3231.1027184588424</v>
      </c>
    </row>
    <row r="13" spans="1:22" ht="15.6" x14ac:dyDescent="0.3">
      <c r="A13" s="54" t="s">
        <v>58</v>
      </c>
      <c r="B13">
        <v>432.81177883773478</v>
      </c>
      <c r="C13">
        <v>888.65553538299037</v>
      </c>
      <c r="D13">
        <v>1325.5573348786095</v>
      </c>
      <c r="E13">
        <v>306.0357847188526</v>
      </c>
      <c r="F13">
        <v>2953.060433818187</v>
      </c>
      <c r="G13">
        <v>0.28411325968082934</v>
      </c>
      <c r="K13" t="s">
        <v>55</v>
      </c>
      <c r="L13">
        <f t="shared" ref="L13:P13" si="16">SUMIF($A$2:$A$65,$K13,B10:B73)</f>
        <v>1377.1170675534079</v>
      </c>
      <c r="M13">
        <f t="shared" si="16"/>
        <v>2130.5890238382817</v>
      </c>
      <c r="N13">
        <f t="shared" si="16"/>
        <v>3440.4052951050812</v>
      </c>
      <c r="O13">
        <f t="shared" si="16"/>
        <v>535.84190641943758</v>
      </c>
      <c r="P13">
        <f t="shared" si="16"/>
        <v>7483.9532929162106</v>
      </c>
      <c r="R13">
        <f t="shared" ref="R13:V13" si="17">AVERAGEIF($A$2:$A$65,$K13,B10:B73)</f>
        <v>459.03902251780261</v>
      </c>
      <c r="S13">
        <f t="shared" si="17"/>
        <v>710.1963412794272</v>
      </c>
      <c r="T13">
        <f t="shared" si="17"/>
        <v>1146.8017650350271</v>
      </c>
      <c r="U13">
        <f t="shared" si="17"/>
        <v>178.61396880647919</v>
      </c>
      <c r="V13">
        <f t="shared" si="17"/>
        <v>2494.6510976387367</v>
      </c>
    </row>
    <row r="14" spans="1:22" ht="15.6" x14ac:dyDescent="0.3">
      <c r="A14" s="54" t="s">
        <v>59</v>
      </c>
      <c r="B14">
        <v>501.56105215711926</v>
      </c>
      <c r="C14">
        <v>901.40637112526247</v>
      </c>
      <c r="D14">
        <v>1335.4423896614462</v>
      </c>
      <c r="E14">
        <v>311.1497390796772</v>
      </c>
      <c r="F14">
        <v>3049.5595520235047</v>
      </c>
      <c r="G14">
        <v>4.1633702835695896</v>
      </c>
      <c r="K14" t="s">
        <v>56</v>
      </c>
      <c r="L14">
        <f t="shared" ref="L14:P14" si="18">SUMIF($A$2:$A$65,$K14,B11:B74)</f>
        <v>1387.6261722410541</v>
      </c>
      <c r="M14">
        <f t="shared" si="18"/>
        <v>2557.4690346503494</v>
      </c>
      <c r="N14">
        <f t="shared" si="18"/>
        <v>3333.8069336492781</v>
      </c>
      <c r="O14">
        <f t="shared" si="18"/>
        <v>658.07662024956585</v>
      </c>
      <c r="P14">
        <f t="shared" si="18"/>
        <v>7936.9787607902481</v>
      </c>
      <c r="R14">
        <f t="shared" ref="R14:V14" si="19">AVERAGEIF($A$2:$A$65,$K14,B11:B74)</f>
        <v>462.54205741368469</v>
      </c>
      <c r="S14">
        <f t="shared" si="19"/>
        <v>852.48967821678309</v>
      </c>
      <c r="T14">
        <f t="shared" si="19"/>
        <v>1111.2689778830927</v>
      </c>
      <c r="U14">
        <f t="shared" si="19"/>
        <v>219.35887341652196</v>
      </c>
      <c r="V14">
        <f t="shared" si="19"/>
        <v>2645.6595869300827</v>
      </c>
    </row>
    <row r="15" spans="1:22" ht="15.6" x14ac:dyDescent="0.3">
      <c r="A15" s="54" t="s">
        <v>60</v>
      </c>
      <c r="B15">
        <v>529.14425666654461</v>
      </c>
      <c r="C15">
        <v>890.42076093401431</v>
      </c>
      <c r="D15">
        <v>1344.2154208762231</v>
      </c>
      <c r="E15">
        <v>330.79522297991809</v>
      </c>
      <c r="F15">
        <v>3094.5756614567003</v>
      </c>
      <c r="G15">
        <v>2.0897326953054796</v>
      </c>
      <c r="K15" t="s">
        <v>57</v>
      </c>
      <c r="L15">
        <f t="shared" ref="L15:P15" si="20">SUMIF($A$2:$A$65,$K15,B12:B75)</f>
        <v>1429.4570096758639</v>
      </c>
      <c r="M15">
        <f t="shared" si="20"/>
        <v>2263.8113360734678</v>
      </c>
      <c r="N15">
        <f t="shared" si="20"/>
        <v>3668.0302100890976</v>
      </c>
      <c r="O15">
        <f t="shared" si="20"/>
        <v>653.38116125268834</v>
      </c>
      <c r="P15">
        <f t="shared" si="20"/>
        <v>8014.6797170911186</v>
      </c>
      <c r="R15">
        <f t="shared" ref="R15:V15" si="21">AVERAGEIF($A$2:$A$65,$K15,B12:B75)</f>
        <v>476.48566989195461</v>
      </c>
      <c r="S15">
        <f t="shared" si="21"/>
        <v>754.60377869115598</v>
      </c>
      <c r="T15">
        <f t="shared" si="21"/>
        <v>1222.6767366963659</v>
      </c>
      <c r="U15">
        <f t="shared" si="21"/>
        <v>217.79372041756278</v>
      </c>
      <c r="V15">
        <f t="shared" si="21"/>
        <v>2671.5599056970395</v>
      </c>
    </row>
    <row r="16" spans="1:22" ht="15.6" x14ac:dyDescent="0.3">
      <c r="A16" s="54" t="s">
        <v>61</v>
      </c>
      <c r="B16">
        <v>550.24326714513438</v>
      </c>
      <c r="C16">
        <v>925.63631202117085</v>
      </c>
      <c r="D16">
        <v>1374.7947795383402</v>
      </c>
      <c r="E16">
        <v>380.42835975419746</v>
      </c>
      <c r="F16">
        <v>3231.1027184588424</v>
      </c>
      <c r="G16">
        <v>9.4153943297786924</v>
      </c>
      <c r="K16" t="s">
        <v>58</v>
      </c>
      <c r="L16">
        <f t="shared" ref="L16:P16" si="22">SUMIF($A$2:$A$65,$K16,B13:B76)</f>
        <v>1489.1961927299876</v>
      </c>
      <c r="M16">
        <f t="shared" si="22"/>
        <v>2464.0436192981329</v>
      </c>
      <c r="N16">
        <f t="shared" si="22"/>
        <v>3815.2794318497536</v>
      </c>
      <c r="O16">
        <f t="shared" si="22"/>
        <v>901.22935255327388</v>
      </c>
      <c r="P16">
        <f t="shared" si="22"/>
        <v>8669.7485964311491</v>
      </c>
      <c r="R16">
        <f t="shared" ref="R16:V16" si="23">AVERAGEIF($A$2:$A$65,$K16,B13:B76)</f>
        <v>496.39873090999589</v>
      </c>
      <c r="S16">
        <f t="shared" si="23"/>
        <v>821.34787309937758</v>
      </c>
      <c r="T16">
        <f t="shared" si="23"/>
        <v>1271.7598106165844</v>
      </c>
      <c r="U16">
        <f t="shared" si="23"/>
        <v>300.40978418442461</v>
      </c>
      <c r="V16">
        <f t="shared" si="23"/>
        <v>2889.9161988103829</v>
      </c>
    </row>
    <row r="17" spans="1:22" ht="15.6" x14ac:dyDescent="0.3">
      <c r="A17" s="54" t="s">
        <v>62</v>
      </c>
      <c r="B17">
        <v>503.22966266758255</v>
      </c>
      <c r="C17">
        <v>941.20296426108973</v>
      </c>
      <c r="D17">
        <v>1408.8312371919285</v>
      </c>
      <c r="E17">
        <v>359.56860310374742</v>
      </c>
      <c r="F17">
        <v>3212.8324672243484</v>
      </c>
      <c r="G17">
        <v>5.3539834987811785</v>
      </c>
      <c r="K17" t="s">
        <v>59</v>
      </c>
      <c r="L17">
        <f t="shared" ref="L17:P17" si="24">SUMIF($A$2:$A$65,$K17,B14:B77)</f>
        <v>1659.722193942232</v>
      </c>
      <c r="M17">
        <f t="shared" si="24"/>
        <v>2621.5760122278421</v>
      </c>
      <c r="N17">
        <f t="shared" si="24"/>
        <v>3695.2673168631472</v>
      </c>
      <c r="O17">
        <f t="shared" si="24"/>
        <v>857.51697866287793</v>
      </c>
      <c r="P17">
        <f t="shared" si="24"/>
        <v>8834.0825016960989</v>
      </c>
      <c r="R17">
        <f t="shared" ref="R17:V17" si="25">AVERAGEIF($A$2:$A$65,$K17,B14:B77)</f>
        <v>553.24073131407738</v>
      </c>
      <c r="S17">
        <f t="shared" si="25"/>
        <v>873.85867074261398</v>
      </c>
      <c r="T17">
        <f t="shared" si="25"/>
        <v>1231.7557722877157</v>
      </c>
      <c r="U17">
        <f t="shared" si="25"/>
        <v>285.83899288762598</v>
      </c>
      <c r="V17">
        <f t="shared" si="25"/>
        <v>2944.6941672320331</v>
      </c>
    </row>
    <row r="18" spans="1:22" ht="15.6" x14ac:dyDescent="0.3">
      <c r="A18" s="54" t="s">
        <v>86</v>
      </c>
      <c r="B18">
        <v>459.03902251780261</v>
      </c>
      <c r="C18">
        <v>710.19634127942732</v>
      </c>
      <c r="D18">
        <v>1146.8017650350271</v>
      </c>
      <c r="E18">
        <v>178.61396880647919</v>
      </c>
      <c r="F18">
        <v>2494.6510976387367</v>
      </c>
      <c r="K18" t="s">
        <v>60</v>
      </c>
      <c r="L18">
        <f t="shared" ref="L18:P18" si="26">SUMIF($A$2:$A$65,$K18,B15:B78)</f>
        <v>1784.2299181696699</v>
      </c>
      <c r="M18">
        <f t="shared" si="26"/>
        <v>2550.9611884766264</v>
      </c>
      <c r="N18">
        <f t="shared" si="26"/>
        <v>3757.1458942971894</v>
      </c>
      <c r="O18">
        <f t="shared" si="26"/>
        <v>1001.3561053731763</v>
      </c>
      <c r="P18">
        <f t="shared" si="26"/>
        <v>9093.693106316663</v>
      </c>
      <c r="R18">
        <f t="shared" ref="R18:V18" si="27">AVERAGEIF($A$2:$A$65,$K18,B15:B78)</f>
        <v>594.74330605655666</v>
      </c>
      <c r="S18">
        <f t="shared" si="27"/>
        <v>850.3203961588755</v>
      </c>
      <c r="T18">
        <f t="shared" si="27"/>
        <v>1252.3819647657299</v>
      </c>
      <c r="U18">
        <f t="shared" si="27"/>
        <v>333.78536845772544</v>
      </c>
      <c r="V18">
        <f t="shared" si="27"/>
        <v>3031.2310354388878</v>
      </c>
    </row>
    <row r="19" spans="1:22" ht="15.6" x14ac:dyDescent="0.3">
      <c r="A19" s="54" t="s">
        <v>87</v>
      </c>
      <c r="B19">
        <v>461.16647696152609</v>
      </c>
      <c r="C19">
        <v>773.40867994179939</v>
      </c>
      <c r="D19">
        <v>1179.8116989978348</v>
      </c>
      <c r="E19">
        <v>191.43677737560958</v>
      </c>
      <c r="F19">
        <v>2605.8236332767697</v>
      </c>
      <c r="K19" t="s">
        <v>61</v>
      </c>
      <c r="L19">
        <f t="shared" ref="L19:P19" si="28">SUMIF($A$2:$A$65,$K19,B16:B79)</f>
        <v>1504.6831564713577</v>
      </c>
      <c r="M19">
        <f t="shared" si="28"/>
        <v>2704.2191133757874</v>
      </c>
      <c r="N19">
        <f t="shared" si="28"/>
        <v>4006.3271689843386</v>
      </c>
      <c r="O19">
        <f t="shared" si="28"/>
        <v>933.44921723903167</v>
      </c>
      <c r="P19">
        <f t="shared" si="28"/>
        <v>9148.678656070515</v>
      </c>
      <c r="R19">
        <f t="shared" ref="R19:V19" si="29">AVERAGEIF($A$2:$A$65,$K19,B16:B79)</f>
        <v>501.56105215711926</v>
      </c>
      <c r="S19">
        <f t="shared" si="29"/>
        <v>901.40637112526247</v>
      </c>
      <c r="T19">
        <f t="shared" si="29"/>
        <v>1335.4423896614462</v>
      </c>
      <c r="U19">
        <f t="shared" si="29"/>
        <v>311.1497390796772</v>
      </c>
      <c r="V19">
        <f t="shared" si="29"/>
        <v>3049.5595520235051</v>
      </c>
    </row>
    <row r="20" spans="1:22" ht="15.6" x14ac:dyDescent="0.3">
      <c r="A20" s="54" t="s">
        <v>88</v>
      </c>
      <c r="B20">
        <v>462.54205741368469</v>
      </c>
      <c r="C20">
        <v>852.4896782167832</v>
      </c>
      <c r="D20">
        <v>1111.2689778830927</v>
      </c>
      <c r="E20">
        <v>219.35887341652196</v>
      </c>
      <c r="F20">
        <v>2645.6595869300827</v>
      </c>
      <c r="K20" t="s">
        <v>62</v>
      </c>
      <c r="L20">
        <f t="shared" ref="L20:P20" si="30">SUMIF($A$2:$A$65,$K20,B17:B80)</f>
        <v>1650.7298014354033</v>
      </c>
      <c r="M20">
        <f t="shared" si="30"/>
        <v>2776.9089360635126</v>
      </c>
      <c r="N20">
        <f t="shared" si="30"/>
        <v>4124.3843386150202</v>
      </c>
      <c r="O20">
        <f t="shared" si="30"/>
        <v>1141.2850792625923</v>
      </c>
      <c r="P20">
        <f t="shared" si="30"/>
        <v>9693.3081553765278</v>
      </c>
      <c r="R20">
        <f t="shared" ref="R20:V20" si="31">AVERAGEIF($A$2:$A$65,$K20,B17:B80)</f>
        <v>550.24326714513438</v>
      </c>
      <c r="S20">
        <f t="shared" si="31"/>
        <v>925.63631202117085</v>
      </c>
      <c r="T20">
        <f t="shared" si="31"/>
        <v>1374.79477953834</v>
      </c>
      <c r="U20">
        <f t="shared" si="31"/>
        <v>380.4283597541974</v>
      </c>
      <c r="V20">
        <f t="shared" si="31"/>
        <v>3231.1027184588424</v>
      </c>
    </row>
    <row r="21" spans="1:22" ht="15.6" x14ac:dyDescent="0.3">
      <c r="A21" s="54" t="s">
        <v>89</v>
      </c>
      <c r="B21">
        <v>432.14924846338397</v>
      </c>
      <c r="C21">
        <v>758.0517302074262</v>
      </c>
      <c r="D21">
        <v>1218.7135028114751</v>
      </c>
      <c r="E21">
        <v>218.15810249332253</v>
      </c>
      <c r="F21">
        <v>2627.0725839756069</v>
      </c>
      <c r="G21">
        <v>5.3082167066252683</v>
      </c>
    </row>
    <row r="22" spans="1:22" ht="15.6" x14ac:dyDescent="0.3">
      <c r="A22" s="54" t="s">
        <v>90</v>
      </c>
      <c r="B22">
        <v>476.48566989195467</v>
      </c>
      <c r="C22">
        <v>754.60377869115587</v>
      </c>
      <c r="D22">
        <v>1222.6767366963659</v>
      </c>
      <c r="E22">
        <v>217.79372041756278</v>
      </c>
      <c r="F22">
        <v>2671.5599056970395</v>
      </c>
      <c r="G22">
        <v>2.5226677500659545</v>
      </c>
    </row>
    <row r="23" spans="1:22" ht="15.6" x14ac:dyDescent="0.3">
      <c r="A23" s="54" t="s">
        <v>91</v>
      </c>
      <c r="B23">
        <v>483.5553507346653</v>
      </c>
      <c r="C23">
        <v>782.36161800204025</v>
      </c>
      <c r="D23">
        <v>1241.3649508755748</v>
      </c>
      <c r="E23">
        <v>227.04639290469007</v>
      </c>
      <c r="F23">
        <v>2734.3283125169705</v>
      </c>
      <c r="G23">
        <v>3.3514790045145348</v>
      </c>
    </row>
    <row r="24" spans="1:22" ht="12.6" customHeight="1" x14ac:dyDescent="0.3">
      <c r="A24" s="54" t="s">
        <v>92</v>
      </c>
      <c r="B24">
        <v>496.39873090999583</v>
      </c>
      <c r="C24">
        <v>821.34787309937758</v>
      </c>
      <c r="D24">
        <v>1271.7598106165844</v>
      </c>
      <c r="E24">
        <v>300.40978418442461</v>
      </c>
      <c r="F24">
        <v>2889.9161988103829</v>
      </c>
      <c r="G24">
        <v>10.005190432805211</v>
      </c>
    </row>
    <row r="25" spans="1:22" ht="15.6" x14ac:dyDescent="0.3">
      <c r="A25" s="54" t="s">
        <v>54</v>
      </c>
      <c r="B25">
        <v>458.07454735158666</v>
      </c>
      <c r="C25">
        <v>827.06564599509352</v>
      </c>
      <c r="D25">
        <v>1305.5773244839224</v>
      </c>
      <c r="E25">
        <v>244.98144580110522</v>
      </c>
      <c r="F25">
        <v>2835.698963631708</v>
      </c>
      <c r="G25">
        <v>6.1439407585300865</v>
      </c>
    </row>
    <row r="26" spans="1:22" ht="15.6" x14ac:dyDescent="0.3">
      <c r="A26" s="54" t="s">
        <v>55</v>
      </c>
      <c r="B26">
        <v>553.24073131407738</v>
      </c>
      <c r="C26">
        <v>873.85867074261398</v>
      </c>
      <c r="D26">
        <v>1231.7557722877157</v>
      </c>
      <c r="E26">
        <v>285.83899288762598</v>
      </c>
      <c r="F26">
        <v>2944.6941672320331</v>
      </c>
      <c r="G26">
        <v>7.6935111907399101</v>
      </c>
    </row>
    <row r="27" spans="1:22" ht="15.6" x14ac:dyDescent="0.3">
      <c r="A27" s="54" t="s">
        <v>56</v>
      </c>
      <c r="B27">
        <v>565.32488221868368</v>
      </c>
      <c r="C27">
        <v>822.09830850849005</v>
      </c>
      <c r="D27">
        <v>1219.5490213566059</v>
      </c>
      <c r="E27">
        <v>320.69760478324673</v>
      </c>
      <c r="F27">
        <v>2927.6698168670264</v>
      </c>
      <c r="G27">
        <v>1.3063914473431693</v>
      </c>
    </row>
    <row r="28" spans="1:22" ht="15.6" x14ac:dyDescent="0.3">
      <c r="A28" s="54" t="s">
        <v>57</v>
      </c>
      <c r="B28">
        <v>594.74330605655666</v>
      </c>
      <c r="C28">
        <v>850.3203961588755</v>
      </c>
      <c r="D28">
        <v>1252.3819647657299</v>
      </c>
      <c r="E28">
        <v>333.78536845772544</v>
      </c>
      <c r="F28">
        <v>3031.2310354388874</v>
      </c>
      <c r="G28">
        <v>6.8953748022942296</v>
      </c>
    </row>
    <row r="29" spans="1:22" ht="15.6" x14ac:dyDescent="0.3">
      <c r="A29" s="54" t="s">
        <v>58</v>
      </c>
      <c r="B29">
        <v>432.81177883773478</v>
      </c>
      <c r="C29">
        <v>888.65553538299037</v>
      </c>
      <c r="D29">
        <v>1325.5573348786095</v>
      </c>
      <c r="E29">
        <v>306.0357847188526</v>
      </c>
      <c r="F29">
        <v>2953.060433818187</v>
      </c>
      <c r="G29">
        <v>0.28411325968082934</v>
      </c>
    </row>
    <row r="30" spans="1:22" ht="15.6" x14ac:dyDescent="0.3">
      <c r="A30" s="54" t="s">
        <v>59</v>
      </c>
      <c r="B30">
        <v>501.56105215711926</v>
      </c>
      <c r="C30">
        <v>901.40637112526247</v>
      </c>
      <c r="D30">
        <v>1335.4423896614462</v>
      </c>
      <c r="E30">
        <v>311.1497390796772</v>
      </c>
      <c r="F30">
        <v>3049.5595520235047</v>
      </c>
      <c r="G30">
        <v>4.1633702835695896</v>
      </c>
    </row>
    <row r="31" spans="1:22" ht="15.6" x14ac:dyDescent="0.3">
      <c r="A31" s="54" t="s">
        <v>60</v>
      </c>
      <c r="B31">
        <v>529.14425666654461</v>
      </c>
      <c r="C31">
        <v>890.42076093401431</v>
      </c>
      <c r="D31">
        <v>1344.2154208762231</v>
      </c>
      <c r="E31">
        <v>330.79522297991809</v>
      </c>
      <c r="F31">
        <v>3094.5756614567003</v>
      </c>
      <c r="G31">
        <v>2.0897326953054796</v>
      </c>
    </row>
    <row r="32" spans="1:22" ht="15.6" x14ac:dyDescent="0.3">
      <c r="A32" s="54" t="s">
        <v>61</v>
      </c>
      <c r="B32">
        <v>550.24326714513438</v>
      </c>
      <c r="C32">
        <v>925.63631202117085</v>
      </c>
      <c r="D32">
        <v>1374.7947795383402</v>
      </c>
      <c r="E32">
        <v>380.42835975419746</v>
      </c>
      <c r="F32">
        <v>3231.1027184588424</v>
      </c>
      <c r="G32">
        <v>9.4153943297786924</v>
      </c>
    </row>
    <row r="33" spans="1:7" ht="15.6" x14ac:dyDescent="0.3">
      <c r="A33" s="54" t="s">
        <v>62</v>
      </c>
      <c r="B33">
        <v>503.22966266758255</v>
      </c>
      <c r="C33">
        <v>941.20296426108973</v>
      </c>
      <c r="D33">
        <v>1408.8312371919285</v>
      </c>
      <c r="E33">
        <v>359.56860310374742</v>
      </c>
      <c r="F33">
        <v>3212.8324672243484</v>
      </c>
      <c r="G33">
        <v>5.3539834987811785</v>
      </c>
    </row>
    <row r="34" spans="1:7" ht="15.6" x14ac:dyDescent="0.3">
      <c r="A34" s="54" t="s">
        <v>86</v>
      </c>
      <c r="B34">
        <v>459.03902251780261</v>
      </c>
      <c r="C34">
        <v>710.19634127942732</v>
      </c>
      <c r="D34">
        <v>1146.8017650350271</v>
      </c>
      <c r="E34">
        <v>178.61396880647919</v>
      </c>
      <c r="F34">
        <v>2494.6510976387367</v>
      </c>
    </row>
    <row r="35" spans="1:7" ht="15.6" x14ac:dyDescent="0.3">
      <c r="A35" s="54" t="s">
        <v>87</v>
      </c>
      <c r="B35">
        <v>461.16647696152609</v>
      </c>
      <c r="C35">
        <v>773.40867994179939</v>
      </c>
      <c r="D35">
        <v>1179.8116989978348</v>
      </c>
      <c r="E35">
        <v>191.43677737560958</v>
      </c>
      <c r="F35">
        <v>2605.8236332767697</v>
      </c>
    </row>
    <row r="36" spans="1:7" ht="15.6" x14ac:dyDescent="0.3">
      <c r="A36" s="54" t="s">
        <v>88</v>
      </c>
      <c r="B36">
        <v>462.54205741368469</v>
      </c>
      <c r="C36">
        <v>852.4896782167832</v>
      </c>
      <c r="D36">
        <v>1111.2689778830927</v>
      </c>
      <c r="E36">
        <v>219.35887341652196</v>
      </c>
      <c r="F36">
        <v>2645.6595869300827</v>
      </c>
    </row>
    <row r="37" spans="1:7" ht="15.6" x14ac:dyDescent="0.3">
      <c r="A37" s="54" t="s">
        <v>89</v>
      </c>
      <c r="B37">
        <v>432.14924846338397</v>
      </c>
      <c r="C37">
        <v>758.0517302074262</v>
      </c>
      <c r="D37">
        <v>1218.7135028114751</v>
      </c>
      <c r="E37">
        <v>218.15810249332253</v>
      </c>
      <c r="F37">
        <v>2627.0725839756069</v>
      </c>
      <c r="G37">
        <v>5.3082167066252683</v>
      </c>
    </row>
    <row r="38" spans="1:7" ht="15.6" x14ac:dyDescent="0.3">
      <c r="A38" s="54" t="s">
        <v>90</v>
      </c>
      <c r="B38">
        <v>476.48566989195467</v>
      </c>
      <c r="C38">
        <v>754.60377869115587</v>
      </c>
      <c r="D38">
        <v>1222.6767366963659</v>
      </c>
      <c r="E38">
        <v>217.79372041756278</v>
      </c>
      <c r="F38">
        <v>2671.5599056970395</v>
      </c>
      <c r="G38">
        <v>2.5226677500659545</v>
      </c>
    </row>
    <row r="39" spans="1:7" ht="15.6" x14ac:dyDescent="0.3">
      <c r="A39" s="54" t="s">
        <v>91</v>
      </c>
      <c r="B39">
        <v>483.5553507346653</v>
      </c>
      <c r="C39">
        <v>782.36161800204025</v>
      </c>
      <c r="D39">
        <v>1241.3649508755748</v>
      </c>
      <c r="E39">
        <v>227.04639290469007</v>
      </c>
      <c r="F39">
        <v>2734.3283125169705</v>
      </c>
      <c r="G39">
        <v>3.3514790045145348</v>
      </c>
    </row>
    <row r="40" spans="1:7" ht="15.6" x14ac:dyDescent="0.3">
      <c r="A40" s="54" t="s">
        <v>92</v>
      </c>
      <c r="B40">
        <v>496.39873090999583</v>
      </c>
      <c r="C40">
        <v>821.34787309937758</v>
      </c>
      <c r="D40">
        <v>1271.7598106165844</v>
      </c>
      <c r="E40">
        <v>300.40978418442461</v>
      </c>
      <c r="F40">
        <v>2889.9161988103829</v>
      </c>
      <c r="G40">
        <v>10.005190432805211</v>
      </c>
    </row>
    <row r="41" spans="1:7" ht="15.6" x14ac:dyDescent="0.3">
      <c r="A41" s="54" t="s">
        <v>54</v>
      </c>
      <c r="B41">
        <v>458.07454735158666</v>
      </c>
      <c r="C41">
        <v>827.06564599509352</v>
      </c>
      <c r="D41">
        <v>1305.5773244839224</v>
      </c>
      <c r="E41">
        <v>244.98144580110522</v>
      </c>
      <c r="F41">
        <v>2835.698963631708</v>
      </c>
      <c r="G41">
        <v>6.1439407585300865</v>
      </c>
    </row>
    <row r="42" spans="1:7" ht="15.6" x14ac:dyDescent="0.3">
      <c r="A42" s="54" t="s">
        <v>55</v>
      </c>
      <c r="B42">
        <v>553.24073131407738</v>
      </c>
      <c r="C42">
        <v>873.85867074261398</v>
      </c>
      <c r="D42">
        <v>1231.7557722877157</v>
      </c>
      <c r="E42">
        <v>285.83899288762598</v>
      </c>
      <c r="F42">
        <v>2944.6941672320331</v>
      </c>
      <c r="G42">
        <v>7.6935111907399101</v>
      </c>
    </row>
    <row r="43" spans="1:7" ht="15.6" x14ac:dyDescent="0.3">
      <c r="A43" s="54" t="s">
        <v>56</v>
      </c>
      <c r="B43">
        <v>565.32488221868368</v>
      </c>
      <c r="C43">
        <v>822.09830850849005</v>
      </c>
      <c r="D43">
        <v>1219.5490213566059</v>
      </c>
      <c r="E43">
        <v>320.69760478324673</v>
      </c>
      <c r="F43">
        <v>2927.6698168670264</v>
      </c>
      <c r="G43">
        <v>1.3063914473431693</v>
      </c>
    </row>
    <row r="44" spans="1:7" ht="15.6" x14ac:dyDescent="0.3">
      <c r="A44" s="54" t="s">
        <v>57</v>
      </c>
      <c r="B44">
        <v>594.74330605655666</v>
      </c>
      <c r="C44">
        <v>850.3203961588755</v>
      </c>
      <c r="D44">
        <v>1252.3819647657299</v>
      </c>
      <c r="E44">
        <v>333.78536845772544</v>
      </c>
      <c r="F44">
        <v>3031.2310354388874</v>
      </c>
      <c r="G44">
        <v>6.8953748022942296</v>
      </c>
    </row>
    <row r="45" spans="1:7" ht="15.6" x14ac:dyDescent="0.3">
      <c r="A45" s="54" t="s">
        <v>58</v>
      </c>
      <c r="B45">
        <v>432.81177883773478</v>
      </c>
      <c r="C45">
        <v>888.65553538299037</v>
      </c>
      <c r="D45">
        <v>1325.5573348786095</v>
      </c>
      <c r="E45">
        <v>306.0357847188526</v>
      </c>
      <c r="F45">
        <v>2953.060433818187</v>
      </c>
      <c r="G45">
        <v>0.28411325968082934</v>
      </c>
    </row>
    <row r="46" spans="1:7" ht="15.6" x14ac:dyDescent="0.3">
      <c r="A46" s="54" t="s">
        <v>59</v>
      </c>
      <c r="B46">
        <v>501.56105215711926</v>
      </c>
      <c r="C46">
        <v>901.40637112526247</v>
      </c>
      <c r="D46">
        <v>1335.4423896614462</v>
      </c>
      <c r="E46">
        <v>311.1497390796772</v>
      </c>
      <c r="F46">
        <v>3049.5595520235047</v>
      </c>
      <c r="G46">
        <v>4.1633702835695896</v>
      </c>
    </row>
    <row r="47" spans="1:7" ht="15.6" x14ac:dyDescent="0.3">
      <c r="A47" s="54" t="s">
        <v>60</v>
      </c>
      <c r="B47">
        <v>529.14425666654461</v>
      </c>
      <c r="C47">
        <v>890.42076093401431</v>
      </c>
      <c r="D47">
        <v>1344.2154208762231</v>
      </c>
      <c r="E47">
        <v>330.79522297991809</v>
      </c>
      <c r="F47">
        <v>3094.5756614567003</v>
      </c>
      <c r="G47">
        <v>2.0897326953054796</v>
      </c>
    </row>
    <row r="48" spans="1:7" ht="15.6" x14ac:dyDescent="0.3">
      <c r="A48" s="54" t="s">
        <v>61</v>
      </c>
      <c r="B48">
        <v>550.24326714513438</v>
      </c>
      <c r="C48">
        <v>925.63631202117085</v>
      </c>
      <c r="D48">
        <v>1374.7947795383402</v>
      </c>
      <c r="E48">
        <v>380.42835975419746</v>
      </c>
      <c r="F48">
        <v>3231.1027184588424</v>
      </c>
      <c r="G48">
        <v>9.4153943297786924</v>
      </c>
    </row>
    <row r="49" spans="1:7" ht="15.6" x14ac:dyDescent="0.3">
      <c r="A49" s="54" t="s">
        <v>62</v>
      </c>
      <c r="B49">
        <v>503.22966266758255</v>
      </c>
      <c r="C49">
        <v>941.20296426108973</v>
      </c>
      <c r="D49">
        <v>1408.8312371919285</v>
      </c>
      <c r="E49">
        <v>359.56860310374742</v>
      </c>
      <c r="F49">
        <v>3212.8324672243484</v>
      </c>
      <c r="G49">
        <v>5.3539834987811785</v>
      </c>
    </row>
    <row r="50" spans="1:7" ht="15.6" x14ac:dyDescent="0.3">
      <c r="A50" s="54" t="s">
        <v>86</v>
      </c>
      <c r="B50">
        <v>459.03902251780261</v>
      </c>
      <c r="C50">
        <v>710.19634127942732</v>
      </c>
      <c r="D50">
        <v>1146.8017650350271</v>
      </c>
      <c r="E50">
        <v>178.61396880647919</v>
      </c>
      <c r="F50">
        <v>2494.6510976387367</v>
      </c>
    </row>
    <row r="51" spans="1:7" ht="15.6" x14ac:dyDescent="0.3">
      <c r="A51" s="54" t="s">
        <v>87</v>
      </c>
      <c r="B51">
        <v>461.16647696152609</v>
      </c>
      <c r="C51">
        <v>773.40867994179939</v>
      </c>
      <c r="D51">
        <v>1179.8116989978348</v>
      </c>
      <c r="E51">
        <v>191.43677737560958</v>
      </c>
      <c r="F51">
        <v>2605.8236332767697</v>
      </c>
    </row>
    <row r="52" spans="1:7" ht="15.6" x14ac:dyDescent="0.3">
      <c r="A52" s="54" t="s">
        <v>88</v>
      </c>
      <c r="B52">
        <v>462.54205741368469</v>
      </c>
      <c r="C52">
        <v>852.4896782167832</v>
      </c>
      <c r="D52">
        <v>1111.2689778830927</v>
      </c>
      <c r="E52">
        <v>219.35887341652196</v>
      </c>
      <c r="F52">
        <v>2645.6595869300827</v>
      </c>
    </row>
    <row r="53" spans="1:7" ht="15.6" x14ac:dyDescent="0.3">
      <c r="A53" s="54" t="s">
        <v>89</v>
      </c>
      <c r="B53">
        <v>432.14924846338397</v>
      </c>
      <c r="C53">
        <v>758.0517302074262</v>
      </c>
      <c r="D53">
        <v>1218.7135028114751</v>
      </c>
      <c r="E53">
        <v>218.15810249332253</v>
      </c>
      <c r="F53">
        <v>2627.0725839756069</v>
      </c>
      <c r="G53">
        <v>5.3082167066252683</v>
      </c>
    </row>
    <row r="54" spans="1:7" ht="15.6" x14ac:dyDescent="0.3">
      <c r="A54" s="54" t="s">
        <v>90</v>
      </c>
      <c r="B54">
        <v>476.48566989195467</v>
      </c>
      <c r="C54">
        <v>754.60377869115587</v>
      </c>
      <c r="D54">
        <v>1222.6767366963659</v>
      </c>
      <c r="E54">
        <v>217.79372041756278</v>
      </c>
      <c r="F54">
        <v>2671.5599056970395</v>
      </c>
      <c r="G54">
        <v>2.5226677500659545</v>
      </c>
    </row>
    <row r="55" spans="1:7" ht="15.6" x14ac:dyDescent="0.3">
      <c r="A55" s="54" t="s">
        <v>91</v>
      </c>
      <c r="B55">
        <v>483.5553507346653</v>
      </c>
      <c r="C55">
        <v>782.36161800204025</v>
      </c>
      <c r="D55">
        <v>1241.3649508755748</v>
      </c>
      <c r="E55">
        <v>227.04639290469007</v>
      </c>
      <c r="F55">
        <v>2734.3283125169705</v>
      </c>
      <c r="G55">
        <v>3.3514790045145348</v>
      </c>
    </row>
    <row r="56" spans="1:7" ht="15.6" x14ac:dyDescent="0.3">
      <c r="A56" s="54" t="s">
        <v>92</v>
      </c>
      <c r="B56">
        <v>496.39873090999583</v>
      </c>
      <c r="C56">
        <v>821.34787309937758</v>
      </c>
      <c r="D56">
        <v>1271.7598106165844</v>
      </c>
      <c r="E56">
        <v>300.40978418442461</v>
      </c>
      <c r="F56">
        <v>2889.9161988103829</v>
      </c>
      <c r="G56">
        <v>10.005190432805211</v>
      </c>
    </row>
    <row r="57" spans="1:7" ht="15.6" x14ac:dyDescent="0.3">
      <c r="A57" s="54" t="s">
        <v>54</v>
      </c>
      <c r="B57">
        <v>458.07454735158666</v>
      </c>
      <c r="C57">
        <v>827.06564599509352</v>
      </c>
      <c r="D57">
        <v>1305.5773244839224</v>
      </c>
      <c r="E57">
        <v>244.98144580110522</v>
      </c>
      <c r="F57">
        <v>2835.698963631708</v>
      </c>
      <c r="G57">
        <v>6.1439407585300865</v>
      </c>
    </row>
    <row r="58" spans="1:7" ht="15.6" x14ac:dyDescent="0.3">
      <c r="A58" s="54" t="s">
        <v>55</v>
      </c>
      <c r="B58">
        <v>553.24073131407738</v>
      </c>
      <c r="C58">
        <v>873.85867074261398</v>
      </c>
      <c r="D58">
        <v>1231.7557722877157</v>
      </c>
      <c r="E58">
        <v>285.83899288762598</v>
      </c>
      <c r="F58">
        <v>2944.6941672320331</v>
      </c>
      <c r="G58">
        <v>7.6935111907399101</v>
      </c>
    </row>
    <row r="59" spans="1:7" ht="15.6" x14ac:dyDescent="0.3">
      <c r="A59" s="54" t="s">
        <v>56</v>
      </c>
      <c r="B59">
        <v>565.32488221868368</v>
      </c>
      <c r="C59">
        <v>822.09830850849005</v>
      </c>
      <c r="D59">
        <v>1219.5490213566059</v>
      </c>
      <c r="E59">
        <v>320.69760478324673</v>
      </c>
      <c r="F59">
        <v>2927.6698168670264</v>
      </c>
      <c r="G59">
        <v>1.3063914473431693</v>
      </c>
    </row>
    <row r="60" spans="1:7" ht="15.6" x14ac:dyDescent="0.3">
      <c r="A60" s="54" t="s">
        <v>57</v>
      </c>
      <c r="B60">
        <v>594.74330605655666</v>
      </c>
      <c r="C60">
        <v>850.3203961588755</v>
      </c>
      <c r="D60">
        <v>1252.3819647657299</v>
      </c>
      <c r="E60">
        <v>333.78536845772544</v>
      </c>
      <c r="F60">
        <v>3031.2310354388874</v>
      </c>
      <c r="G60">
        <v>6.8953748022942296</v>
      </c>
    </row>
    <row r="61" spans="1:7" ht="15.6" x14ac:dyDescent="0.3">
      <c r="A61" s="54" t="s">
        <v>58</v>
      </c>
      <c r="B61">
        <v>432.81177883773478</v>
      </c>
      <c r="C61">
        <v>888.65553538299037</v>
      </c>
      <c r="D61">
        <v>1325.5573348786095</v>
      </c>
      <c r="E61">
        <v>306.0357847188526</v>
      </c>
      <c r="F61">
        <v>2953.060433818187</v>
      </c>
      <c r="G61">
        <v>0.28411325968082934</v>
      </c>
    </row>
    <row r="62" spans="1:7" ht="15.6" x14ac:dyDescent="0.3">
      <c r="A62" s="54" t="s">
        <v>59</v>
      </c>
      <c r="B62">
        <v>501.56105215711926</v>
      </c>
      <c r="C62">
        <v>901.40637112526247</v>
      </c>
      <c r="D62">
        <v>1335.4423896614462</v>
      </c>
      <c r="E62">
        <v>311.1497390796772</v>
      </c>
      <c r="F62">
        <v>3049.5595520235047</v>
      </c>
      <c r="G62">
        <v>4.1633702835695896</v>
      </c>
    </row>
    <row r="63" spans="1:7" ht="15.6" x14ac:dyDescent="0.3">
      <c r="A63" s="54" t="s">
        <v>60</v>
      </c>
      <c r="B63">
        <v>529.14425666654461</v>
      </c>
      <c r="C63">
        <v>890.42076093401431</v>
      </c>
      <c r="D63">
        <v>1344.2154208762231</v>
      </c>
      <c r="E63">
        <v>330.79522297991809</v>
      </c>
      <c r="F63">
        <v>3094.5756614567003</v>
      </c>
      <c r="G63">
        <v>2.0897326953054796</v>
      </c>
    </row>
    <row r="64" spans="1:7" ht="15.6" x14ac:dyDescent="0.3">
      <c r="A64" s="54" t="s">
        <v>61</v>
      </c>
      <c r="B64">
        <v>550.24326714513438</v>
      </c>
      <c r="C64">
        <v>925.63631202117085</v>
      </c>
      <c r="D64">
        <v>1374.7947795383402</v>
      </c>
      <c r="E64">
        <v>380.42835975419746</v>
      </c>
      <c r="F64">
        <v>3231.1027184588424</v>
      </c>
      <c r="G64">
        <v>9.4153943297786924</v>
      </c>
    </row>
    <row r="65" spans="1:7" ht="15.6" x14ac:dyDescent="0.3">
      <c r="A65" s="54" t="s">
        <v>62</v>
      </c>
      <c r="B65">
        <v>503.22966266758255</v>
      </c>
      <c r="C65">
        <v>941.20296426108973</v>
      </c>
      <c r="D65">
        <v>1408.8312371919285</v>
      </c>
      <c r="E65">
        <v>359.56860310374742</v>
      </c>
      <c r="F65">
        <v>3212.8324672243484</v>
      </c>
      <c r="G65">
        <v>5.3539834987811785</v>
      </c>
    </row>
  </sheetData>
  <mergeCells count="2">
    <mergeCell ref="L3:P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6</vt:i4>
      </vt:variant>
    </vt:vector>
  </HeadingPairs>
  <TitlesOfParts>
    <vt:vector size="10" baseType="lpstr">
      <vt:lpstr>BASE_CNT</vt:lpstr>
      <vt:lpstr>CNT</vt:lpstr>
      <vt:lpstr>SERIES_GRAPH</vt:lpstr>
      <vt:lpstr>Feuil1</vt:lpstr>
      <vt:lpstr>Base_CNT</vt:lpstr>
      <vt:lpstr>Date_CNT</vt:lpstr>
      <vt:lpstr>Entete_CNT</vt:lpstr>
      <vt:lpstr>Rang_CNT</vt:lpstr>
      <vt:lpstr>Trim_CNT</vt:lpstr>
      <vt:lpstr>CNT!Zone_d_impression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Saidou YAMEOGO</dc:creator>
  <cp:lastModifiedBy>Saidou YAMEOGO</cp:lastModifiedBy>
  <dcterms:created xsi:type="dcterms:W3CDTF">2025-02-25T15:08:57Z</dcterms:created>
  <dcterms:modified xsi:type="dcterms:W3CDTF">2025-04-26T11:51:55Z</dcterms:modified>
</cp:coreProperties>
</file>