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C:\Users\renuka\Documents\Data-Analytics\ExcelHomework\"/>
    </mc:Choice>
  </mc:AlternateContent>
  <bookViews>
    <workbookView xWindow="0" yWindow="0" windowWidth="14380" windowHeight="4090" tabRatio="850" activeTab="5"/>
  </bookViews>
  <sheets>
    <sheet name="Category_pivottable" sheetId="3" r:id="rId1"/>
    <sheet name="Subcat_pivottable" sheetId="4" r:id="rId2"/>
    <sheet name="launchDate_PT_PC" sheetId="9" r:id="rId3"/>
    <sheet name="KickstartData" sheetId="1" r:id="rId4"/>
    <sheet name="OutcomesBasedOnGoal" sheetId="11" r:id="rId5"/>
    <sheet name="Goal" sheetId="10" r:id="rId6"/>
  </sheets>
  <externalReferences>
    <externalReference r:id="rId7"/>
  </externalReferences>
  <calcPr calcId="162913" concurrentCalc="0"/>
  <pivotCaches>
    <pivotCache cacheId="31" r:id="rId8"/>
    <pivotCache cacheId="40" r:id="rId9"/>
    <pivotCache cacheId="4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124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B3" i="10"/>
  <c r="B4" i="10"/>
  <c r="B5" i="10"/>
  <c r="B6" i="10"/>
  <c r="B7" i="10"/>
  <c r="B8" i="10"/>
  <c r="B9" i="10"/>
  <c r="B10" i="10"/>
  <c r="B11" i="10"/>
  <c r="B12" i="10"/>
  <c r="B13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H13" i="10"/>
  <c r="H2" i="10"/>
  <c r="G13" i="10"/>
  <c r="G2" i="10"/>
  <c r="F13" i="10"/>
  <c r="F2" i="10"/>
  <c r="E2" i="10"/>
  <c r="D13" i="10"/>
  <c r="D2" i="10"/>
  <c r="C13" i="10"/>
  <c r="C2" i="10"/>
  <c r="B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2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24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15" i="1"/>
  <c r="P16" i="1"/>
  <c r="P17" i="1"/>
  <c r="P18" i="1"/>
  <c r="P6" i="1"/>
  <c r="P7" i="1"/>
  <c r="P8" i="1"/>
  <c r="P9" i="1"/>
  <c r="P10" i="1"/>
  <c r="P11" i="1"/>
  <c r="P12" i="1"/>
  <c r="P13" i="1"/>
  <c r="P14" i="1"/>
  <c r="P3" i="1"/>
  <c r="P4" i="1"/>
  <c r="P5" i="1"/>
  <c r="P2" i="1"/>
</calcChain>
</file>

<file path=xl/sharedStrings.xml><?xml version="1.0" encoding="utf-8"?>
<sst xmlns="http://schemas.openxmlformats.org/spreadsheetml/2006/main" count="33064" uniqueCount="8403">
  <si>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</si>
  <si>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</si>
  <si>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</si>
  <si>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</si>
  <si>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</si>
  <si>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</si>
  <si>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</si>
  <si>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</si>
  <si>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</si>
  <si>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</si>
  <si>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</si>
  <si>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</si>
  <si>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</si>
  <si>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</si>
  <si>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</si>
  <si>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</si>
  <si>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</si>
  <si>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</si>
  <si>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</si>
  <si>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</si>
  <si>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</si>
  <si>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</si>
  <si>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</si>
  <si>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</si>
  <si>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</si>
  <si>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</si>
  <si>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</si>
  <si>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</si>
  <si>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</si>
  <si>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</si>
  <si>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</si>
  <si>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</si>
  <si>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</si>
  <si>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</si>
  <si>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</si>
  <si>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</si>
  <si>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</si>
  <si>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</si>
  <si>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</si>
  <si>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</si>
  <si>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</si>
  <si>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</si>
  <si>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</si>
  <si>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</si>
  <si>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</si>
  <si>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</si>
  <si>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</si>
  <si>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</si>
  <si>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</si>
  <si>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</si>
  <si>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</si>
  <si>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</si>
  <si>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</si>
  <si>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</si>
  <si>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</si>
  <si>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</si>
  <si>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</si>
  <si>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</si>
  <si>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</si>
  <si>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</si>
  <si>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</si>
  <si>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</si>
  <si>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</si>
  <si>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</si>
  <si>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</si>
  <si>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</si>
  <si>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</si>
  <si>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</si>
  <si>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</si>
  <si>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</si>
  <si>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</si>
  <si>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</si>
  <si>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</si>
  <si>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</si>
  <si>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</si>
  <si>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</si>
  <si>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</si>
  <si>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</si>
  <si>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</si>
  <si>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</si>
  <si>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</si>
  <si>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</si>
  <si>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</si>
  <si>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</si>
  <si>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</si>
  <si>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</si>
  <si>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</si>
  <si>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</si>
  <si>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</si>
  <si>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</si>
  <si>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</si>
  <si>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</si>
  <si>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</si>
  <si>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</si>
  <si>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</si>
  <si>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</si>
  <si>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</si>
  <si>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</si>
  <si>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</si>
  <si>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</si>
  <si>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</si>
  <si>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</si>
  <si>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</si>
  <si>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</si>
  <si>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</si>
  <si>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</si>
  <si>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</si>
  <si>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</si>
  <si>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</si>
  <si>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</si>
  <si>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</si>
  <si>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</si>
  <si>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</si>
  <si>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</si>
  <si>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</si>
  <si>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</si>
  <si>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</si>
  <si>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</si>
  <si>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</si>
  <si>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</si>
  <si>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</si>
  <si>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</si>
  <si>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</si>
  <si>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</si>
  <si>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</si>
  <si>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</si>
  <si>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</si>
  <si>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</si>
  <si>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</si>
  <si>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</si>
  <si>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</si>
  <si>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</si>
  <si>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</si>
  <si>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</si>
  <si>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</si>
  <si>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</si>
  <si>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</si>
  <si>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</si>
  <si>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</si>
  <si>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</si>
  <si>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</si>
  <si>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</si>
  <si>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</si>
  <si>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</si>
  <si>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</si>
  <si>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</si>
  <si>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</si>
  <si>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</si>
  <si>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</si>
  <si>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</si>
  <si>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</si>
  <si>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</si>
  <si>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</si>
  <si>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</si>
  <si>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</si>
  <si>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</si>
  <si>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</si>
  <si>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</si>
  <si>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</si>
  <si>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</si>
  <si>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</si>
  <si>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</si>
  <si>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</si>
  <si>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</si>
  <si>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</si>
  <si>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</si>
  <si>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</si>
  <si>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</si>
  <si>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</si>
  <si>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</si>
  <si>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</si>
  <si>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</si>
  <si>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</si>
  <si>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</si>
  <si>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</si>
  <si>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</si>
  <si>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</si>
  <si>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</si>
  <si>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</si>
  <si>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</si>
  <si>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</si>
  <si>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</si>
  <si>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</si>
  <si>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</si>
  <si>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</si>
  <si>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</si>
  <si>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</si>
  <si>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</si>
  <si>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</si>
  <si>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</si>
  <si>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</si>
  <si>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</si>
  <si>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</si>
  <si>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</si>
  <si>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</si>
  <si>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</si>
  <si>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</si>
  <si>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</si>
  <si>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</si>
  <si>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</si>
  <si>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</si>
  <si>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</si>
  <si>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</si>
  <si>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</si>
  <si>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</si>
  <si>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</si>
  <si>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</si>
  <si>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</si>
  <si>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</si>
  <si>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</si>
  <si>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</si>
  <si>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</si>
  <si>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</si>
  <si>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</si>
  <si>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</si>
  <si>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</si>
  <si>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</si>
  <si>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</si>
  <si>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</si>
  <si>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</si>
  <si>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</si>
  <si>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</si>
  <si>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</si>
  <si>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</si>
  <si>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</si>
  <si>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</si>
  <si>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</si>
  <si>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</si>
  <si>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</si>
  <si>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</si>
  <si>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</si>
  <si>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</si>
  <si>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</si>
  <si>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</si>
  <si>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</si>
  <si>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</si>
  <si>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</si>
  <si>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</si>
  <si>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</si>
  <si>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</si>
  <si>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</si>
  <si>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</si>
  <si>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</si>
  <si>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</si>
  <si>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</si>
  <si>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</si>
  <si>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</si>
  <si>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</si>
  <si>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</si>
  <si>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</si>
  <si>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</si>
  <si>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</si>
  <si>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</si>
  <si>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</si>
  <si>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</si>
  <si>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</si>
  <si>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</si>
  <si>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</si>
  <si>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</si>
  <si>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</si>
  <si>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</si>
  <si>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</si>
  <si>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</si>
  <si>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</si>
  <si>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</si>
  <si>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</si>
  <si>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</si>
  <si>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</si>
  <si>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</si>
  <si>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</si>
  <si>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</si>
  <si>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</si>
  <si>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</si>
  <si>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</si>
  <si>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</si>
  <si>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</si>
  <si>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</si>
  <si>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</si>
  <si>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</si>
  <si>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</si>
  <si>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</si>
  <si>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</si>
  <si>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</si>
  <si>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</si>
  <si>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</si>
  <si>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</si>
  <si>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</si>
  <si>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</si>
  <si>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</si>
  <si>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</si>
  <si>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</si>
  <si>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</si>
  <si>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</si>
  <si>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</si>
  <si>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</si>
  <si>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</si>
  <si>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</si>
  <si>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</si>
  <si>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</si>
  <si>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</si>
  <si>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</si>
  <si>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</si>
  <si>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</si>
  <si>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</si>
  <si>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</si>
  <si>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</si>
  <si>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</si>
  <si>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</si>
  <si>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</si>
  <si>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</si>
  <si>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</si>
  <si>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</si>
  <si>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</si>
  <si>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</si>
  <si>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</si>
  <si>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</si>
  <si>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</si>
  <si>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</si>
  <si>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</si>
  <si>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</si>
  <si>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</si>
  <si>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</si>
  <si>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</si>
  <si>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</si>
  <si>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</si>
  <si>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</si>
  <si>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</si>
  <si>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</si>
  <si>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</si>
  <si>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</si>
  <si>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</si>
  <si>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</si>
  <si>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</si>
  <si>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</si>
  <si>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</si>
  <si>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</si>
  <si>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</si>
  <si>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</si>
  <si>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</si>
  <si>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</si>
  <si>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</si>
  <si>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</si>
  <si>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</si>
  <si>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</si>
  <si>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</si>
  <si>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</si>
  <si>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</si>
  <si>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</si>
  <si>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</si>
  <si>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</si>
  <si>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</si>
  <si>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</si>
  <si>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</si>
  <si>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</si>
  <si>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</si>
  <si>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</si>
  <si>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</si>
  <si>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</si>
  <si>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</si>
  <si>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</si>
  <si>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</si>
  <si>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</si>
  <si>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</si>
  <si>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</si>
  <si>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</si>
  <si>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</si>
  <si>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</si>
  <si>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</si>
  <si>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</si>
  <si>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</si>
  <si>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</si>
  <si>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</si>
  <si>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</si>
  <si>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</si>
  <si>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</si>
  <si>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</si>
  <si>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</si>
  <si>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</si>
  <si>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</si>
  <si>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</si>
  <si>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</si>
  <si>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</si>
  <si>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</si>
  <si>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</si>
  <si>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</si>
  <si>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</si>
  <si>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</si>
  <si>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</si>
  <si>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</si>
  <si>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</si>
  <si>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</si>
  <si>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</si>
  <si>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</si>
  <si>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</si>
  <si>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</si>
  <si>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</si>
  <si>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</si>
  <si>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</si>
  <si>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</si>
  <si>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</si>
  <si>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</si>
  <si>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</si>
  <si>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</si>
  <si>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</si>
  <si>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</si>
  <si>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</si>
  <si>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</si>
  <si>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</si>
  <si>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</si>
  <si>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</si>
  <si>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</si>
  <si>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</si>
  <si>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</si>
  <si>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</si>
  <si>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</si>
  <si>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</si>
  <si>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</si>
  <si>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</si>
  <si>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</si>
  <si>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</si>
  <si>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</si>
  <si>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</si>
  <si>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</si>
  <si>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</si>
  <si>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</si>
  <si>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</si>
  <si>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</si>
  <si>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</si>
  <si>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</si>
  <si>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</si>
  <si>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</si>
  <si>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</si>
  <si>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</si>
  <si>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</si>
  <si>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</si>
  <si>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</si>
  <si>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</si>
  <si>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</si>
  <si>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</si>
  <si>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</si>
  <si>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</si>
  <si>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</si>
  <si>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</si>
  <si>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</si>
  <si>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</si>
  <si>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</si>
  <si>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</si>
  <si>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</si>
  <si>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</si>
  <si>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</si>
  <si>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</si>
  <si>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</si>
  <si>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</si>
  <si>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</si>
  <si>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</si>
  <si>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</si>
  <si>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</si>
  <si>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</si>
  <si>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</si>
  <si>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</si>
  <si>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</si>
  <si>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</si>
  <si>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</si>
  <si>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</si>
  <si>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</si>
  <si>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</si>
  <si>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</si>
  <si>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</si>
  <si>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</si>
  <si>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</si>
  <si>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</si>
  <si>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</si>
  <si>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</si>
  <si>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</si>
  <si>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</si>
  <si>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</si>
  <si>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</si>
  <si>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</si>
  <si>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</si>
  <si>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</si>
  <si>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</si>
  <si>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</si>
  <si>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</si>
  <si>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</si>
  <si>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</si>
  <si>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</si>
  <si>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</si>
  <si>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</si>
  <si>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</si>
  <si>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</si>
  <si>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</si>
  <si>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</si>
  <si>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</si>
  <si>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</si>
  <si>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</si>
  <si>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</si>
  <si>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</si>
  <si>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</si>
  <si>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</si>
  <si>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</si>
  <si>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</si>
  <si>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</si>
  <si>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</si>
  <si>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</si>
  <si>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</si>
  <si>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</si>
  <si>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</si>
  <si>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</si>
  <si>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</si>
  <si>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</si>
  <si>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</si>
  <si>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</si>
  <si>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</si>
  <si>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</si>
  <si>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</si>
  <si>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</si>
  <si>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</si>
  <si>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</si>
  <si>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</si>
  <si>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</si>
  <si>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</si>
  <si>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</si>
  <si>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</si>
  <si>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</si>
  <si>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</si>
  <si>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</si>
  <si>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</si>
  <si>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</si>
  <si>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</si>
  <si>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</si>
  <si>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</si>
  <si>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</si>
  <si>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</si>
  <si>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</si>
  <si>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</si>
  <si>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</si>
  <si>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</si>
  <si>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</si>
  <si>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</si>
  <si>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</si>
  <si>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</si>
  <si>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</si>
  <si>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</si>
  <si>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</si>
  <si>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</si>
  <si>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</si>
  <si>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</si>
  <si>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</si>
  <si>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</si>
  <si>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</si>
  <si>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</si>
  <si>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</si>
  <si>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</si>
  <si>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</si>
  <si>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</si>
  <si>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</si>
  <si>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</si>
  <si>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</si>
  <si>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</si>
  <si>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</si>
  <si>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</si>
  <si>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</si>
  <si>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</si>
  <si>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</si>
  <si>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</si>
  <si>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</si>
  <si>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</si>
  <si>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</si>
  <si>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</si>
  <si>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</si>
  <si>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</si>
  <si>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</si>
  <si>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</si>
  <si>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</si>
  <si>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</si>
  <si>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</si>
  <si>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</si>
  <si>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</si>
  <si>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</si>
  <si>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</si>
  <si>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</si>
  <si>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</si>
  <si>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</si>
  <si>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</si>
  <si>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</si>
  <si>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</si>
  <si>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</si>
  <si>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</si>
  <si>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</si>
  <si>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</si>
  <si>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</si>
  <si>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</si>
  <si>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</si>
  <si>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</si>
  <si>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</si>
  <si>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</si>
  <si>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</si>
  <si>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</si>
  <si>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</si>
  <si>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</si>
  <si>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</si>
  <si>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</si>
  <si>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</si>
  <si>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</si>
  <si>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</si>
  <si>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</si>
  <si>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</si>
  <si>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</si>
  <si>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</si>
  <si>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</si>
  <si>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</si>
  <si>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</si>
  <si>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</si>
  <si>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</si>
  <si>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</si>
  <si>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</si>
  <si>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</si>
  <si>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</si>
  <si>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</si>
  <si>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</si>
  <si>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</si>
  <si>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</si>
  <si>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</si>
  <si>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</si>
  <si>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</si>
  <si>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</si>
  <si>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</si>
  <si>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</si>
  <si>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</si>
  <si>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</si>
  <si>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</si>
  <si>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</si>
  <si>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</si>
  <si>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</si>
  <si>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</si>
  <si>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</si>
  <si>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</si>
  <si>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</si>
  <si>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</si>
  <si>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</si>
  <si>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</si>
  <si>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</si>
  <si>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</si>
  <si>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</si>
  <si>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</si>
  <si>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</si>
  <si>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</si>
  <si>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</si>
  <si>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</si>
  <si>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</si>
  <si>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</si>
  <si>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</si>
  <si>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</si>
  <si>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</si>
  <si>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</si>
  <si>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</si>
  <si>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</si>
  <si>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</si>
  <si>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</si>
  <si>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</si>
  <si>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</si>
  <si>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</si>
  <si>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</si>
  <si>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</si>
  <si>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</si>
  <si>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</si>
  <si>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</si>
  <si>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</si>
  <si>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</si>
  <si>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</si>
  <si>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</si>
  <si>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</si>
  <si>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</si>
  <si>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</si>
  <si>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</si>
  <si>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</si>
  <si>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</si>
  <si>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</si>
  <si>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</si>
  <si>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</si>
  <si>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</si>
  <si>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</si>
  <si>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</si>
  <si>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</si>
  <si>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</si>
  <si>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</si>
  <si>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</si>
  <si>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</si>
  <si>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</si>
  <si>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</si>
  <si>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</si>
  <si>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</si>
  <si>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</si>
  <si>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</si>
  <si>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</si>
  <si>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</si>
  <si>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</si>
  <si>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</si>
  <si>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</si>
  <si>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</si>
  <si>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</si>
  <si>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</si>
  <si>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</si>
  <si>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</si>
  <si>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</si>
  <si>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</si>
  <si>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</si>
  <si>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</si>
  <si>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</si>
  <si>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</si>
  <si>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</si>
  <si>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</si>
  <si>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</si>
  <si>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</si>
  <si>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</si>
  <si>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</si>
  <si>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</si>
  <si>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</si>
  <si>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</si>
  <si>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</si>
  <si>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</si>
  <si>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</si>
  <si>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</si>
  <si>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</si>
  <si>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</si>
  <si>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</si>
  <si>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</si>
  <si>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</si>
  <si>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</si>
  <si>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</si>
  <si>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</si>
  <si>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</si>
  <si>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</si>
  <si>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</si>
  <si>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</si>
  <si>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</si>
  <si>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</si>
  <si>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</si>
  <si>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</si>
  <si>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</si>
  <si>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</si>
  <si>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</si>
  <si>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</si>
  <si>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</si>
  <si>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</si>
  <si>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</si>
  <si>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</si>
  <si>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</si>
  <si>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</si>
  <si>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</si>
  <si>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</si>
  <si>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</si>
  <si>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</si>
  <si>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</si>
  <si>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</si>
  <si>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</si>
  <si>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</si>
  <si>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</si>
  <si>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</si>
  <si>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</si>
  <si>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</si>
  <si>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</si>
  <si>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</si>
  <si>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</si>
  <si>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</si>
  <si>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</si>
  <si>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</si>
  <si>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</si>
  <si>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</si>
  <si>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</si>
  <si>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</si>
  <si>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</si>
  <si>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</si>
  <si>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</si>
  <si>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</si>
  <si>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</si>
  <si>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</si>
  <si>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</si>
  <si>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</si>
  <si>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</si>
  <si>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</si>
  <si>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</si>
  <si>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</si>
  <si>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</si>
  <si>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</si>
  <si>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</si>
  <si>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</si>
  <si>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</si>
  <si>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</si>
  <si>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</si>
  <si>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</si>
  <si>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</si>
  <si>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</si>
  <si>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</si>
  <si>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</si>
  <si>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</si>
  <si>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</si>
  <si>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</si>
  <si>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</si>
  <si>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</si>
  <si>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</si>
  <si>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</si>
  <si>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</si>
  <si>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</si>
  <si>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</si>
  <si>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</si>
  <si>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</si>
  <si>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</si>
  <si>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</si>
  <si>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</si>
  <si>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</si>
  <si>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</si>
  <si>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</si>
  <si>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</si>
  <si>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</si>
  <si>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</si>
  <si>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</si>
  <si>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</si>
  <si>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</si>
  <si>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</si>
  <si>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</si>
  <si>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</si>
  <si>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</si>
  <si>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</si>
  <si>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</si>
  <si>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</si>
  <si>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</si>
  <si>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</si>
  <si>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</si>
  <si>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</si>
  <si>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</si>
  <si>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</si>
  <si>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</si>
  <si>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</si>
  <si>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</si>
  <si>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</si>
  <si>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</si>
  <si>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</si>
  <si>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</si>
  <si>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</si>
  <si>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</si>
  <si>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</si>
  <si>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</si>
  <si>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</si>
  <si>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</si>
  <si>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</si>
  <si>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</si>
  <si>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</si>
  <si>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</si>
  <si>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</si>
  <si>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</si>
  <si>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</si>
  <si>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</si>
  <si>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</si>
  <si>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</si>
  <si>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</si>
  <si>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</si>
  <si>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</si>
  <si>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</si>
  <si>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</si>
  <si>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</si>
  <si>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</si>
  <si>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</si>
  <si>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</si>
  <si>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</si>
  <si>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</si>
  <si>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</si>
  <si>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</si>
  <si>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</si>
  <si>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</si>
  <si>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</si>
  <si>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</si>
  <si>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</si>
  <si>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</si>
  <si>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</si>
  <si>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</si>
  <si>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</si>
  <si>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</si>
  <si>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</si>
  <si>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</si>
  <si>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</si>
  <si>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</si>
  <si>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</si>
  <si>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</si>
  <si>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</si>
  <si>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</si>
  <si>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</si>
  <si>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</si>
  <si>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</si>
  <si>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</si>
  <si>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</si>
  <si>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</si>
  <si>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</si>
  <si>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</si>
  <si>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</si>
  <si>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</si>
  <si>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</si>
  <si>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</si>
  <si>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</si>
  <si>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</si>
  <si>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</si>
  <si>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</si>
  <si>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</si>
  <si>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</si>
  <si>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</si>
  <si>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</si>
  <si>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</si>
  <si>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</si>
  <si>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</si>
  <si>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</si>
  <si>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</si>
  <si>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</si>
  <si>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</si>
  <si>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</si>
  <si>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</si>
  <si>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</si>
  <si>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</si>
  <si>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</si>
  <si>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</si>
  <si>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</si>
  <si>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</si>
  <si>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</si>
  <si>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</si>
  <si>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</si>
  <si>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</si>
  <si>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</si>
  <si>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</si>
  <si>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</si>
  <si>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</si>
  <si>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</si>
  <si>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</si>
  <si>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</si>
  <si>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</si>
  <si>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</si>
  <si>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</si>
  <si>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</si>
  <si>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</si>
  <si>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</si>
  <si>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</si>
  <si>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</si>
  <si>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</si>
  <si>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</si>
  <si>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</si>
  <si>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</si>
  <si>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</si>
  <si>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</si>
  <si>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</si>
  <si>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</si>
  <si>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</si>
  <si>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</si>
  <si>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</si>
  <si>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</si>
  <si>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</si>
  <si>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</si>
  <si>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</si>
  <si>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</si>
  <si>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</si>
  <si>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</si>
  <si>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</si>
  <si>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</si>
  <si>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</si>
  <si>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</si>
  <si>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</si>
  <si>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</si>
  <si>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</si>
  <si>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</si>
  <si>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</si>
  <si>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</si>
  <si>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</si>
  <si>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</si>
  <si>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</si>
  <si>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</si>
  <si>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</si>
  <si>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</si>
  <si>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</si>
  <si>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</si>
  <si>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</si>
  <si>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</si>
  <si>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</si>
  <si>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</si>
  <si>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</si>
  <si>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</si>
  <si>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</si>
  <si>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</si>
  <si>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</si>
  <si>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</si>
  <si>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</si>
  <si>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</si>
  <si>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</si>
  <si>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</si>
  <si>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</si>
  <si>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</si>
  <si>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</si>
  <si>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</si>
  <si>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</si>
  <si>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</si>
  <si>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</si>
  <si>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</si>
  <si>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</si>
  <si>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</si>
  <si>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</si>
  <si>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</si>
  <si>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</si>
  <si>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</si>
  <si>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</si>
  <si>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</si>
  <si>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</si>
  <si>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</si>
  <si>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</si>
  <si>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</si>
  <si>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</si>
  <si>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</si>
  <si>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</si>
  <si>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</si>
  <si>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</si>
  <si>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</si>
  <si>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</si>
  <si>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</si>
  <si>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</si>
  <si>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</si>
  <si>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</si>
  <si>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</si>
  <si>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</si>
  <si>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</si>
  <si>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</si>
  <si>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</si>
  <si>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</si>
  <si>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</si>
  <si>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</si>
  <si>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</si>
  <si>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</si>
  <si>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</si>
  <si>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</si>
  <si>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</si>
  <si>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</si>
  <si>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</si>
  <si>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</si>
  <si>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</si>
  <si>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</si>
  <si>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</si>
  <si>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</si>
  <si>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</si>
  <si>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</si>
  <si>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</si>
  <si>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</si>
  <si>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</si>
  <si>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</si>
  <si>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</si>
  <si>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</si>
  <si>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</si>
  <si>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</si>
  <si>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</si>
  <si>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</si>
  <si>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</si>
  <si>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</si>
  <si>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</si>
  <si>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</si>
  <si>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</si>
  <si>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</si>
  <si>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</si>
  <si>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</si>
  <si>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</si>
  <si>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</si>
  <si>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</si>
  <si>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</si>
  <si>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</si>
  <si>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</si>
  <si>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</si>
  <si>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</si>
  <si>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</si>
  <si>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</si>
  <si>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</si>
  <si>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</si>
  <si>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</si>
  <si>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</si>
  <si>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</si>
  <si>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</si>
  <si>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</si>
  <si>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</si>
  <si>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</si>
  <si>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</si>
  <si>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</si>
  <si>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</si>
  <si>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</si>
  <si>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</si>
  <si>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</si>
  <si>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</si>
  <si>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</si>
  <si>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</si>
  <si>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</si>
  <si>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</si>
  <si>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</si>
  <si>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</si>
  <si>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</si>
  <si>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</si>
  <si>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</si>
  <si>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</si>
  <si>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</si>
  <si>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</si>
  <si>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</si>
  <si>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</si>
  <si>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</si>
  <si>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</si>
  <si>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</si>
  <si>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</si>
  <si>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</si>
  <si>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</si>
  <si>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</si>
  <si>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</si>
  <si>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</si>
  <si>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</si>
  <si>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</si>
  <si>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</si>
  <si>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</si>
  <si>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</si>
  <si>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</si>
  <si>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</si>
  <si>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</si>
  <si>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</si>
  <si>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</si>
  <si>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</si>
  <si>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</si>
  <si>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</si>
  <si>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</si>
  <si>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</si>
  <si>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</si>
  <si>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</si>
  <si>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</si>
  <si>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</si>
  <si>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</si>
  <si>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</si>
  <si>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</si>
  <si>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</si>
  <si>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</si>
  <si>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</si>
  <si>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</si>
  <si>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</si>
  <si>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</si>
  <si>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</si>
  <si>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</si>
  <si>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</si>
  <si>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</si>
  <si>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</si>
  <si>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</si>
  <si>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</si>
  <si>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</si>
  <si>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</si>
  <si>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</si>
  <si>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</si>
  <si>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</si>
  <si>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</si>
  <si>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</si>
  <si>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</si>
  <si>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</si>
  <si>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</si>
  <si>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</si>
  <si>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</si>
  <si>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</si>
  <si>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</si>
  <si>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</si>
  <si>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</si>
  <si>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</si>
  <si>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</si>
  <si>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</si>
  <si>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</si>
  <si>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</si>
  <si>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</si>
  <si>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</si>
  <si>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</si>
  <si>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</si>
  <si>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</si>
  <si>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</si>
  <si>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</si>
  <si>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</si>
  <si>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</si>
  <si>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</si>
  <si>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</si>
  <si>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</si>
  <si>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</si>
  <si>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</si>
  <si>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</si>
  <si>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</si>
  <si>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</si>
  <si>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</si>
  <si>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</si>
  <si>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</si>
  <si>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</si>
  <si>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</si>
  <si>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</si>
  <si>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</si>
  <si>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</si>
  <si>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</si>
  <si>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</si>
  <si>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</si>
  <si>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</si>
  <si>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</si>
  <si>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</si>
  <si>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</si>
  <si>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</si>
  <si>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</si>
  <si>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</si>
  <si>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</si>
  <si>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</si>
  <si>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</si>
  <si>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</si>
  <si>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</si>
  <si>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</si>
  <si>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</si>
  <si>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</si>
  <si>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</si>
  <si>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</si>
  <si>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</si>
  <si>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</si>
  <si>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</si>
  <si>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</si>
  <si>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</si>
  <si>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</si>
  <si>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</si>
  <si>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</si>
  <si>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</si>
  <si>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</si>
  <si>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</si>
  <si>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</si>
  <si>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</si>
  <si>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</si>
  <si>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</si>
  <si>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</si>
  <si>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</si>
  <si>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</si>
  <si>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</si>
  <si>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</si>
  <si>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</si>
  <si>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</si>
  <si>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</si>
  <si>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</si>
  <si>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</si>
  <si>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</si>
  <si>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</si>
  <si>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</si>
  <si>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</si>
  <si>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</si>
  <si>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</si>
  <si>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</si>
  <si>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</si>
  <si>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</si>
  <si>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</si>
  <si>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</si>
  <si>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</si>
  <si>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</si>
  <si>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</si>
  <si>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</si>
  <si>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</si>
  <si>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</si>
  <si>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</si>
  <si>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</si>
  <si>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</si>
  <si>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</si>
  <si>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</si>
  <si>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</si>
  <si>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</si>
  <si>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</si>
  <si>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</si>
  <si>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</si>
  <si>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</si>
  <si>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</si>
  <si>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</si>
  <si>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</si>
  <si>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</si>
  <si>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</si>
  <si>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</si>
  <si>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</si>
  <si>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</si>
  <si>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</si>
  <si>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</si>
  <si>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</si>
  <si>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</si>
  <si>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</si>
  <si>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</si>
  <si>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</si>
  <si>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</si>
  <si>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</si>
  <si>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</si>
  <si>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</si>
  <si>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</si>
  <si>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</si>
  <si>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</si>
  <si>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</si>
  <si>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</si>
  <si>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</si>
  <si>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</si>
  <si>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</si>
  <si>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</si>
  <si>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</si>
  <si>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</si>
  <si>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</si>
  <si>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</si>
  <si>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</si>
  <si>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</si>
  <si>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</si>
  <si>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</si>
  <si>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</si>
  <si>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</si>
  <si>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</si>
  <si>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</si>
  <si>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</si>
  <si>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</si>
  <si>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</si>
  <si>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</si>
  <si>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</si>
  <si>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</si>
  <si>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</si>
  <si>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</si>
  <si>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</si>
  <si>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</si>
  <si>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</si>
  <si>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</si>
  <si>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</si>
  <si>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</si>
  <si>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</si>
  <si>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</si>
  <si>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</si>
  <si>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</si>
  <si>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</si>
  <si>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</si>
  <si>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</si>
  <si>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</si>
  <si>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</si>
  <si>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</si>
  <si>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</si>
  <si>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</si>
  <si>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</si>
  <si>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</si>
  <si>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</si>
  <si>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</si>
  <si>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</si>
  <si>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</si>
  <si>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</si>
  <si>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</si>
  <si>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</si>
  <si>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</si>
  <si>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</si>
  <si>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</si>
  <si>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</si>
  <si>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</si>
  <si>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</si>
  <si>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</si>
  <si>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</si>
  <si>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</si>
  <si>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</si>
  <si>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</si>
  <si>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</si>
  <si>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</si>
  <si>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</si>
  <si>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</si>
  <si>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</si>
  <si>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</si>
  <si>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</si>
  <si>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</si>
  <si>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</si>
  <si>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</si>
  <si>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</si>
  <si>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</si>
  <si>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</si>
  <si>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</si>
  <si>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</si>
  <si>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</si>
  <si>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</si>
  <si>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</si>
  <si>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</si>
  <si>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</si>
  <si>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</si>
  <si>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</si>
  <si>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</si>
  <si>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</si>
  <si>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</si>
  <si>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</si>
  <si>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</si>
  <si>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</si>
  <si>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</si>
  <si>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</si>
  <si>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</si>
  <si>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</si>
  <si>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</si>
  <si>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</si>
  <si>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</si>
  <si>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</si>
  <si>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</si>
  <si>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</si>
  <si>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</si>
  <si>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</si>
  <si>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</si>
  <si>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</si>
  <si>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</si>
  <si>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</si>
  <si>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</si>
  <si>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</si>
  <si>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</si>
  <si>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</si>
  <si>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</si>
  <si>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</si>
  <si>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</si>
  <si>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</si>
  <si>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</si>
  <si>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</si>
  <si>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</si>
  <si>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</si>
  <si>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</si>
  <si>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</si>
  <si>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</si>
  <si>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</si>
  <si>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</si>
  <si>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</si>
  <si>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</si>
  <si>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</si>
  <si>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</si>
  <si>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</si>
  <si>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</si>
  <si>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</si>
  <si>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</si>
  <si>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</si>
  <si>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</si>
  <si>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</si>
  <si>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</si>
  <si>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</si>
  <si>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</si>
  <si>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</si>
  <si>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</si>
  <si>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</si>
  <si>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</si>
  <si>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</si>
  <si>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</si>
  <si>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</si>
  <si>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</si>
  <si>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</si>
  <si>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</si>
  <si>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</si>
  <si>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</si>
  <si>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</si>
  <si>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</si>
  <si>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</si>
  <si>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</si>
  <si>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</si>
  <si>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</si>
  <si>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</si>
  <si>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</si>
  <si>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</si>
  <si>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</si>
  <si>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</si>
  <si>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</si>
  <si>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</si>
  <si>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</si>
  <si>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</si>
  <si>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</si>
  <si>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</si>
  <si>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</si>
  <si>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</si>
  <si>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</si>
  <si>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</si>
  <si>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</si>
  <si>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</si>
  <si>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</si>
  <si>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</si>
  <si>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</si>
  <si>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</si>
  <si>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</si>
  <si>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</si>
  <si>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</si>
  <si>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</si>
  <si>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</si>
  <si>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</si>
  <si>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</si>
  <si>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</si>
  <si>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</si>
  <si>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</si>
  <si>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</si>
  <si>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</si>
  <si>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</si>
  <si>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</si>
  <si>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</si>
  <si>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</si>
  <si>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</si>
  <si>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</si>
  <si>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</si>
  <si>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</si>
  <si>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</si>
  <si>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</si>
  <si>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</si>
  <si>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</si>
  <si>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</si>
  <si>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</si>
  <si>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</si>
  <si>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</si>
  <si>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</si>
  <si>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</si>
  <si>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</si>
  <si>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</si>
  <si>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</si>
  <si>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</si>
  <si>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</si>
  <si>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</si>
  <si>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</si>
  <si>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</si>
  <si>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</si>
  <si>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</si>
  <si>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</si>
  <si>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</si>
  <si>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</si>
  <si>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</si>
  <si>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</si>
  <si>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</si>
  <si>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</si>
  <si>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</si>
  <si>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</si>
  <si>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</si>
  <si>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</si>
  <si>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</si>
  <si>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</si>
  <si>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</si>
  <si>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</si>
  <si>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</si>
  <si>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</si>
  <si>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</si>
  <si>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</si>
  <si>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</si>
  <si>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</si>
  <si>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</si>
  <si>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</si>
  <si>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</si>
  <si>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</si>
  <si>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</si>
  <si>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</si>
  <si>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</si>
  <si>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</si>
  <si>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</si>
  <si>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</si>
  <si>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</si>
  <si>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</si>
  <si>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</si>
  <si>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</si>
  <si>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</si>
  <si>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</si>
  <si>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</si>
  <si>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</si>
  <si>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</si>
  <si>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</si>
  <si>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</si>
  <si>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</si>
  <si>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</si>
  <si>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</si>
  <si>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</si>
  <si>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</si>
  <si>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</si>
  <si>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</si>
  <si>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</si>
  <si>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</si>
  <si>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</si>
  <si>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</si>
  <si>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</si>
  <si>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</si>
  <si>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</si>
  <si>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</si>
  <si>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</si>
  <si>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</si>
  <si>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</si>
  <si>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</si>
  <si>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</si>
  <si>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</si>
  <si>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</si>
  <si>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</si>
  <si>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</si>
  <si>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</si>
  <si>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</si>
  <si>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</si>
  <si>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</si>
  <si>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</si>
  <si>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</si>
  <si>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</si>
  <si>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</si>
  <si>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</si>
  <si>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</si>
  <si>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</si>
  <si>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</si>
  <si>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</si>
  <si>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</si>
  <si>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</si>
  <si>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</si>
  <si>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</si>
  <si>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</si>
  <si>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</si>
  <si>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</si>
  <si>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</si>
  <si>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</si>
  <si>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</si>
  <si>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</si>
  <si>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</si>
  <si>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</si>
  <si>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</si>
  <si>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</si>
  <si>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</si>
  <si>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</si>
  <si>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</si>
  <si>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</si>
  <si>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</si>
  <si>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</si>
  <si>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</si>
  <si>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</si>
  <si>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</si>
  <si>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</si>
  <si>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</si>
  <si>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</si>
  <si>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</si>
  <si>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</si>
  <si>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</si>
  <si>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</si>
  <si>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</si>
  <si>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</si>
  <si>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</si>
  <si>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</si>
  <si>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</si>
  <si>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</si>
  <si>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</si>
  <si>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</si>
  <si>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</si>
  <si>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</si>
  <si>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</si>
  <si>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</si>
  <si>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</si>
  <si>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</si>
  <si>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</si>
  <si>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</si>
  <si>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</si>
  <si>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</si>
  <si>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</si>
  <si>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</si>
  <si>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</si>
  <si>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</si>
  <si>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</si>
  <si>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</si>
  <si>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</si>
  <si>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</si>
  <si>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</si>
  <si>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</si>
  <si>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</si>
  <si>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</si>
  <si>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</si>
  <si>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</si>
  <si>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</si>
  <si>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</si>
  <si>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</si>
  <si>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</si>
  <si>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</si>
  <si>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</si>
  <si>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</si>
  <si>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</si>
  <si>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</si>
  <si>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</si>
  <si>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</si>
  <si>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</si>
  <si>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</si>
  <si>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</si>
  <si>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</si>
  <si>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</si>
  <si>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</si>
  <si>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</si>
  <si>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</si>
  <si>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</si>
  <si>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</si>
  <si>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</si>
  <si>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</si>
  <si>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</si>
  <si>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</si>
  <si>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</si>
  <si>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</si>
  <si>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</si>
  <si>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</si>
  <si>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</si>
  <si>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</si>
  <si>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</si>
  <si>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</si>
  <si>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</si>
  <si>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</si>
  <si>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</si>
  <si>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</si>
  <si>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</si>
  <si>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</si>
  <si>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</si>
  <si>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</si>
  <si>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</si>
  <si>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</si>
  <si>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</si>
  <si>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</si>
  <si>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</si>
  <si>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</si>
  <si>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</si>
  <si>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</si>
  <si>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</si>
  <si>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</si>
  <si>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</si>
  <si>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</si>
  <si>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</si>
  <si>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</si>
  <si>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</si>
  <si>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</si>
  <si>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</si>
  <si>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</si>
  <si>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</si>
  <si>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</si>
  <si>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</si>
  <si>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</si>
  <si>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</si>
  <si>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</si>
  <si>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</si>
  <si>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</si>
  <si>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</si>
  <si>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</si>
  <si>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</si>
  <si>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</si>
  <si>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</si>
  <si>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</si>
  <si>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</si>
  <si>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</si>
  <si>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</si>
  <si>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</si>
  <si>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</si>
  <si>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</si>
  <si>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</si>
  <si>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</si>
  <si>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</si>
  <si>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</si>
  <si>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</si>
  <si>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</si>
  <si>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</si>
  <si>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</si>
  <si>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</si>
  <si>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</si>
  <si>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</si>
  <si>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</si>
  <si>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</si>
  <si>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</si>
  <si>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</si>
  <si>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</si>
  <si>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</si>
  <si>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</si>
  <si>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</si>
  <si>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</si>
  <si>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</si>
  <si>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</si>
  <si>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</si>
  <si>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</si>
  <si>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</si>
  <si>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</si>
  <si>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</si>
  <si>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</si>
  <si>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</si>
  <si>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</si>
  <si>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</si>
  <si>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</si>
  <si>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</si>
  <si>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</si>
  <si>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</si>
  <si>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</si>
  <si>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</si>
  <si>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</si>
  <si>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</si>
  <si>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</si>
  <si>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</si>
  <si>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</si>
  <si>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</si>
  <si>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</si>
  <si>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</si>
  <si>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</si>
  <si>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</si>
  <si>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</si>
  <si>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</si>
  <si>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</si>
  <si>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</si>
  <si>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</si>
  <si>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</si>
  <si>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</si>
  <si>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</si>
  <si>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</si>
  <si>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</si>
  <si>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</si>
  <si>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</si>
  <si>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</si>
  <si>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</si>
  <si>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</si>
  <si>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</si>
  <si>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</si>
  <si>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</si>
  <si>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</si>
  <si>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</si>
  <si>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</si>
  <si>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</si>
  <si>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</si>
  <si>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</si>
  <si>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</si>
  <si>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</si>
  <si>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</si>
  <si>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</si>
  <si>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</si>
  <si>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</si>
  <si>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</si>
  <si>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</si>
  <si>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</si>
  <si>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</si>
  <si>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</si>
  <si>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</si>
  <si>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</si>
  <si>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</si>
  <si>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</si>
  <si>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</si>
  <si>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</si>
  <si>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</si>
  <si>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</si>
  <si>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</si>
  <si>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</si>
  <si>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</si>
  <si>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</si>
  <si>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</si>
  <si>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</si>
  <si>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</si>
  <si>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</si>
  <si>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</si>
  <si>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</si>
  <si>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</si>
  <si>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</si>
  <si>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</si>
  <si>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</si>
  <si>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</si>
  <si>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</si>
  <si>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</si>
  <si>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</si>
  <si>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</si>
  <si>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</si>
  <si>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</si>
  <si>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</si>
  <si>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</si>
  <si>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</si>
  <si>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</si>
  <si>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</si>
  <si>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</si>
  <si>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</si>
  <si>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</si>
  <si>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</si>
  <si>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</si>
  <si>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</si>
  <si>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</si>
  <si>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</si>
  <si>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</si>
  <si>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</si>
  <si>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</si>
  <si>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</si>
  <si>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</si>
  <si>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</si>
  <si>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</si>
  <si>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</si>
  <si>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</si>
  <si>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</si>
  <si>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</si>
  <si>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</si>
  <si>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</si>
  <si>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</si>
  <si>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</si>
  <si>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</si>
  <si>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</si>
  <si>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</si>
  <si>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</si>
  <si>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</si>
  <si>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</si>
  <si>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</si>
  <si>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</si>
  <si>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</si>
  <si>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</si>
  <si>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</si>
  <si>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</si>
  <si>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</si>
  <si>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</si>
  <si>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</si>
  <si>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</si>
  <si>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</si>
  <si>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</si>
  <si>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</si>
  <si>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</si>
  <si>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</si>
  <si>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</si>
  <si>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</si>
  <si>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</si>
  <si>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</si>
  <si>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</si>
  <si>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</si>
  <si>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</si>
  <si>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</si>
  <si>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</si>
  <si>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</si>
  <si>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</si>
  <si>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</si>
  <si>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</si>
  <si>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</si>
  <si>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</si>
  <si>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</si>
  <si>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</si>
  <si>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</si>
  <si>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</si>
  <si>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</si>
  <si>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</si>
  <si>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</si>
  <si>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</si>
  <si>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</si>
  <si>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</si>
  <si>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</si>
  <si>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</si>
  <si>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</si>
  <si>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</si>
  <si>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</si>
  <si>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</si>
  <si>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</si>
  <si>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</si>
  <si>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</si>
  <si>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</si>
  <si>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</si>
  <si>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</si>
  <si>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</si>
  <si>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</si>
  <si>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</si>
  <si>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</si>
  <si>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</si>
  <si>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</si>
  <si>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</si>
  <si>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</si>
  <si>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</si>
  <si>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</si>
  <si>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</si>
  <si>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</si>
  <si>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</si>
  <si>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</si>
  <si>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</si>
  <si>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</si>
  <si>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</si>
  <si>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</si>
  <si>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</si>
  <si>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</si>
  <si>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</si>
  <si>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</si>
  <si>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</si>
  <si>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</si>
  <si>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</si>
  <si>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</si>
  <si>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</si>
  <si>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</si>
  <si>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</si>
  <si>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</si>
  <si>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</si>
  <si>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</si>
  <si>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</si>
  <si>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</si>
  <si>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</si>
  <si>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</si>
  <si>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</si>
  <si>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</si>
  <si>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</si>
  <si>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</si>
  <si>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</si>
  <si>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</si>
  <si>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</si>
  <si>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</si>
  <si>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</si>
  <si>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</si>
  <si>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</si>
  <si>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</si>
  <si>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</si>
  <si>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</si>
  <si>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</si>
  <si>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</si>
  <si>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</si>
  <si>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</si>
  <si>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</si>
  <si>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</si>
  <si>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</si>
  <si>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</si>
  <si>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</si>
  <si>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</si>
  <si>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</si>
  <si>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</si>
  <si>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</si>
  <si>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</si>
  <si>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</si>
  <si>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</si>
  <si>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</si>
  <si>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</si>
  <si>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</si>
  <si>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</si>
  <si>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</si>
  <si>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</si>
  <si>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</si>
  <si>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</si>
  <si>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</si>
  <si>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</si>
  <si>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</si>
  <si>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</si>
  <si>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</si>
  <si>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</si>
  <si>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</si>
  <si>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</si>
  <si>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</si>
  <si>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</si>
  <si>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</si>
  <si>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</si>
  <si>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</si>
  <si>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</si>
  <si>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</si>
  <si>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</si>
  <si>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</si>
  <si>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</si>
  <si>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</si>
  <si>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</si>
  <si>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</si>
  <si>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</si>
  <si>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</si>
  <si>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</si>
  <si>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</si>
  <si>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</si>
  <si>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</si>
  <si>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</si>
  <si>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</si>
  <si>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</si>
  <si>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</si>
  <si>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</si>
  <si>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</si>
  <si>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</si>
  <si>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</si>
  <si>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</si>
  <si>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</si>
  <si>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</si>
  <si>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</si>
  <si>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</si>
  <si>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</si>
  <si>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</si>
  <si>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</si>
  <si>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</si>
  <si>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</si>
  <si>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</si>
  <si>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</si>
  <si>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</si>
  <si>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</si>
  <si>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</si>
  <si>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</si>
  <si>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</si>
  <si>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</si>
  <si>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</si>
  <si>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</si>
  <si>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</si>
  <si>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</si>
  <si>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</si>
  <si>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</si>
  <si>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</si>
  <si>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</si>
  <si>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</si>
  <si>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</si>
  <si>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</si>
  <si>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</si>
  <si>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</si>
  <si>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</si>
  <si>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</si>
  <si>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</si>
  <si>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</si>
  <si>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</si>
  <si>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</si>
  <si>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</si>
  <si>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</si>
  <si>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</si>
  <si>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</si>
  <si>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</si>
  <si>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</si>
  <si>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</si>
  <si>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</si>
  <si>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</si>
  <si>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</si>
  <si>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</si>
  <si>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</si>
  <si>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</si>
  <si>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</si>
  <si>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</si>
  <si>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</si>
  <si>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</si>
  <si>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</si>
  <si>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</si>
  <si>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</si>
  <si>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</si>
  <si>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</si>
  <si>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</si>
  <si>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</si>
  <si>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</si>
  <si>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</si>
  <si>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</si>
  <si>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</si>
  <si>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</si>
  <si>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</si>
  <si>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</si>
  <si>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</si>
  <si>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</si>
  <si>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</si>
  <si>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</si>
  <si>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</si>
  <si>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</si>
  <si>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</si>
  <si>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</si>
  <si>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</si>
  <si>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</si>
  <si>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</si>
  <si>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</si>
  <si>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</si>
  <si>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</si>
  <si>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</si>
  <si>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</si>
  <si>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</si>
  <si>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</si>
  <si>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</si>
  <si>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</si>
  <si>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</si>
  <si>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</si>
  <si>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</si>
  <si>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</si>
  <si>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</si>
  <si>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</si>
  <si>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</si>
  <si>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</si>
  <si>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</si>
  <si>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</si>
  <si>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</si>
  <si>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</si>
  <si>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</si>
  <si>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</si>
  <si>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</si>
  <si>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</si>
  <si>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</si>
  <si>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</si>
  <si>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</si>
  <si>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</si>
  <si>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</si>
  <si>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</si>
  <si>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</si>
  <si>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</si>
  <si>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</si>
  <si>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</si>
  <si>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</si>
  <si>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</si>
  <si>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</si>
  <si>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</si>
  <si>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</si>
  <si>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</si>
  <si>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</si>
  <si>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</si>
  <si>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</si>
  <si>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</si>
  <si>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</si>
  <si>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</si>
  <si>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</si>
  <si>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</si>
  <si>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</si>
  <si>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</si>
  <si>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</si>
  <si>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</si>
  <si>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</si>
  <si>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</si>
  <si>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</si>
  <si>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</si>
  <si>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</si>
  <si>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</si>
  <si>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</si>
  <si>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</si>
  <si>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</si>
  <si>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</si>
  <si>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</si>
  <si>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</si>
  <si>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</si>
  <si>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</si>
  <si>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</si>
  <si>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</si>
  <si>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</si>
  <si>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</si>
  <si>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</si>
  <si>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</si>
  <si>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</si>
  <si>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</si>
  <si>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</si>
  <si>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</si>
  <si>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</si>
  <si>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</si>
  <si>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</si>
  <si>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</si>
  <si>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</si>
  <si>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</si>
  <si>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</si>
  <si>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</si>
  <si>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</si>
  <si>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</si>
  <si>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</si>
  <si>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</si>
  <si>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</si>
  <si>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</si>
  <si>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</si>
  <si>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</si>
  <si>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</si>
  <si>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</si>
  <si>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</si>
  <si>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</si>
  <si>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</si>
  <si>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</si>
  <si>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</si>
  <si>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</si>
  <si>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</si>
  <si>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</si>
  <si>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</si>
  <si>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</si>
  <si>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</si>
  <si>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</si>
  <si>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</si>
  <si>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</si>
  <si>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</si>
  <si>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</si>
  <si>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</si>
  <si>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</si>
  <si>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</si>
  <si>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</si>
  <si>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</si>
  <si>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</si>
  <si>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</si>
  <si>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</si>
  <si>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</si>
  <si>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</si>
  <si>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</si>
  <si>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</si>
  <si>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</si>
  <si>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</si>
  <si>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</si>
  <si>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</si>
  <si>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</si>
  <si>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</si>
  <si>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</si>
  <si>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</si>
  <si>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</si>
  <si>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</si>
  <si>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</si>
  <si>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</si>
  <si>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</si>
  <si>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</si>
  <si>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</si>
  <si>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</si>
  <si>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</si>
  <si>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</si>
  <si>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</si>
  <si>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</si>
  <si>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</si>
  <si>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</si>
  <si>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</si>
  <si>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</si>
  <si>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</si>
  <si>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</si>
  <si>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</si>
  <si>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</si>
  <si>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</si>
  <si>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</si>
  <si>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</si>
  <si>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</si>
  <si>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</si>
  <si>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</si>
  <si>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</si>
  <si>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</si>
  <si>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</si>
  <si>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</si>
  <si>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</si>
  <si>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</si>
  <si>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</si>
  <si>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</si>
  <si>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</si>
  <si>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</si>
  <si>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</si>
  <si>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</si>
  <si>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</si>
  <si>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</si>
  <si>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</si>
  <si>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</si>
  <si>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</si>
  <si>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</si>
  <si>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</si>
  <si>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</si>
  <si>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</si>
  <si>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</si>
  <si>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</si>
  <si>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</si>
  <si>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</si>
  <si>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</si>
  <si>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</si>
  <si>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</si>
  <si>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</si>
  <si>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</si>
  <si>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</si>
  <si>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</si>
  <si>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</si>
  <si>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</si>
  <si>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</si>
  <si>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</si>
  <si>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</si>
  <si>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</si>
  <si>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</si>
  <si>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</si>
  <si>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</si>
  <si>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</si>
  <si>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</si>
  <si>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</si>
  <si>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</si>
  <si>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</si>
  <si>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</si>
  <si>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</si>
  <si>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</si>
  <si>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</si>
  <si>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</si>
  <si>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</si>
  <si>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</si>
  <si>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</si>
  <si>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</si>
  <si>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</si>
  <si>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</si>
  <si>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</si>
  <si>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</si>
  <si>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</si>
  <si>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</si>
  <si>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</si>
  <si>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</si>
  <si>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</si>
  <si>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</si>
  <si>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</si>
  <si>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</si>
  <si>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</si>
  <si>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</si>
  <si>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</si>
  <si>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</si>
  <si>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</si>
  <si>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</si>
  <si>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</si>
  <si>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</si>
  <si>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</si>
  <si>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</si>
  <si>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</si>
  <si>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</si>
  <si>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</si>
  <si>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</si>
  <si>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</si>
  <si>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</si>
  <si>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</si>
  <si>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</si>
  <si>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</si>
  <si>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</si>
  <si>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</si>
  <si>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</si>
  <si>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</si>
  <si>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</si>
  <si>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</si>
  <si>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</si>
  <si>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</si>
  <si>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</si>
  <si>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</si>
  <si>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</si>
  <si>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</si>
  <si>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</si>
  <si>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</si>
  <si>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</si>
  <si>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</si>
  <si>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</si>
  <si>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</si>
  <si>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</si>
  <si>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</si>
  <si>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</si>
  <si>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</si>
  <si>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</si>
  <si>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</si>
  <si>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</si>
  <si>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</si>
  <si>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</si>
  <si>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</si>
  <si>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</si>
  <si>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</si>
  <si>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</si>
  <si>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</si>
  <si>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</si>
  <si>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</si>
  <si>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</si>
  <si>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</si>
  <si>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</si>
  <si>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</si>
  <si>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</si>
  <si>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</si>
  <si>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</si>
  <si>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</si>
  <si>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</si>
  <si>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</si>
  <si>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</si>
  <si>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</si>
  <si>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</si>
  <si>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</si>
  <si>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</si>
  <si>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</si>
  <si>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</si>
  <si>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</si>
  <si>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</si>
  <si>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</si>
  <si>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</si>
  <si>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</si>
  <si>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</si>
  <si>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</si>
  <si>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</si>
  <si>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</si>
  <si>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</si>
  <si>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</si>
  <si>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</si>
  <si>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</si>
  <si>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</si>
  <si>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</si>
  <si>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</si>
  <si>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</si>
  <si>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</si>
  <si>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</si>
  <si>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</si>
  <si>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</si>
  <si>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</si>
  <si>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</si>
  <si>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</si>
  <si>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</si>
  <si>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</si>
  <si>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</si>
  <si>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</si>
  <si>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</si>
  <si>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</si>
  <si>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</si>
  <si>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</si>
  <si>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</si>
  <si>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</si>
  <si>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</si>
  <si>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</si>
  <si>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</si>
  <si>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</si>
  <si>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</si>
  <si>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</si>
  <si>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</si>
  <si>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</si>
  <si>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</si>
  <si>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</si>
  <si>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</si>
  <si>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</si>
  <si>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</si>
  <si>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</si>
  <si>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</si>
  <si>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</si>
  <si>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</si>
  <si>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</si>
  <si>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</si>
  <si>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</si>
  <si>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</si>
  <si>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</si>
  <si>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</si>
  <si>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</si>
  <si>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</si>
  <si>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</si>
  <si>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</si>
  <si>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</si>
  <si>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</si>
  <si>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</si>
  <si>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</si>
  <si>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</si>
  <si>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</si>
  <si>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</si>
  <si>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</si>
  <si>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</si>
  <si>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</si>
  <si>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</si>
  <si>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</si>
  <si>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</si>
  <si>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</si>
  <si>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</si>
  <si>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</si>
  <si>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</si>
  <si>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</si>
  <si>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</si>
  <si>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</si>
  <si>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</si>
  <si>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</si>
  <si>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</si>
  <si>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</si>
  <si>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</si>
  <si>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</si>
  <si>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</si>
  <si>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</si>
  <si>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</si>
  <si>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</si>
  <si>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</si>
  <si>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</si>
  <si>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</si>
  <si>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</si>
  <si>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</si>
  <si>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</si>
  <si>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</si>
  <si>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</si>
  <si>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</si>
  <si>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</si>
  <si>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</si>
  <si>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</si>
  <si>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</si>
  <si>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</si>
  <si>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</si>
  <si>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</si>
  <si>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</si>
  <si>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</si>
  <si>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</si>
  <si>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</si>
  <si>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</si>
  <si>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</si>
  <si>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</si>
  <si>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</si>
  <si>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</si>
  <si>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</si>
  <si>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</si>
  <si>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</si>
  <si>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</si>
  <si>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</si>
  <si>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</si>
  <si>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</si>
  <si>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</si>
  <si>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</si>
  <si>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</si>
  <si>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</si>
  <si>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</si>
  <si>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</si>
  <si>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</si>
  <si>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</si>
  <si>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</si>
  <si>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</si>
  <si>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</si>
  <si>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</si>
  <si>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</si>
  <si>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</si>
  <si>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</si>
  <si>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</si>
  <si>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</si>
  <si>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</si>
  <si>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</si>
  <si>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</si>
  <si>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</si>
  <si>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</si>
  <si>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</si>
  <si>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</si>
  <si>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</si>
  <si>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</si>
  <si>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</si>
  <si>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</si>
  <si>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</si>
  <si>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</si>
  <si>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</si>
  <si>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</si>
  <si>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</si>
  <si>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</si>
  <si>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</si>
  <si>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</si>
  <si>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</si>
  <si>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</si>
  <si>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</si>
  <si>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</si>
  <si>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</si>
  <si>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</si>
  <si>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</si>
  <si>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</si>
  <si>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</si>
  <si>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</si>
  <si>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</si>
  <si>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</si>
  <si>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</si>
  <si>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</si>
  <si>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</si>
  <si>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</si>
  <si>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</si>
  <si>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</si>
  <si>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</si>
  <si>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</si>
  <si>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</si>
  <si>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</si>
  <si>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</si>
  <si>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</si>
  <si>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</si>
  <si>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</si>
  <si>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</si>
  <si>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</si>
  <si>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</si>
  <si>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</si>
  <si>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</si>
  <si>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</si>
  <si>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</si>
  <si>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</si>
  <si>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</si>
  <si>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</si>
  <si>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</si>
  <si>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</si>
  <si>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</si>
  <si>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</si>
  <si>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</si>
  <si>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</si>
  <si>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</si>
  <si>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</si>
  <si>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</si>
  <si>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</si>
  <si>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</si>
  <si>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</si>
  <si>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</si>
  <si>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</si>
  <si>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</si>
  <si>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</si>
  <si>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</si>
  <si>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</si>
  <si>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</si>
  <si>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</si>
  <si>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</si>
  <si>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</si>
  <si>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</si>
  <si>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</si>
  <si>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</si>
  <si>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</si>
  <si>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</si>
  <si>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</si>
  <si>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</si>
  <si>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</si>
  <si>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</si>
  <si>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</si>
  <si>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</si>
  <si>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</si>
  <si>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</si>
  <si>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</si>
  <si>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</si>
  <si>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</si>
  <si>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</si>
  <si>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</si>
  <si>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</si>
  <si>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</si>
  <si>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</si>
  <si>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</si>
  <si>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</si>
  <si>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</si>
  <si>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</si>
  <si>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</si>
  <si>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</si>
  <si>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</si>
  <si>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</si>
  <si>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</si>
  <si>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</si>
  <si>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</si>
  <si>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</si>
  <si>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</si>
  <si>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</si>
  <si>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</si>
  <si>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</si>
  <si>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</si>
  <si>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</si>
  <si>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</si>
  <si>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</si>
  <si>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</si>
  <si>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</si>
  <si>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</si>
  <si>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</si>
  <si>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</si>
  <si>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</si>
  <si>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</si>
  <si>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</si>
  <si>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</si>
  <si>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</si>
  <si>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</si>
  <si>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</si>
  <si>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</si>
  <si>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</si>
  <si>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</si>
  <si>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</si>
  <si>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</si>
  <si>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</si>
  <si>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</si>
  <si>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</si>
  <si>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</si>
  <si>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</si>
  <si>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</si>
  <si>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</si>
  <si>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</si>
  <si>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</si>
  <si>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</si>
  <si>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</si>
  <si>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</si>
  <si>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</si>
  <si>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</si>
  <si>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</si>
  <si>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</si>
  <si>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</si>
  <si>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</si>
  <si>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</si>
  <si>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</si>
  <si>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</si>
  <si>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</si>
  <si>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</si>
  <si>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</si>
  <si>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</si>
  <si>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</si>
  <si>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</si>
  <si>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</si>
  <si>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</si>
  <si>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</si>
  <si>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</si>
  <si>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</si>
  <si>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</si>
  <si>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</si>
  <si>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</si>
  <si>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</si>
  <si>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</si>
  <si>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</si>
  <si>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</si>
  <si>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</si>
  <si>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</si>
  <si>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</si>
  <si>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</si>
  <si>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</si>
  <si>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</si>
  <si>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</si>
  <si>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</si>
  <si>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</si>
  <si>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</si>
  <si>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</si>
  <si>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</si>
  <si>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</si>
  <si>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</si>
  <si>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</si>
  <si>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</si>
  <si>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</si>
  <si>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</si>
  <si>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</si>
  <si>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</si>
  <si>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</si>
  <si>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</si>
  <si>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</si>
  <si>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</si>
  <si>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</si>
  <si>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</si>
  <si>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</si>
  <si>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</si>
  <si>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</si>
  <si>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</si>
  <si>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</si>
  <si>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</si>
  <si>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</si>
  <si>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</si>
  <si>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</si>
  <si>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</si>
  <si>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</si>
  <si>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</si>
  <si>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</si>
  <si>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</si>
  <si>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</si>
  <si>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</si>
  <si>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</si>
  <si>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</si>
  <si>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</si>
  <si>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</si>
  <si>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</si>
  <si>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</si>
  <si>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</si>
  <si>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</si>
  <si>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</si>
  <si>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</si>
  <si>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</si>
  <si>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</si>
  <si>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</si>
  <si>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</si>
  <si>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</si>
  <si>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</si>
  <si>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</si>
  <si>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</si>
  <si>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</si>
  <si>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</si>
  <si>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</si>
  <si>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</si>
  <si>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</si>
  <si>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</si>
  <si>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</si>
  <si>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</si>
  <si>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</si>
  <si>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</si>
  <si>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</si>
  <si>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</si>
  <si>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</si>
  <si>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</si>
  <si>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</si>
  <si>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</si>
  <si>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</si>
  <si>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</si>
  <si>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</si>
  <si>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</si>
  <si>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</si>
  <si>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</si>
  <si>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</si>
  <si>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</si>
  <si>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</si>
  <si>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</si>
  <si>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</si>
  <si>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</si>
  <si>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</si>
  <si>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</si>
  <si>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</si>
  <si>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</si>
  <si>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</si>
  <si>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</si>
  <si>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</si>
  <si>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</si>
  <si>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</si>
  <si>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</si>
  <si>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</si>
  <si>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</si>
  <si>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</si>
  <si>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</si>
  <si>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</si>
  <si>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</si>
  <si>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</si>
  <si>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</si>
  <si>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</si>
  <si>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</si>
  <si>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</si>
  <si>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</si>
  <si>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</si>
  <si>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</si>
  <si>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</si>
  <si>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</si>
  <si>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</si>
  <si>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</si>
  <si>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</si>
  <si>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</si>
  <si>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</si>
  <si>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</si>
  <si>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</si>
  <si>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</si>
  <si>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</si>
  <si>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</si>
  <si>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</si>
  <si>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</si>
  <si>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</si>
  <si>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</si>
  <si>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</si>
  <si>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</si>
  <si>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</si>
  <si>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</si>
  <si>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</si>
  <si>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</si>
  <si>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</si>
  <si>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</si>
  <si>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</si>
  <si>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</si>
  <si>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</si>
  <si>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</si>
  <si>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</si>
  <si>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</si>
  <si>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</si>
  <si>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</si>
  <si>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</si>
  <si>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</si>
  <si>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</si>
  <si>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</si>
  <si>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</si>
  <si>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</si>
  <si>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</si>
  <si>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</si>
  <si>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</si>
  <si>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</si>
  <si>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</si>
  <si>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</si>
  <si>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</si>
  <si>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</si>
  <si>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</si>
  <si>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</si>
  <si>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</si>
  <si>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</si>
  <si>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</si>
  <si>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</si>
  <si>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</si>
  <si>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</si>
  <si>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</si>
  <si>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</si>
  <si>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</si>
  <si>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</si>
  <si>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</si>
  <si>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</si>
  <si>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</si>
  <si>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</si>
  <si>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</si>
  <si>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</si>
  <si>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</si>
  <si>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</si>
  <si>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</si>
  <si>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</si>
  <si>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</si>
  <si>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</si>
  <si>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</si>
  <si>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</si>
  <si>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</si>
  <si>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</si>
  <si>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</si>
  <si>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</si>
  <si>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</si>
  <si>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</si>
  <si>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</si>
  <si>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</si>
  <si>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</si>
  <si>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</si>
  <si>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</si>
  <si>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</si>
  <si>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</si>
  <si>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</si>
  <si>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</si>
  <si>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</si>
  <si>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</si>
  <si>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</si>
  <si>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</si>
  <si>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</si>
  <si>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</si>
  <si>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</si>
  <si>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</si>
  <si>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</si>
  <si>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</si>
  <si>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</si>
  <si>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</si>
  <si>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</si>
  <si>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</si>
  <si>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</si>
  <si>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</si>
  <si>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</si>
  <si>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</si>
  <si>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</si>
  <si>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</si>
  <si>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</si>
  <si>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</si>
  <si>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</si>
  <si>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</si>
  <si>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</si>
  <si>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</si>
  <si>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</si>
  <si>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</si>
  <si>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</si>
  <si>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</si>
  <si>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</si>
  <si>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</si>
  <si>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</si>
  <si>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</si>
  <si>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</si>
  <si>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</si>
  <si>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</si>
  <si>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</si>
  <si>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</si>
  <si>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</si>
  <si>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</si>
  <si>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</si>
  <si>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</si>
  <si>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</si>
  <si>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</si>
  <si>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</si>
  <si>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</si>
  <si>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</si>
  <si>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</si>
  <si>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</si>
  <si>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</si>
  <si>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</si>
  <si>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</si>
  <si>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</si>
  <si>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</si>
  <si>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</si>
  <si>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</si>
  <si>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</si>
  <si>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</si>
  <si>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</si>
  <si>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</si>
  <si>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</si>
  <si>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</si>
  <si>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</si>
  <si>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</si>
  <si>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</si>
  <si>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</si>
  <si>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</si>
  <si>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</si>
  <si>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</si>
  <si>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</si>
  <si>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</si>
  <si>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</si>
  <si>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</si>
  <si>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</si>
  <si>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</si>
  <si>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</si>
  <si>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</si>
  <si>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</si>
  <si>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</si>
  <si>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</si>
  <si>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</si>
  <si>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</si>
  <si>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</si>
  <si>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</si>
  <si>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</si>
  <si>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</si>
  <si>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</si>
  <si>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</si>
  <si>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</si>
  <si>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</si>
  <si>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</si>
  <si>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</si>
  <si>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</si>
  <si>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</si>
  <si>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</si>
  <si>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</si>
  <si>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</si>
  <si>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</si>
  <si>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</si>
  <si>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</si>
  <si>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</si>
  <si>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</si>
  <si>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</si>
  <si>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</si>
  <si>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</si>
  <si>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</si>
  <si>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</si>
  <si>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</si>
  <si>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</si>
  <si>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</si>
  <si>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</si>
  <si>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</si>
  <si>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</si>
  <si>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</si>
  <si>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</si>
  <si>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</si>
  <si>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</si>
  <si>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</si>
  <si>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</si>
  <si>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</si>
  <si>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</si>
  <si>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</si>
  <si>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</si>
  <si>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</si>
  <si>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</si>
  <si>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</si>
  <si>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</si>
  <si>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</si>
  <si>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</si>
  <si>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</si>
  <si>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</si>
  <si>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</si>
  <si>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</si>
  <si>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</si>
  <si>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</si>
  <si>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</si>
  <si>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</si>
  <si>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</si>
  <si>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</si>
  <si>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</si>
  <si>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</si>
  <si>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</si>
  <si>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</si>
  <si>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</si>
  <si>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</si>
  <si>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</si>
  <si>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</si>
  <si>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</si>
  <si>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</si>
  <si>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</si>
  <si>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</si>
  <si>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</si>
  <si>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</si>
  <si>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</si>
  <si>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</si>
  <si>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</si>
  <si>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</si>
  <si>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</si>
  <si>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</si>
  <si>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</si>
  <si>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</si>
  <si>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</si>
  <si>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</si>
  <si>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</si>
  <si>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</si>
  <si>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</si>
  <si>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</si>
  <si>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</si>
  <si>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</si>
  <si>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</si>
  <si>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</si>
  <si>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</si>
  <si>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</si>
  <si>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</si>
  <si>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</si>
  <si>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</si>
  <si>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</si>
  <si>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</si>
  <si>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</si>
  <si>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</si>
  <si>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</si>
  <si>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</si>
  <si>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</si>
  <si>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</si>
  <si>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</si>
  <si>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</si>
  <si>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</si>
  <si>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</si>
  <si>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</si>
  <si>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</si>
  <si>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</si>
  <si>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</si>
  <si>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</si>
  <si>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</si>
  <si>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</si>
  <si>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</si>
  <si>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</si>
  <si>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</si>
  <si>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</si>
  <si>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</si>
  <si>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</si>
  <si>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</si>
  <si>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</si>
  <si>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</si>
  <si>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</si>
  <si>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</si>
  <si>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</si>
  <si>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</si>
  <si>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</si>
  <si>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</si>
  <si>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</si>
  <si>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</si>
  <si>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</si>
  <si>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</si>
  <si>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</si>
  <si>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</si>
  <si>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</si>
  <si>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</si>
  <si>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</si>
  <si>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</si>
  <si>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</si>
  <si>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</si>
  <si>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</si>
  <si>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</si>
  <si>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</si>
  <si>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</si>
  <si>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</si>
  <si>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</si>
  <si>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</si>
  <si>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</si>
  <si>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</si>
  <si>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</si>
  <si>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</si>
  <si>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</si>
  <si>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</si>
  <si>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</si>
  <si>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</si>
  <si>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</si>
  <si>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</si>
  <si>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</si>
  <si>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</si>
  <si>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</si>
  <si>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</si>
  <si>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</si>
  <si>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</si>
  <si>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</si>
  <si>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</si>
  <si>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</si>
  <si>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</si>
  <si>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</si>
  <si>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</si>
  <si>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</si>
  <si>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</si>
  <si>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</si>
  <si>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</si>
  <si>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</si>
  <si>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</si>
  <si>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</si>
  <si>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</si>
  <si>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</si>
  <si>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</si>
  <si>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</si>
  <si>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</si>
  <si>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</si>
  <si>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</si>
  <si>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</si>
  <si>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</si>
  <si>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</si>
  <si>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</si>
  <si>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</si>
  <si>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</si>
  <si>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</si>
  <si>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</si>
  <si>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</si>
  <si>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</si>
  <si>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</si>
  <si>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</si>
  <si>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</si>
  <si>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</si>
  <si>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</si>
  <si>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</si>
  <si>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</si>
  <si>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</si>
  <si>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</si>
  <si>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</si>
  <si>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</si>
  <si>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</si>
  <si>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</si>
  <si>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</si>
  <si>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</si>
  <si>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</si>
  <si>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</si>
  <si>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</si>
  <si>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</si>
  <si>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</si>
  <si>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</si>
  <si>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</si>
  <si>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</si>
  <si>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</si>
  <si>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</si>
  <si>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</si>
  <si>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</si>
  <si>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</si>
  <si>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</si>
  <si>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</si>
  <si>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</si>
  <si>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</si>
  <si>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</si>
  <si>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</si>
  <si>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</si>
  <si>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</si>
  <si>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</si>
  <si>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</si>
  <si>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</si>
  <si>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</si>
  <si>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</si>
  <si>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</si>
  <si>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</si>
  <si>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</si>
  <si>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</si>
  <si>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</si>
  <si>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</si>
  <si>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</si>
  <si>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</si>
  <si>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</si>
  <si>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</si>
  <si>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</si>
  <si>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</si>
  <si>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</si>
  <si>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</si>
  <si>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</si>
  <si>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</si>
  <si>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</si>
  <si>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</si>
  <si>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</si>
  <si>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</si>
  <si>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</si>
  <si>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</si>
  <si>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</si>
  <si>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</si>
  <si>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</si>
  <si>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</si>
  <si>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</si>
  <si>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</si>
  <si>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</si>
  <si>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</si>
  <si>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</si>
  <si>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</si>
  <si>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</si>
  <si>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</si>
  <si>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</si>
  <si>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</si>
  <si>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</si>
  <si>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</si>
  <si>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</si>
  <si>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</si>
  <si>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</si>
  <si>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</si>
  <si>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</si>
  <si>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</si>
  <si>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</si>
  <si>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</si>
  <si>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</si>
  <si>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</si>
  <si>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</si>
  <si>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</si>
  <si>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</si>
  <si>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</si>
  <si>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</si>
  <si>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</si>
  <si>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</si>
  <si>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</si>
  <si>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</si>
  <si>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</si>
  <si>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</si>
  <si>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</si>
  <si>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</si>
  <si>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</si>
  <si>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</si>
  <si>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</si>
  <si>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</si>
  <si>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</si>
  <si>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</si>
  <si>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</si>
  <si>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</si>
  <si>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</si>
  <si>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</si>
  <si>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</si>
  <si>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</si>
  <si>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</si>
  <si>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</si>
  <si>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</si>
  <si>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</si>
  <si>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</si>
  <si>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</si>
  <si>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</si>
  <si>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</si>
  <si>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</si>
  <si>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</si>
  <si>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</si>
  <si>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</si>
  <si>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</si>
  <si>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</si>
  <si>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</si>
  <si>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</si>
  <si>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</si>
  <si>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</si>
  <si>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</si>
  <si>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</si>
  <si>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</si>
  <si>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</si>
  <si>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</si>
  <si>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</si>
  <si>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</si>
  <si>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</si>
  <si>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</si>
  <si>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</si>
  <si>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</si>
  <si>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</si>
  <si>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</si>
  <si>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</si>
  <si>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</si>
  <si>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</si>
  <si>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</si>
  <si>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</si>
  <si>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</si>
  <si>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</si>
  <si>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</si>
  <si>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</si>
  <si>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</si>
  <si>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</si>
  <si>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</si>
  <si>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</si>
  <si>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</si>
  <si>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</si>
  <si>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</si>
  <si>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</si>
  <si>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</si>
  <si>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</si>
  <si>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</si>
  <si>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</si>
  <si>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</si>
  <si>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</si>
  <si>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</si>
  <si>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</si>
  <si>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</si>
  <si>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</si>
  <si>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</si>
  <si>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</si>
  <si>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</si>
  <si>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</si>
  <si>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</si>
  <si>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</si>
  <si>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</si>
  <si>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</si>
  <si>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</si>
  <si>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</si>
  <si>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</si>
  <si>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</si>
  <si>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</si>
  <si>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</si>
  <si>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</si>
  <si>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</si>
  <si>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</si>
  <si>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</si>
  <si>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</si>
  <si>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</si>
  <si>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</si>
  <si>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</si>
  <si>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</si>
  <si>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</si>
  <si>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</si>
  <si>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</si>
  <si>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</si>
  <si>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</si>
  <si>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</si>
  <si>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</si>
  <si>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</si>
  <si>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</si>
  <si>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</si>
  <si>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</si>
  <si>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</si>
  <si>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</si>
  <si>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</si>
  <si>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</si>
  <si>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</si>
  <si>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</si>
  <si>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</si>
  <si>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</si>
  <si>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</si>
  <si>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</si>
  <si>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</si>
  <si>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</si>
  <si>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</si>
  <si>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</si>
  <si>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</si>
  <si>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</si>
  <si>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</si>
  <si>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</si>
  <si>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</si>
  <si>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</si>
  <si>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</si>
  <si>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</si>
  <si>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</si>
  <si>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</si>
  <si>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</si>
  <si>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</si>
  <si>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</si>
  <si>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</si>
  <si>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</si>
  <si>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</si>
  <si>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</si>
  <si>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</si>
  <si>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</si>
  <si>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</si>
  <si>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</si>
  <si>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</si>
  <si>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</si>
  <si>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</si>
  <si>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</si>
  <si>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</si>
  <si>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</si>
  <si>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</si>
  <si>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</si>
  <si>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</si>
  <si>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</si>
  <si>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</si>
  <si>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</si>
  <si>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</si>
  <si>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</si>
  <si>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</si>
  <si>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</si>
  <si>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</si>
  <si>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</si>
  <si>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</si>
  <si>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</si>
  <si>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</si>
  <si>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</si>
  <si>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</si>
  <si>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</si>
  <si>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</si>
  <si>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</si>
  <si>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</si>
  <si>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</si>
  <si>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</si>
  <si>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</si>
  <si>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</si>
  <si>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</si>
  <si>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</si>
  <si>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</si>
  <si>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</si>
  <si>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</si>
  <si>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</si>
  <si>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</si>
  <si>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</si>
  <si>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</si>
  <si>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</si>
  <si>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</si>
  <si>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</si>
  <si>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</si>
  <si>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</si>
  <si>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</si>
  <si>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</si>
  <si>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</si>
  <si>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</si>
  <si>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</si>
  <si>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</si>
  <si>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</si>
  <si>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</si>
  <si>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</si>
  <si>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</si>
  <si>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</si>
  <si>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</si>
  <si>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</si>
  <si>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</si>
  <si>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</si>
  <si>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</si>
  <si>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</si>
  <si>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</si>
  <si>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</si>
  <si>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</si>
  <si>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</si>
  <si>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</si>
  <si>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</si>
  <si>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</si>
  <si>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</si>
  <si>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</si>
  <si>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</si>
  <si>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</si>
  <si>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</si>
  <si>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</si>
  <si>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</si>
  <si>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</si>
  <si>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</si>
  <si>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</si>
  <si>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</si>
  <si>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</si>
  <si>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</si>
  <si>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</si>
  <si>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</si>
  <si>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</si>
  <si>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</si>
  <si>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</si>
  <si>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</si>
  <si>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</si>
  <si>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</si>
  <si>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</si>
  <si>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</si>
  <si>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</si>
  <si>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</si>
  <si>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</si>
  <si>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</si>
  <si>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</si>
  <si>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</si>
  <si>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</si>
  <si>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</si>
  <si>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</si>
  <si>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</si>
  <si>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</si>
  <si>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</si>
  <si>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</si>
  <si>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</si>
  <si>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</si>
  <si>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</si>
  <si>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</si>
  <si>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</si>
  <si>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</si>
  <si>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</si>
  <si>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</si>
  <si>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</si>
  <si>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</si>
  <si>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</si>
  <si>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</si>
  <si>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</si>
  <si>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</si>
  <si>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</si>
  <si>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</si>
  <si>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</si>
  <si>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</si>
  <si>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</si>
  <si>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</si>
  <si>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</si>
  <si>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</si>
  <si>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</si>
  <si>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</si>
  <si>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</si>
  <si>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</si>
  <si>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</si>
  <si>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</si>
  <si>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</si>
  <si>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</si>
  <si>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</si>
  <si>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</si>
  <si>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</si>
  <si>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</si>
  <si>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</si>
  <si>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</si>
  <si>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</si>
  <si>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</si>
  <si>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</si>
  <si>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</si>
  <si>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</si>
  <si>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</si>
  <si>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</si>
  <si>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</si>
  <si>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</si>
  <si>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</si>
  <si>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</si>
  <si>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</si>
  <si>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</si>
  <si>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</si>
  <si>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</si>
  <si>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</si>
  <si>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</si>
  <si>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</si>
  <si>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</si>
  <si>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</si>
  <si>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</si>
  <si>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</si>
  <si>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</si>
  <si>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</si>
  <si>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</si>
  <si>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</si>
  <si>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</si>
  <si>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</si>
  <si>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</si>
  <si>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</si>
  <si>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</si>
  <si>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</si>
  <si>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</si>
  <si>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</si>
  <si>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</si>
  <si>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</si>
  <si>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</si>
  <si>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</si>
  <si>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</si>
  <si>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</si>
  <si>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</si>
  <si>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</si>
  <si>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</si>
  <si>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</si>
  <si>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</si>
  <si>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</si>
  <si>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</si>
  <si>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</si>
  <si>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</si>
  <si>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</si>
  <si>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</si>
  <si>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</si>
  <si>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</si>
  <si>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</si>
  <si>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</si>
  <si>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</si>
  <si>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</si>
  <si>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</si>
  <si>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</si>
  <si>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</si>
  <si>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</si>
  <si>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</si>
  <si>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</si>
  <si>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</si>
  <si>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</si>
  <si>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</si>
  <si>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</si>
  <si>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</si>
  <si>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</si>
  <si>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</si>
  <si>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</si>
  <si>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</si>
  <si>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</si>
  <si>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</si>
  <si>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</si>
  <si>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</si>
  <si>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</si>
  <si>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</si>
  <si>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</si>
  <si>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</si>
  <si>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</si>
  <si>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</si>
  <si>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</si>
  <si>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</si>
  <si>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</si>
  <si>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</si>
  <si>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</si>
  <si>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</si>
  <si>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</si>
  <si>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</si>
  <si>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</si>
  <si>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</si>
  <si>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</si>
  <si>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</si>
  <si>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</si>
  <si>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</si>
  <si>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</si>
  <si>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</si>
  <si>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</si>
  <si>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</si>
  <si>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</si>
  <si>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</si>
  <si>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</si>
  <si>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</si>
  <si>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</si>
  <si>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</si>
  <si>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</si>
  <si>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</si>
  <si>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</si>
  <si>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</si>
  <si>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</si>
  <si>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</si>
  <si>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</si>
  <si>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</si>
  <si>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</si>
  <si>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</si>
  <si>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</si>
  <si>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</si>
  <si>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</si>
  <si>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</si>
  <si>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</si>
  <si>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</si>
  <si>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</si>
  <si>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</si>
  <si>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</si>
  <si>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</si>
  <si>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</si>
  <si>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</si>
  <si>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</si>
  <si>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</si>
  <si>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</si>
  <si>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</si>
  <si>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</si>
  <si>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</si>
  <si>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</si>
  <si>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</si>
  <si>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</si>
  <si>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</si>
  <si>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</si>
  <si>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</si>
  <si>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</si>
  <si>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</si>
  <si>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</si>
  <si>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</si>
  <si>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</si>
  <si>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</si>
  <si>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</si>
  <si>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</si>
  <si>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</si>
  <si>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</si>
  <si>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</si>
  <si>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</si>
  <si>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</si>
  <si>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</si>
  <si>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</si>
  <si>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</si>
  <si>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</si>
  <si>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</si>
  <si>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</si>
  <si>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</si>
  <si>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</si>
  <si>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</si>
  <si>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</si>
  <si>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</si>
  <si>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</si>
  <si>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</si>
  <si>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</si>
  <si>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</si>
  <si>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</si>
  <si>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</si>
  <si>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</si>
  <si>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</si>
  <si>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</si>
  <si>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</si>
  <si>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</si>
  <si>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</si>
  <si>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</si>
  <si>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</si>
  <si>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</si>
  <si>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</si>
  <si>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</si>
  <si>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</si>
  <si>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</si>
  <si>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</si>
  <si>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</si>
  <si>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</si>
  <si>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</si>
  <si>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</si>
  <si>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</si>
  <si>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</si>
  <si>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</si>
  <si>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</si>
  <si>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</si>
  <si>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</si>
  <si>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</si>
  <si>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</si>
  <si>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</si>
  <si>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</si>
  <si>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</si>
  <si>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</si>
  <si>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</si>
  <si>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</si>
  <si>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</si>
  <si>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</si>
  <si>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</si>
  <si>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</si>
  <si>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</si>
  <si>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</si>
  <si>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</si>
  <si>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</si>
  <si>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</si>
  <si>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</si>
  <si>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</si>
  <si>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</si>
  <si>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</si>
  <si>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</si>
  <si>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</si>
  <si>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</si>
  <si>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</si>
  <si>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</si>
  <si>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</si>
  <si>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</si>
  <si>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</si>
  <si>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</si>
  <si>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</si>
  <si>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</si>
  <si>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</si>
  <si>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</si>
  <si>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</si>
  <si>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</si>
  <si>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</si>
  <si>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</si>
  <si>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</si>
  <si>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</si>
  <si>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</si>
  <si>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</si>
  <si>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</si>
  <si>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</si>
  <si>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</si>
  <si>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</si>
  <si>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</si>
  <si>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</si>
  <si>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</si>
  <si>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</si>
  <si>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</si>
  <si>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</si>
  <si>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</si>
  <si>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</si>
  <si>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</si>
  <si>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</si>
  <si>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</si>
  <si>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</si>
  <si>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</si>
  <si>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</si>
  <si>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</si>
  <si>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</si>
  <si>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</si>
  <si>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</si>
  <si>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</si>
  <si>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</si>
  <si>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</si>
  <si>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</si>
  <si>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</si>
  <si>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</si>
  <si>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</si>
  <si>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</si>
  <si>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</si>
  <si>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</si>
  <si>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</si>
  <si>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</si>
  <si>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</si>
  <si>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</si>
  <si>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</si>
  <si>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</si>
  <si>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</si>
  <si>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</si>
  <si>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</si>
  <si>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</si>
  <si>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</si>
  <si>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</si>
  <si>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</si>
  <si>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</si>
  <si>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</si>
  <si>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</si>
  <si>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</si>
  <si>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</si>
  <si>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</si>
  <si>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</si>
  <si>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</si>
  <si>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</si>
  <si>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</si>
  <si>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</si>
  <si>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</si>
  <si>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</si>
  <si>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</si>
  <si>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</si>
  <si>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</si>
  <si>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</si>
  <si>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</si>
  <si>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</si>
  <si>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</si>
  <si>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</si>
  <si>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</si>
  <si>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</si>
  <si>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</si>
  <si>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</si>
  <si>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</si>
  <si>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</si>
  <si>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</si>
  <si>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</si>
  <si>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</si>
  <si>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</si>
  <si>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</si>
  <si>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</si>
  <si>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</si>
  <si>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</si>
  <si>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</si>
  <si>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</si>
  <si>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</si>
  <si>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</si>
  <si>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</si>
  <si>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</si>
  <si>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</si>
  <si>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</si>
  <si>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</si>
  <si>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</si>
  <si>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</si>
  <si>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</si>
  <si>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</si>
  <si>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</si>
  <si>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</si>
  <si>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</si>
  <si>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</si>
  <si>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</si>
  <si>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</si>
  <si>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</si>
  <si>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</si>
  <si>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</si>
  <si>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</si>
  <si>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</si>
  <si>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</si>
  <si>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</si>
  <si>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</si>
  <si>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</si>
  <si>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</si>
  <si>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</si>
  <si>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</si>
  <si>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</si>
  <si>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</si>
  <si>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</si>
  <si>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</si>
  <si>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</si>
  <si>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</si>
  <si>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</si>
  <si>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</si>
  <si>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</si>
  <si>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</si>
  <si>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</si>
  <si>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</si>
  <si>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</si>
  <si>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</si>
  <si>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</si>
  <si>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</si>
  <si>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</si>
  <si>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</si>
  <si>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</si>
  <si>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</si>
  <si>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</si>
  <si>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</si>
  <si>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</si>
  <si>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</si>
  <si>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</si>
  <si>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</si>
  <si>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</si>
  <si>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</si>
  <si>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</si>
  <si>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</si>
  <si>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</si>
  <si>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</si>
  <si>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</si>
  <si>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</si>
  <si>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</si>
  <si>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</si>
  <si>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</si>
  <si>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</si>
  <si>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</si>
  <si>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</si>
  <si>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</si>
  <si>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</si>
  <si>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</si>
  <si>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</si>
  <si>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</si>
  <si>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</si>
  <si>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</si>
  <si>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</si>
  <si>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</si>
  <si>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</si>
  <si>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</si>
  <si>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</si>
  <si>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</si>
  <si>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</si>
  <si>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</si>
  <si>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</si>
  <si>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</si>
  <si>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</si>
  <si>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</si>
  <si>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</si>
  <si>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</si>
  <si>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</si>
  <si>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</si>
  <si>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</si>
  <si>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</si>
  <si>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</si>
  <si>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</si>
  <si>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</si>
  <si>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</si>
  <si>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</si>
  <si>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</si>
  <si>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</si>
  <si>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</si>
  <si>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</si>
  <si>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</si>
  <si>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</si>
  <si>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</si>
  <si>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</si>
  <si>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</si>
  <si>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</si>
  <si>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</si>
  <si>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</si>
  <si>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</si>
  <si>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</si>
  <si>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</si>
  <si>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</si>
  <si>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</si>
  <si>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</si>
  <si>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</si>
  <si>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</si>
  <si>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</si>
  <si>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</si>
  <si>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</si>
  <si>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</si>
  <si>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</si>
  <si>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</si>
  <si>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</si>
  <si>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</si>
  <si>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</si>
  <si>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</si>
  <si>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</si>
  <si>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</si>
  <si>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</si>
  <si>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</si>
  <si>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</si>
  <si>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</si>
  <si>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</si>
  <si>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</si>
  <si>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</si>
  <si>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</si>
  <si>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</si>
  <si>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</si>
  <si>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</si>
  <si>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</si>
  <si>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</si>
  <si>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</si>
  <si>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</si>
  <si>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</si>
  <si>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</si>
  <si>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</si>
  <si>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</si>
  <si>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</si>
  <si>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</si>
  <si>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</si>
  <si>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</si>
  <si>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</si>
  <si>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</si>
  <si>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</si>
  <si>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</si>
  <si>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</si>
  <si>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</si>
  <si>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</si>
  <si>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</si>
  <si>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</si>
  <si>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</si>
  <si>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</si>
  <si>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</si>
  <si>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</si>
  <si>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</si>
  <si>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</si>
  <si>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</si>
  <si>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</si>
  <si>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</si>
  <si>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</si>
  <si>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</si>
  <si>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</si>
  <si>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</si>
  <si>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</si>
  <si>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</si>
  <si>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</si>
  <si>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</si>
  <si>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</si>
  <si>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</si>
  <si>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</si>
  <si>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</si>
  <si>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</si>
  <si>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</si>
  <si>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</si>
  <si>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</si>
  <si>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</si>
  <si>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</si>
  <si>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</si>
  <si>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</si>
  <si>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</si>
  <si>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</si>
  <si>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</si>
  <si>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</si>
  <si>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</si>
  <si>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</si>
  <si>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</si>
  <si>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</si>
  <si>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</si>
  <si>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</si>
  <si>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</si>
  <si>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</si>
  <si>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</si>
  <si>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</si>
  <si>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</si>
  <si>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</si>
  <si>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</si>
  <si>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</si>
  <si>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</si>
  <si>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</si>
  <si>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</si>
  <si>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</si>
  <si>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</si>
  <si>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</si>
  <si>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</si>
  <si>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</si>
  <si>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</si>
  <si>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</si>
  <si>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</si>
  <si>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</si>
  <si>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</si>
  <si>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</si>
  <si>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</si>
  <si>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</si>
  <si>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</si>
  <si>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</si>
  <si>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</si>
  <si>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</si>
  <si>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</si>
  <si>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</si>
  <si>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</si>
  <si>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</si>
  <si>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</si>
  <si>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</si>
  <si>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</si>
  <si>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</si>
  <si>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</si>
  <si>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</si>
  <si>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</si>
  <si>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</si>
  <si>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</si>
  <si>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</si>
  <si>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</si>
  <si>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</si>
  <si>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</si>
  <si>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</si>
  <si>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</si>
  <si>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</si>
  <si>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</si>
  <si>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</si>
  <si>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</si>
  <si>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</si>
  <si>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</si>
  <si>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</si>
  <si>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</si>
  <si>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</si>
  <si>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</si>
  <si>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</si>
  <si>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</si>
  <si>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</si>
  <si>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</si>
  <si>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</si>
  <si>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</si>
  <si>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</si>
  <si>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</si>
  <si>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</si>
  <si>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</si>
  <si>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</si>
  <si>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</si>
  <si>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</si>
  <si>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</si>
  <si>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</si>
  <si>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</si>
  <si>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</si>
  <si>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</si>
  <si>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</si>
  <si>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</si>
  <si>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</si>
  <si>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</si>
  <si>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</si>
  <si>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</si>
  <si>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</si>
  <si>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</si>
  <si>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</si>
  <si>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</si>
  <si>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</si>
  <si>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</si>
  <si>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</si>
  <si>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</si>
  <si>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</si>
  <si>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</si>
  <si>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</si>
  <si>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</si>
  <si>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</si>
  <si>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</si>
  <si>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</si>
  <si>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</si>
  <si>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</si>
  <si>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</si>
  <si>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</si>
  <si>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</si>
  <si>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</si>
  <si>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</si>
  <si>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</si>
  <si>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</si>
  <si>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</si>
  <si>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</si>
  <si>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</si>
  <si>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</si>
  <si>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</si>
  <si>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</si>
  <si>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</si>
  <si>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</si>
  <si>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</si>
  <si>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</si>
  <si>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</si>
  <si>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</si>
  <si>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</si>
  <si>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</si>
  <si>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</si>
  <si>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</si>
  <si>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</si>
  <si>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</si>
  <si>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</si>
  <si>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</si>
  <si>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</si>
  <si>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</si>
  <si>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</si>
  <si>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</si>
  <si>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</si>
  <si>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</si>
  <si>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</si>
  <si>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</si>
  <si>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</si>
  <si>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</si>
  <si>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</si>
  <si>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</si>
  <si>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</si>
  <si>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</si>
  <si>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</si>
  <si>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</si>
  <si>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</si>
  <si>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</si>
  <si>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</si>
  <si>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</si>
  <si>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</si>
  <si>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</si>
  <si>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</si>
  <si>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</si>
  <si>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</si>
  <si>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</si>
  <si>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</si>
  <si>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</si>
  <si>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</si>
  <si>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</si>
  <si>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</si>
  <si>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</si>
  <si>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</si>
  <si>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</si>
  <si>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</si>
  <si>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</si>
  <si>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</si>
  <si>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</si>
  <si>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</si>
  <si>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</si>
  <si>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</si>
  <si>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</si>
  <si>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</si>
  <si>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</si>
  <si>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</si>
  <si>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</si>
  <si>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</si>
  <si>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</si>
  <si>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</si>
  <si>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</si>
  <si>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</si>
  <si>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</si>
  <si>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</si>
  <si>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</si>
  <si>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</si>
  <si>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</si>
  <si>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</si>
  <si>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</si>
  <si>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</si>
  <si>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</si>
  <si>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</si>
  <si>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</si>
  <si>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</si>
  <si>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</si>
  <si>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</si>
  <si>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</si>
  <si>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</si>
  <si>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</si>
  <si>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</si>
  <si>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</si>
  <si>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</si>
  <si>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</si>
  <si>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</si>
  <si>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</si>
  <si>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</si>
  <si>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</si>
  <si>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</si>
  <si>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</si>
  <si>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</si>
  <si>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</si>
  <si>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</si>
  <si>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</si>
  <si>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</si>
  <si>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</si>
  <si>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</si>
  <si>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</si>
  <si>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</si>
  <si>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</si>
  <si>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</si>
  <si>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</si>
  <si>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</si>
  <si>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</si>
  <si>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</si>
  <si>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</si>
  <si>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</si>
  <si>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</si>
  <si>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</si>
  <si>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</si>
  <si>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</si>
  <si>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</si>
  <si>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</si>
  <si>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</si>
  <si>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</si>
  <si>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</si>
  <si>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</si>
  <si>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</si>
  <si>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</si>
  <si>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</si>
  <si>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</si>
  <si>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</si>
  <si>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</si>
  <si>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</si>
  <si>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</si>
  <si>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</si>
  <si>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</si>
  <si>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</si>
  <si>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</si>
  <si>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</si>
  <si>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</si>
  <si>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</si>
  <si>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</si>
  <si>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</si>
  <si>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</si>
  <si>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</si>
  <si>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</si>
  <si>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</si>
  <si>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</si>
  <si>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</si>
  <si>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</si>
  <si>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</si>
  <si>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</si>
  <si>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</si>
  <si>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</si>
  <si>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</si>
  <si>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</si>
  <si>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</si>
  <si>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</si>
  <si>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</si>
  <si>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</si>
  <si>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</si>
  <si>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</si>
  <si>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</si>
  <si>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</si>
  <si>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</si>
  <si>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</si>
  <si>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</si>
  <si>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</si>
  <si>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</si>
  <si>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</si>
  <si>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</si>
  <si>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</si>
  <si>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</si>
  <si>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</si>
  <si>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</si>
  <si>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</si>
  <si>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</si>
  <si>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</si>
  <si>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</si>
  <si>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</si>
  <si>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</si>
  <si>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</si>
  <si>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</si>
  <si>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</si>
  <si>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</si>
  <si>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</si>
  <si>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</si>
  <si>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</si>
  <si>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</si>
  <si>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</si>
  <si>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</si>
  <si>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</si>
  <si>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</si>
  <si>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</si>
  <si>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</si>
  <si>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</si>
  <si>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</si>
  <si>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</si>
  <si>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</si>
  <si>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</si>
  <si>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</si>
  <si>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</si>
  <si>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</si>
  <si>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</si>
  <si>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</si>
  <si>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</si>
  <si>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</si>
  <si>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</si>
  <si>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</si>
  <si>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</si>
  <si>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</si>
  <si>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</si>
  <si>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</si>
  <si>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</si>
  <si>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</si>
  <si>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</si>
  <si>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</si>
  <si>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</si>
  <si>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</si>
  <si>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</si>
  <si>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</si>
  <si>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</si>
  <si>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</si>
  <si>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</si>
  <si>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</si>
  <si>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</si>
  <si>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</si>
  <si>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</si>
  <si>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</si>
  <si>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</si>
  <si>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</si>
  <si>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</si>
  <si>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</si>
  <si>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</si>
  <si>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</si>
  <si>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</si>
  <si>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</si>
  <si>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</si>
  <si>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</si>
  <si>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</si>
  <si>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</si>
  <si>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</si>
  <si>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</si>
  <si>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</si>
  <si>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</si>
  <si>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</si>
  <si>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</si>
  <si>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</si>
  <si>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</si>
  <si>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</si>
  <si>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</si>
  <si>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</si>
  <si>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</si>
  <si>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</si>
  <si>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</si>
  <si>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</si>
  <si>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</si>
  <si>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</si>
  <si>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</si>
  <si>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</si>
  <si>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</si>
  <si>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</si>
  <si>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</si>
  <si>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</si>
  <si>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</si>
  <si>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</si>
  <si>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</si>
  <si>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</si>
  <si>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</si>
  <si>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</si>
  <si>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</si>
  <si>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</si>
  <si>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</si>
  <si>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</si>
  <si>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</si>
  <si>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</si>
  <si>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</si>
  <si>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</si>
  <si>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</si>
  <si>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</si>
  <si>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</si>
  <si>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</si>
  <si>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</si>
  <si>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</si>
  <si>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</si>
  <si>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</si>
  <si>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</si>
  <si>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</si>
  <si>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</si>
  <si>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</si>
  <si>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</si>
  <si>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</si>
  <si>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</si>
  <si>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</si>
  <si>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</si>
  <si>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</si>
  <si>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</si>
  <si>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</si>
  <si>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</si>
  <si>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</si>
  <si>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</si>
  <si>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</si>
  <si>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</si>
  <si>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</si>
  <si>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</si>
  <si>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</si>
  <si>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</si>
  <si>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</si>
  <si>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</si>
  <si>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</si>
  <si>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</si>
  <si>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</si>
  <si>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</si>
  <si>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</si>
  <si>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</si>
  <si>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</si>
  <si>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</si>
  <si>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</si>
  <si>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</si>
  <si>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</si>
  <si>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</si>
  <si>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</si>
  <si>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</si>
  <si>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</si>
  <si>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</si>
  <si>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</si>
  <si>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</si>
  <si>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</si>
  <si>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</si>
  <si>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</si>
  <si>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</si>
  <si>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</si>
  <si>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</si>
  <si>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</si>
  <si>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</si>
  <si>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</si>
  <si>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</si>
  <si>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</si>
  <si>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</si>
  <si>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</si>
  <si>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</si>
  <si>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</si>
  <si>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</si>
  <si>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</si>
  <si>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</si>
  <si>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</si>
  <si>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</si>
  <si>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</si>
  <si>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</si>
  <si>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</si>
  <si>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</si>
  <si>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</si>
  <si>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</si>
  <si>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</si>
  <si>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</si>
  <si>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</si>
  <si>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</si>
  <si>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</si>
  <si>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</si>
  <si>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</si>
  <si>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</si>
  <si>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</si>
  <si>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</si>
  <si>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</si>
  <si>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</si>
  <si>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</si>
  <si>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</si>
  <si>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</si>
  <si>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</si>
  <si>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</si>
  <si>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</si>
  <si>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</si>
  <si>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</si>
  <si>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</si>
  <si>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</si>
  <si>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</si>
  <si>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</si>
  <si>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</si>
  <si>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</si>
  <si>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</si>
  <si>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</si>
  <si>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</si>
  <si>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</si>
  <si>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</si>
  <si>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</si>
  <si>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</si>
  <si>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</si>
  <si>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</si>
  <si>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</si>
  <si>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</si>
  <si>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</si>
  <si>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</si>
  <si>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</si>
  <si>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</si>
  <si>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</si>
  <si>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</si>
  <si>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</si>
  <si>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</si>
  <si>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</si>
  <si>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</si>
  <si>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</si>
  <si>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</si>
  <si>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</si>
  <si>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</si>
  <si>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</si>
  <si>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</si>
  <si>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</si>
  <si>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</si>
  <si>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</si>
  <si>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</si>
  <si>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</si>
  <si>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</si>
  <si>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</si>
  <si>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</si>
  <si>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</si>
  <si>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</si>
  <si>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</si>
  <si>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</si>
  <si>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</si>
  <si>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</si>
  <si>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</si>
  <si>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</si>
  <si>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</si>
  <si>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</si>
  <si>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</si>
  <si>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</si>
  <si>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</si>
  <si>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</si>
  <si>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</si>
  <si>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</si>
  <si>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</si>
  <si>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</si>
  <si>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</si>
  <si>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</si>
  <si>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</si>
  <si>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</si>
  <si>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</si>
  <si>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</si>
  <si>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</si>
  <si>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</si>
  <si>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</si>
  <si>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</si>
  <si>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</si>
  <si>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</si>
  <si>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</si>
  <si>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</si>
  <si>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</si>
  <si>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</si>
  <si>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</si>
  <si>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</si>
  <si>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</si>
  <si>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</si>
  <si>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</si>
  <si>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</si>
  <si>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</si>
  <si>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</si>
  <si>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</si>
  <si>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</si>
  <si>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</si>
  <si>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</si>
  <si>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</si>
  <si>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</si>
  <si>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</si>
  <si>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</si>
  <si>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</si>
  <si>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</si>
  <si>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</si>
  <si>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</si>
  <si>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</si>
  <si>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</si>
  <si>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</si>
  <si>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</si>
  <si>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</si>
  <si>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</si>
  <si>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</si>
  <si>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</si>
  <si>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</si>
  <si>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</si>
  <si>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</si>
  <si>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</si>
  <si>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</si>
  <si>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</si>
  <si>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</si>
  <si>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</si>
  <si>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</si>
  <si>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</si>
  <si>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</si>
  <si>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</si>
  <si>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</si>
  <si>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</si>
  <si>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</si>
  <si>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</si>
  <si>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</si>
  <si>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</si>
  <si>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</si>
  <si>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</si>
  <si>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</si>
  <si>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</si>
  <si>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</si>
  <si>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</si>
  <si>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</si>
  <si>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</si>
  <si>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</si>
  <si>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</si>
  <si>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</si>
  <si>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</si>
  <si>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</si>
  <si>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</si>
  <si>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</si>
  <si>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</si>
  <si>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</si>
  <si>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</si>
  <si>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</si>
  <si>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</si>
  <si>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</si>
  <si>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</si>
  <si>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</si>
  <si>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</si>
  <si>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</si>
  <si>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</si>
  <si>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</si>
  <si>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</si>
  <si>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</si>
  <si>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</si>
  <si>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</si>
  <si>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</si>
  <si>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</si>
  <si>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</si>
  <si>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</si>
  <si>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</si>
  <si>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</si>
  <si>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</si>
  <si>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</si>
  <si>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</si>
  <si>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</si>
  <si>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</si>
  <si>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</si>
  <si>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</si>
  <si>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</si>
  <si>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</si>
  <si>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</si>
  <si>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</si>
  <si>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</si>
  <si>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</si>
  <si>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</si>
  <si>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</si>
  <si>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</si>
  <si>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</si>
  <si>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</si>
  <si>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</si>
  <si>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</si>
  <si>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</si>
  <si>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</si>
  <si>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</si>
  <si>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</si>
  <si>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</si>
  <si>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</si>
  <si>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</si>
  <si>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</si>
  <si>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</si>
  <si>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</si>
  <si>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</si>
  <si>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</si>
  <si>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</si>
  <si>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</si>
  <si>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</si>
  <si>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</si>
  <si>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</si>
  <si>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</si>
  <si>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</si>
  <si>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</si>
  <si>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</si>
  <si>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</si>
  <si>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</si>
  <si>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</si>
  <si>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</si>
  <si>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</si>
  <si>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</si>
  <si>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</si>
  <si>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</si>
  <si>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</si>
  <si>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</si>
  <si>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</si>
  <si>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</si>
  <si>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</si>
  <si>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</si>
  <si>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</si>
  <si>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</si>
  <si>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</si>
  <si>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</si>
  <si>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</si>
  <si>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</si>
  <si>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</si>
  <si>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</si>
  <si>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</si>
  <si>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</si>
  <si>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</si>
  <si>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</si>
  <si>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</si>
  <si>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</si>
  <si>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</si>
  <si>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</si>
  <si>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</si>
  <si>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</si>
  <si>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</si>
  <si>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</si>
  <si>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</si>
  <si>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</si>
  <si>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</si>
  <si>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</si>
  <si>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</si>
  <si>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</si>
  <si>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</si>
  <si>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</si>
  <si>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</si>
  <si>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</si>
  <si>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</si>
  <si>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</si>
  <si>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</si>
  <si>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</si>
  <si>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</si>
  <si>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</si>
  <si>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</si>
  <si>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</si>
  <si>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</si>
  <si>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</si>
  <si>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</si>
  <si>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</si>
  <si>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</si>
  <si>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</si>
  <si>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</si>
  <si>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</si>
  <si>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</si>
  <si>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</si>
  <si>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</si>
  <si>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</si>
  <si>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</si>
  <si>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</si>
  <si>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</si>
  <si>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</si>
  <si>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</si>
  <si>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</si>
  <si>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</si>
  <si>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</si>
  <si>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</si>
  <si>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</si>
  <si>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</si>
  <si>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</si>
  <si>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</si>
  <si>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</si>
  <si>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</si>
  <si>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</si>
  <si>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</si>
  <si>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</si>
  <si>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</si>
  <si>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</si>
  <si>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</si>
  <si>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</si>
  <si>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</si>
  <si>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</si>
  <si>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</si>
  <si>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</si>
  <si>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</si>
  <si>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</si>
  <si>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</si>
  <si>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</si>
  <si>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</si>
  <si>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</si>
  <si>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</si>
  <si>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</si>
  <si>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</si>
  <si>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</si>
  <si>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</si>
  <si>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</si>
  <si>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</si>
  <si>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</si>
  <si>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</si>
  <si>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</si>
  <si>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</si>
  <si>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</si>
  <si>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</si>
  <si>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</si>
  <si>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</si>
  <si>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</si>
  <si>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</si>
  <si>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</si>
  <si>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</si>
  <si>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</si>
  <si>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</si>
  <si>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</si>
  <si>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</si>
  <si>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</si>
  <si>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</si>
  <si>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</si>
  <si>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</si>
  <si>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</si>
  <si>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</si>
  <si>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</si>
  <si>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</si>
  <si>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</si>
  <si>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</si>
  <si>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</si>
  <si>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</si>
  <si>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</si>
  <si>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</si>
  <si>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</si>
  <si>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</si>
  <si>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</si>
  <si>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</si>
  <si>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</si>
  <si>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</si>
  <si>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</si>
  <si>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</si>
  <si>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</si>
  <si>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</si>
  <si>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</si>
  <si>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</si>
  <si>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</si>
  <si>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</si>
  <si>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</si>
  <si>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</si>
  <si>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</si>
  <si>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</si>
  <si>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</si>
  <si>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</si>
  <si>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</si>
  <si>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</si>
  <si>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</si>
  <si>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</si>
  <si>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</si>
  <si>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</si>
  <si>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</si>
  <si>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</si>
  <si>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</si>
  <si>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</si>
  <si>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</si>
  <si>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</si>
  <si>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</si>
  <si>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</si>
  <si>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</si>
  <si>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</si>
  <si>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</si>
  <si>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</si>
  <si>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</si>
  <si>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</si>
  <si>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</si>
  <si>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</si>
  <si>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</si>
  <si>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</si>
  <si>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</si>
  <si>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</si>
  <si>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</si>
  <si>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</si>
  <si>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</si>
  <si>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</si>
  <si>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</si>
  <si>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</si>
  <si>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</si>
  <si>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</si>
  <si>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</si>
  <si>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</si>
  <si>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</si>
  <si>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</si>
  <si>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</si>
  <si>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</si>
  <si>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</si>
  <si>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</si>
  <si>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</si>
  <si>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</si>
  <si>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</si>
  <si>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</si>
  <si>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</si>
  <si>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</si>
  <si>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</si>
  <si>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</si>
  <si>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</si>
  <si>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</si>
  <si>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</si>
  <si>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</si>
  <si>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</si>
  <si>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</si>
  <si>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</si>
  <si>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</si>
  <si>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</si>
  <si>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</si>
  <si>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</si>
  <si>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</si>
  <si>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</si>
  <si>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</si>
  <si>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</si>
  <si>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</si>
  <si>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</si>
  <si>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</si>
  <si>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</si>
  <si>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</si>
  <si>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</si>
  <si>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</si>
  <si>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</si>
  <si>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</si>
  <si>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</si>
  <si>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</si>
  <si>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</si>
  <si>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</si>
  <si>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</si>
  <si>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</si>
  <si>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</si>
  <si>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</si>
  <si>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</si>
  <si>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</si>
  <si>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</si>
  <si>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</si>
  <si>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</si>
  <si>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</si>
  <si>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</si>
  <si>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</si>
  <si>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</si>
  <si>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</si>
  <si>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</si>
  <si>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</si>
  <si>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</si>
  <si>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</si>
  <si>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</si>
  <si>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</si>
  <si>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</si>
  <si>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</si>
  <si>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</si>
  <si>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</si>
  <si>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</si>
  <si>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</si>
  <si>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</si>
  <si>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</si>
  <si>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</si>
  <si>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</si>
  <si>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</si>
  <si>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</si>
  <si>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</si>
  <si>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</si>
  <si>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</si>
  <si>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</si>
  <si>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</si>
  <si>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</si>
  <si>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</si>
  <si>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</si>
  <si>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</si>
  <si>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</si>
  <si>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</si>
  <si>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</si>
  <si>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</si>
  <si>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</si>
  <si>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</si>
  <si>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</si>
  <si>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</si>
  <si>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</si>
  <si>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</si>
  <si>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</si>
  <si>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</si>
  <si>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</si>
  <si>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</si>
  <si>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</si>
  <si>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</si>
  <si>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</si>
  <si>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</si>
  <si>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</si>
  <si>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</si>
  <si>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</si>
  <si>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</si>
  <si>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</si>
  <si>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</si>
  <si>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</si>
  <si>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</si>
  <si>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</si>
  <si>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</si>
  <si>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</si>
  <si>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</si>
  <si>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</si>
  <si>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</si>
  <si>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</si>
  <si>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</si>
  <si>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</si>
  <si>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</si>
  <si>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</si>
  <si>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</si>
  <si>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</si>
  <si>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</si>
  <si>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</si>
  <si>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</si>
  <si>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</si>
  <si>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</si>
  <si>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</si>
  <si>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</si>
  <si>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</si>
  <si>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</si>
  <si>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</si>
  <si>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</si>
  <si>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</si>
  <si>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</si>
  <si>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</si>
  <si>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</si>
  <si>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</si>
  <si>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</si>
  <si>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</si>
  <si>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</si>
  <si>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</si>
  <si>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</si>
  <si>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</si>
  <si>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</si>
  <si>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</si>
  <si>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</si>
  <si>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</si>
  <si>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</si>
  <si>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</si>
  <si>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</si>
  <si>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</si>
  <si>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</si>
  <si>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</si>
  <si>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</si>
  <si>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</si>
  <si>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</si>
  <si>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</si>
  <si>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</si>
  <si>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</si>
  <si>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</si>
  <si>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</si>
  <si>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</si>
  <si>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</si>
  <si>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</si>
  <si>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</si>
  <si>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</si>
  <si>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</si>
  <si>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</si>
  <si>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</si>
  <si>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</si>
  <si>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</si>
  <si>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</si>
  <si>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</si>
  <si>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</si>
  <si>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</si>
  <si>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</si>
  <si>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</si>
  <si>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</si>
  <si>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</si>
  <si>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</si>
  <si>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</si>
  <si>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</si>
  <si>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</si>
  <si>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</si>
  <si>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</si>
  <si>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</si>
  <si>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</si>
  <si>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</si>
  <si>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</si>
  <si>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</si>
  <si>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</si>
  <si>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</si>
  <si>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</si>
  <si>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</si>
  <si>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</si>
  <si>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</si>
  <si>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</si>
  <si>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</si>
  <si>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</si>
  <si>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</si>
  <si>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</si>
  <si>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</si>
  <si>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</si>
  <si>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</si>
  <si>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</si>
  <si>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</si>
  <si>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</si>
  <si>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</si>
  <si>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</si>
  <si>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</si>
  <si>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</si>
  <si>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</si>
  <si>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</si>
  <si>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</si>
  <si>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</si>
  <si>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</si>
  <si>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</si>
  <si>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</si>
  <si>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</si>
  <si>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</si>
  <si>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</si>
  <si>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</si>
  <si>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</si>
  <si>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</si>
  <si>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</si>
  <si>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</si>
  <si>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</si>
  <si>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</si>
  <si>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</si>
  <si>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</si>
  <si>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</si>
  <si>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</si>
  <si>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</si>
  <si>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</si>
  <si>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</si>
  <si>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</si>
  <si>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</si>
  <si>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</si>
  <si>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</si>
  <si>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</si>
  <si>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</si>
  <si>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</si>
  <si>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</si>
  <si>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</si>
  <si>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</si>
  <si>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</si>
  <si>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</si>
  <si>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</si>
  <si>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</si>
  <si>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</si>
  <si>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</si>
  <si>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</si>
  <si>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</si>
  <si>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</si>
  <si>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</si>
  <si>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</si>
  <si>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</si>
  <si>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</si>
  <si>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</si>
  <si>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</si>
  <si>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</si>
  <si>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</si>
  <si>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</si>
  <si>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</si>
  <si>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</si>
  <si>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</si>
  <si>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</si>
  <si>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</si>
  <si>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</si>
  <si>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</si>
  <si>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</si>
  <si>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</si>
  <si>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</si>
  <si>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</si>
  <si>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</si>
  <si>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</si>
  <si>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</si>
  <si>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</si>
  <si>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</si>
  <si>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</si>
  <si>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</si>
  <si>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</si>
  <si>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</si>
  <si>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</si>
  <si>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</si>
  <si>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</si>
  <si>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</si>
  <si>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</si>
  <si>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</si>
  <si>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</si>
  <si>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</si>
  <si>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</si>
  <si>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</si>
  <si>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</si>
  <si>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</si>
  <si>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</si>
  <si>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</si>
  <si>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</si>
  <si>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</si>
  <si>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</si>
  <si>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</si>
  <si>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</si>
  <si>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</si>
  <si>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</si>
  <si>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</si>
  <si>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</si>
  <si>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</si>
  <si>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</si>
  <si>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</si>
  <si>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</si>
  <si>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</si>
  <si>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</si>
  <si>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</si>
  <si>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</si>
  <si>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</si>
  <si>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</si>
  <si>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</si>
  <si>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</si>
  <si>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</si>
  <si>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</si>
  <si>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</si>
  <si>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</si>
  <si>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</si>
  <si>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</si>
  <si>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</si>
  <si>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</si>
  <si>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</si>
  <si>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</si>
  <si>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</si>
  <si>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</si>
  <si>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</si>
  <si>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</si>
  <si>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</si>
  <si>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</si>
  <si>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</si>
  <si>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</si>
  <si>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</si>
  <si>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</si>
  <si>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</si>
  <si>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</si>
  <si>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</si>
  <si>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</si>
  <si>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</si>
  <si>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</si>
  <si>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</si>
  <si>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</si>
  <si>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</si>
  <si>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</si>
  <si>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</si>
  <si>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</si>
  <si>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</si>
  <si>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</si>
  <si>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</si>
  <si>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</si>
  <si>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</si>
  <si>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</si>
  <si>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</si>
  <si>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</si>
  <si>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</si>
  <si>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</si>
  <si>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</si>
  <si>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</si>
  <si>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</si>
  <si>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</si>
  <si>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</si>
  <si>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</si>
  <si>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</si>
  <si>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</si>
  <si>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</si>
  <si>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</si>
  <si>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</si>
  <si>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</si>
  <si>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</si>
  <si>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</si>
  <si>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</si>
  <si>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</si>
  <si>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</si>
  <si>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</si>
  <si>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</si>
  <si>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</si>
  <si>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</si>
  <si>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</si>
  <si>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</si>
  <si>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</si>
  <si>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</si>
  <si>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</si>
  <si>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</si>
  <si>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</si>
  <si>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</si>
  <si>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</si>
  <si>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</si>
  <si>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</si>
  <si>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</si>
  <si>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</si>
  <si>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</si>
  <si>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</si>
  <si>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</si>
  <si>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</si>
  <si>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</si>
  <si>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</si>
  <si>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</si>
  <si>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</si>
  <si>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</si>
  <si>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</si>
  <si>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</si>
  <si>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</si>
  <si>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</si>
  <si>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</si>
  <si>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</si>
  <si>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</si>
  <si>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</si>
  <si>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</si>
  <si>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</si>
  <si>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</si>
  <si>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</si>
  <si>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</si>
  <si>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</si>
  <si>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</si>
  <si>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</si>
  <si>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</si>
  <si>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</si>
  <si>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</si>
  <si>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</si>
  <si>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</si>
  <si>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</si>
  <si>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</si>
  <si>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</si>
  <si>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</si>
  <si>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</si>
  <si>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</si>
  <si>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</si>
  <si>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</si>
  <si>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</si>
  <si>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</si>
  <si>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</si>
  <si>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</si>
  <si>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</si>
  <si>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</si>
  <si>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</si>
  <si>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</si>
  <si>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</si>
  <si>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</si>
  <si>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</si>
  <si>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</si>
  <si>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</si>
  <si>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</si>
  <si>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</si>
  <si>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</si>
  <si>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</si>
  <si>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</si>
  <si>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</si>
  <si>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</si>
  <si>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</si>
  <si>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</si>
  <si>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</si>
  <si>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</si>
  <si>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</si>
  <si>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</si>
  <si>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</si>
  <si>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</si>
  <si>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</si>
  <si>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</si>
  <si>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</si>
  <si>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</si>
  <si>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</si>
  <si>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</si>
  <si>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</si>
  <si>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</si>
  <si>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</si>
  <si>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</si>
  <si>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</si>
  <si>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</si>
  <si>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</si>
  <si>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</si>
  <si>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</si>
  <si>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</si>
  <si>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</si>
  <si>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</si>
  <si>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</si>
  <si>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</si>
  <si>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</si>
  <si>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</si>
  <si>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</si>
  <si>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</si>
  <si>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</si>
  <si>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</si>
  <si>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</si>
  <si>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</si>
  <si>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</si>
  <si>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</si>
  <si>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</si>
  <si>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</si>
  <si>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</si>
  <si>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</si>
  <si>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</si>
  <si>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</si>
  <si>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</si>
  <si>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</si>
  <si>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</si>
  <si>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</si>
  <si>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</si>
  <si>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</si>
  <si>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</si>
  <si>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</si>
  <si>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</si>
  <si>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</si>
  <si>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</si>
  <si>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</si>
  <si>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</si>
  <si>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</si>
  <si>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</si>
  <si>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</si>
  <si>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</si>
  <si>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</si>
  <si>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</si>
  <si>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</si>
  <si>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</si>
  <si>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</si>
  <si>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</si>
  <si>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</si>
  <si>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</si>
  <si>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</si>
  <si>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</si>
  <si>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</si>
  <si>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</si>
  <si>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</si>
  <si>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</si>
  <si>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</si>
  <si>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</si>
  <si>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</si>
  <si>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</si>
  <si>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</si>
  <si>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</si>
  <si>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</si>
  <si>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</si>
  <si>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</si>
  <si>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</si>
  <si>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</si>
  <si>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</si>
  <si>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</si>
  <si>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</si>
  <si>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</si>
  <si>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</si>
  <si>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</si>
  <si>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</si>
  <si>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</si>
  <si>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</si>
  <si>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</si>
  <si>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</si>
  <si>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</si>
  <si>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</si>
  <si>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</si>
  <si>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</si>
  <si>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</si>
  <si>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</si>
  <si>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</si>
  <si>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</si>
  <si>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</si>
  <si>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</si>
  <si>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</si>
  <si>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</si>
  <si>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</si>
  <si>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</si>
  <si>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</si>
  <si>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</si>
  <si>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</si>
  <si>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</si>
  <si>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</si>
  <si>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</si>
  <si>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</si>
  <si>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</si>
  <si>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</si>
  <si>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</si>
  <si>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</si>
  <si>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</si>
  <si>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</si>
  <si>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</si>
  <si>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</si>
  <si>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</si>
  <si>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</si>
  <si>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</si>
  <si>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</si>
  <si>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</si>
  <si>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</si>
  <si>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</si>
  <si>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</si>
  <si>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</si>
  <si>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</si>
  <si>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</si>
  <si>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</si>
  <si>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</si>
  <si>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</si>
  <si>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</si>
  <si>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</si>
  <si>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</si>
  <si>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</si>
  <si>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</si>
  <si>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</si>
  <si>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</si>
  <si>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</si>
  <si>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</si>
  <si>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</si>
  <si>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</si>
  <si>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</si>
  <si>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</si>
  <si>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</si>
  <si>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</si>
  <si>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</si>
  <si>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</si>
  <si>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</si>
  <si>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</si>
  <si>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</si>
  <si>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</si>
  <si>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</si>
  <si>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</si>
  <si>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</si>
  <si>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</si>
  <si>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</si>
  <si>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</si>
  <si>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</si>
  <si>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</si>
  <si>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</si>
  <si>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</si>
  <si>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</si>
  <si>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</si>
  <si>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</si>
  <si>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</si>
  <si>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</si>
  <si>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</si>
  <si>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</si>
  <si>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</si>
  <si>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</si>
  <si>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</si>
  <si>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</si>
  <si>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</si>
  <si>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</si>
  <si>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</si>
  <si>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</si>
  <si>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</si>
  <si>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</si>
  <si>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</si>
  <si>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</si>
  <si>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</si>
  <si>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</si>
  <si>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</si>
  <si>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</si>
  <si>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</si>
  <si>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</si>
  <si>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</si>
  <si>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</si>
  <si>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</si>
  <si>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</si>
  <si>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</si>
  <si>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</si>
  <si>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</si>
  <si>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</si>
  <si>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</si>
  <si>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</si>
  <si>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</si>
  <si>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</si>
  <si>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</si>
  <si>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</si>
  <si>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</si>
  <si>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</si>
  <si>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</si>
  <si>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</si>
  <si>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</si>
  <si>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</si>
  <si>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</si>
  <si>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</si>
  <si>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</si>
  <si>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</si>
  <si>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</si>
  <si>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</si>
  <si>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</si>
  <si>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</si>
  <si>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</si>
  <si>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</si>
  <si>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</si>
  <si>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</si>
  <si>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</si>
  <si>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</si>
  <si>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</si>
  <si>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</si>
  <si>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</si>
  <si>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</si>
  <si>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</si>
  <si>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</si>
  <si>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</si>
  <si>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</si>
  <si>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</si>
  <si>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</si>
  <si>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</si>
  <si>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</si>
  <si>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</si>
  <si>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</si>
  <si>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</si>
  <si>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</si>
  <si>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</si>
  <si>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</si>
  <si>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</si>
  <si>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</si>
  <si>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</si>
  <si>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</si>
  <si>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</si>
  <si>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</si>
  <si>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</si>
  <si>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</si>
  <si>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</si>
  <si>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</si>
  <si>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</si>
  <si>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</si>
  <si>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</si>
  <si>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</si>
  <si>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</si>
  <si>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</si>
  <si>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</si>
  <si>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</si>
  <si>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</si>
  <si>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</si>
  <si>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</si>
  <si>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</si>
  <si>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</si>
  <si>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</si>
  <si>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</si>
  <si>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</si>
  <si>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</si>
  <si>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</si>
  <si>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</si>
  <si>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</si>
  <si>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</si>
  <si>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</si>
  <si>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</si>
  <si>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</si>
  <si>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</si>
  <si>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</si>
  <si>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</si>
  <si>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</si>
  <si>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</si>
  <si>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</si>
  <si>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</si>
  <si>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</si>
  <si>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</si>
  <si>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</si>
  <si>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</si>
  <si>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</si>
  <si>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</si>
  <si>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</si>
  <si>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</si>
  <si>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</si>
  <si>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</si>
  <si>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</si>
  <si>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</si>
  <si>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</si>
  <si>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</si>
  <si>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</si>
  <si>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</si>
  <si>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</si>
  <si>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</si>
  <si>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</si>
  <si>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</si>
  <si>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</si>
  <si>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</si>
  <si>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</si>
  <si>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</si>
  <si>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</si>
  <si>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</si>
  <si>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</si>
  <si>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</si>
  <si>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</si>
  <si>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</si>
  <si>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</si>
  <si>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</si>
  <si>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</si>
  <si>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</si>
  <si>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</si>
  <si>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</si>
  <si>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</si>
  <si>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</si>
  <si>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</si>
  <si>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</si>
  <si>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</si>
  <si>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</si>
  <si>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</si>
  <si>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</si>
  <si>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</si>
  <si>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</si>
  <si>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</si>
  <si>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</si>
  <si>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</si>
  <si>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</si>
  <si>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</si>
  <si>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</si>
  <si>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</si>
  <si>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</si>
  <si>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</si>
  <si>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</si>
  <si>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</si>
  <si>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</si>
  <si>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</si>
  <si>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</si>
  <si>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</si>
  <si>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</si>
  <si>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</si>
  <si>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</si>
  <si>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</si>
  <si>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</si>
  <si>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</si>
  <si>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</si>
  <si>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</si>
  <si>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</si>
  <si>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</si>
  <si>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</si>
  <si>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</si>
  <si>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</si>
  <si>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</si>
  <si>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</si>
  <si>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</si>
  <si>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</si>
  <si>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</si>
  <si>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</si>
  <si>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</si>
  <si>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</si>
  <si>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</si>
  <si>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</si>
  <si>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</si>
  <si>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</si>
  <si>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</si>
  <si>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</si>
  <si>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</si>
  <si>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</si>
  <si>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</si>
  <si>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</si>
  <si>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</si>
  <si>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</si>
  <si>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</si>
  <si>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</si>
  <si>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</si>
  <si>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</si>
  <si>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</si>
  <si>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</si>
  <si>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</si>
  <si>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</si>
  <si>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</si>
  <si>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</si>
  <si>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</si>
  <si>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</si>
  <si>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</si>
  <si>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</si>
  <si>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</si>
  <si>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</si>
  <si>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</si>
  <si>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</si>
  <si>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</si>
  <si>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</si>
  <si>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</si>
  <si>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</si>
  <si>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</si>
  <si>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</si>
  <si>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</si>
  <si>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</si>
  <si>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</si>
  <si>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</si>
  <si>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</si>
  <si>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</si>
  <si>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</si>
  <si>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</si>
  <si>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</si>
  <si>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</si>
  <si>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</si>
  <si>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</si>
  <si>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</si>
  <si>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</si>
  <si>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</si>
  <si>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</si>
  <si>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</si>
  <si>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</si>
  <si>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</si>
  <si>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</si>
  <si>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</si>
  <si>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</si>
  <si>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</si>
  <si>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</si>
  <si>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</si>
  <si>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</si>
  <si>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</si>
  <si>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</si>
  <si>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</si>
  <si>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</si>
  <si>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</si>
  <si>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</si>
  <si>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</si>
  <si>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</si>
  <si>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</si>
  <si>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</si>
  <si>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</si>
  <si>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</si>
  <si>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</si>
  <si>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</si>
  <si>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</si>
  <si>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</si>
  <si>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</si>
  <si>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</si>
  <si>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</si>
  <si>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</si>
  <si>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</si>
  <si>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</si>
  <si>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</si>
  <si>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</si>
  <si>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</si>
  <si>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</si>
  <si>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</si>
  <si>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</si>
  <si>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</si>
  <si>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</si>
  <si>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</si>
  <si>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</si>
  <si>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</si>
  <si>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</si>
  <si>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</si>
  <si>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</si>
  <si>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</si>
  <si>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</si>
  <si>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</si>
  <si>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</si>
  <si>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</si>
  <si>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</si>
  <si>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</si>
  <si>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</si>
  <si>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</si>
  <si>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</si>
  <si>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</si>
  <si>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</si>
  <si>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</si>
  <si>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</si>
  <si>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</si>
  <si>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</si>
  <si>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</si>
  <si>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</si>
  <si>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</si>
  <si>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</si>
  <si>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</si>
  <si>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</si>
  <si>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</si>
  <si>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</si>
  <si>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</si>
  <si>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</si>
  <si>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</si>
  <si>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</si>
  <si>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</si>
  <si>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</si>
  <si>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</si>
  <si>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</si>
  <si>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</si>
  <si>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</si>
  <si>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</si>
  <si>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</si>
  <si>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</si>
  <si>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</si>
  <si>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</si>
  <si>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</si>
  <si>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</si>
  <si>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</si>
  <si>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</si>
  <si>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</si>
  <si>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</si>
  <si>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</si>
  <si>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</si>
  <si>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</si>
  <si>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</si>
  <si>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</si>
  <si>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</si>
  <si>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</si>
  <si>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</si>
  <si>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</si>
  <si>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</si>
  <si>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</si>
  <si>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</si>
  <si>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</si>
  <si>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</si>
  <si>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</si>
  <si>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</si>
  <si>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</si>
  <si>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</si>
  <si>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</si>
  <si>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</si>
  <si>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</si>
  <si>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</si>
  <si>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</si>
  <si>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</si>
  <si>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</si>
  <si>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</si>
  <si>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</si>
  <si>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</si>
  <si>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</si>
  <si>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</si>
  <si>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</si>
  <si>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</si>
  <si>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</si>
  <si>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</si>
  <si>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</si>
  <si>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</si>
  <si>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</si>
  <si>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</si>
  <si>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</si>
  <si>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</si>
  <si>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</si>
  <si>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</si>
  <si>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</si>
  <si>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</si>
  <si>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</si>
  <si>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</si>
  <si>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</si>
  <si>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</si>
  <si>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</si>
  <si>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</si>
  <si>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</si>
  <si>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</si>
  <si>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</si>
  <si>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</si>
  <si>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</si>
  <si>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</si>
  <si>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</si>
  <si>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</si>
  <si>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</si>
  <si>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</si>
  <si>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</si>
  <si>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</si>
  <si>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</si>
  <si>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</si>
  <si>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</si>
  <si>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</si>
  <si>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</si>
  <si>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</si>
  <si>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</si>
  <si>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</si>
  <si>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</si>
  <si>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</si>
  <si>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</si>
  <si>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</si>
  <si>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</si>
  <si>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</si>
  <si>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</si>
  <si>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</si>
  <si>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</si>
  <si>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</si>
  <si>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</si>
  <si>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</si>
  <si>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</si>
  <si>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</si>
  <si>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</si>
  <si>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</si>
  <si>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</si>
  <si>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</si>
  <si>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</si>
  <si>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</si>
  <si>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</si>
  <si>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</si>
  <si>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</si>
  <si>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</si>
  <si>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</si>
  <si>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</si>
  <si>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</si>
  <si>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</si>
  <si>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</si>
  <si>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</si>
  <si>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</si>
  <si>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</si>
  <si>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</si>
  <si>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</si>
  <si>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</si>
  <si>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</si>
  <si>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</si>
  <si>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</si>
  <si>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</si>
  <si>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</si>
  <si>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</si>
  <si>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</si>
  <si>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</si>
  <si>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</si>
  <si>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</si>
  <si>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</si>
  <si>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</si>
  <si>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</si>
  <si>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</si>
  <si>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</si>
  <si>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</si>
  <si>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</si>
  <si>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</si>
  <si>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</si>
  <si>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</si>
  <si>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</si>
  <si>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</si>
  <si>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</si>
  <si>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</si>
  <si>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</si>
  <si>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</si>
  <si>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</si>
  <si>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</si>
  <si>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</si>
  <si>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</si>
  <si>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</si>
  <si>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</si>
  <si>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</si>
  <si>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</si>
  <si>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</si>
  <si>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</si>
  <si>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</si>
  <si>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</si>
  <si>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</si>
  <si>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</si>
  <si>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</si>
  <si>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</si>
  <si>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</si>
  <si>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</si>
  <si>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</si>
  <si>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</si>
  <si>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</si>
  <si>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</si>
  <si>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</si>
  <si>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</si>
  <si>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</si>
  <si>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</si>
  <si>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</si>
  <si>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</si>
  <si>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</si>
  <si>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</si>
  <si>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</si>
  <si>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</si>
  <si>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</si>
  <si>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</si>
  <si>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</si>
  <si>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</si>
  <si>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</si>
  <si>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</si>
  <si>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</si>
  <si>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</si>
  <si>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</si>
  <si>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</si>
  <si>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</si>
  <si>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</si>
  <si>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</si>
  <si>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</si>
  <si>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</si>
  <si>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</si>
  <si>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</si>
  <si>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</si>
  <si>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</si>
  <si>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</si>
  <si>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</si>
  <si>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</si>
  <si>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</si>
  <si>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</si>
  <si>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</si>
  <si>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</si>
  <si>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</si>
  <si>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</si>
  <si>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</si>
  <si>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</si>
  <si>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</si>
  <si>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</si>
  <si>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</si>
  <si>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</si>
  <si>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</si>
  <si>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</si>
  <si>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</si>
  <si>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</si>
  <si>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</si>
  <si>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</si>
  <si>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</si>
  <si>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</si>
  <si>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</si>
  <si>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</si>
  <si>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</si>
  <si>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</si>
  <si>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</si>
  <si>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</si>
  <si>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</si>
  <si>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</si>
  <si>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</si>
  <si>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</si>
  <si>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</si>
  <si>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</si>
  <si>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</si>
  <si>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</si>
  <si>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</si>
  <si>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</si>
  <si>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</si>
  <si>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</si>
  <si>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</si>
  <si>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</si>
  <si>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</si>
  <si>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</si>
  <si>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</si>
  <si>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</si>
  <si>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</si>
  <si>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</si>
  <si>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</si>
  <si>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</si>
  <si>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</si>
  <si>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</si>
  <si>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</si>
  <si>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</si>
  <si>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</si>
  <si>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</si>
  <si>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</si>
  <si>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</si>
  <si>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</si>
  <si>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</si>
  <si>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</si>
  <si>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</si>
  <si>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</si>
  <si>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</si>
  <si>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</si>
  <si>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</si>
  <si>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</si>
  <si>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</si>
  <si>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</si>
  <si>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</si>
  <si>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</si>
  <si>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</si>
  <si>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</si>
  <si>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</si>
  <si>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</si>
  <si>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</si>
  <si>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</si>
  <si>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</si>
  <si>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</si>
  <si>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</si>
  <si>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</si>
  <si>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</si>
  <si>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</si>
  <si>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</si>
  <si>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</si>
  <si>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</si>
  <si>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</si>
  <si>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</si>
  <si>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</si>
  <si>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</si>
  <si>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</si>
  <si>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</si>
  <si>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</si>
  <si>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</si>
  <si>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</si>
  <si>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</si>
  <si>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</si>
  <si>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</si>
  <si>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</si>
  <si>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</si>
  <si>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</si>
  <si>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</si>
  <si>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</si>
  <si>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</si>
  <si>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</si>
  <si>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</si>
  <si>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</si>
  <si>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</si>
  <si>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</si>
  <si>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</si>
  <si>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</si>
  <si>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</si>
  <si>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</si>
  <si>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</si>
  <si>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</si>
  <si>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</si>
  <si>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</si>
  <si>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</si>
  <si>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</si>
  <si>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</si>
  <si>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</si>
  <si>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</si>
  <si>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</si>
  <si>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</si>
  <si>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</si>
  <si>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</si>
  <si>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</si>
  <si>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</si>
  <si>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</si>
  <si>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</si>
  <si>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</si>
  <si>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</si>
  <si>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</si>
  <si>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</si>
  <si>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</si>
  <si>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</si>
  <si>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</si>
  <si>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</si>
  <si>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</si>
  <si>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</si>
  <si>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</si>
  <si>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</si>
  <si>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</si>
  <si>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</si>
  <si>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</si>
  <si>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</si>
  <si>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</si>
  <si>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</si>
  <si>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</si>
  <si>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</si>
  <si>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</si>
  <si>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</si>
  <si>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</si>
  <si>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</si>
  <si>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</si>
  <si>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</si>
  <si>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</si>
  <si>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</si>
  <si>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</si>
  <si>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</si>
  <si>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</si>
  <si>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</si>
  <si>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</si>
  <si>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</si>
  <si>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</si>
  <si>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</si>
  <si>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</si>
  <si>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</si>
  <si>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</si>
  <si>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</si>
  <si>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</si>
  <si>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</si>
  <si>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</si>
  <si>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</si>
  <si>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</si>
  <si>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</si>
  <si>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</si>
  <si>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</si>
  <si>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</si>
  <si>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</si>
  <si>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</si>
  <si>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</si>
  <si>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</si>
  <si>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</si>
  <si>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</si>
  <si>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</si>
  <si>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</si>
  <si>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</si>
  <si>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</si>
  <si>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</si>
  <si>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</si>
  <si>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</si>
  <si>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</si>
  <si>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</si>
  <si>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</si>
  <si>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</si>
  <si>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</si>
  <si>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</si>
  <si>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</si>
  <si>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</si>
  <si>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</si>
  <si>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</si>
  <si>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</si>
  <si>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</si>
  <si>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</si>
  <si>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</si>
  <si>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</si>
  <si>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</si>
  <si>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</si>
  <si>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</si>
  <si>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</si>
  <si>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</si>
  <si>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</si>
  <si>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</si>
  <si>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</si>
  <si>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</si>
  <si>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</si>
  <si>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</si>
  <si>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</si>
  <si>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</si>
  <si>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</si>
  <si>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</si>
  <si>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</si>
  <si>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</si>
  <si>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</si>
  <si>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</si>
  <si>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</si>
  <si>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</si>
  <si>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</si>
  <si>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</si>
  <si>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</si>
  <si>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</si>
  <si>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</si>
  <si>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</si>
  <si>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</si>
  <si>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</si>
  <si>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</si>
  <si>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</si>
  <si>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</si>
  <si>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</si>
  <si>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</si>
  <si>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</si>
  <si>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</si>
  <si>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</si>
  <si>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</si>
  <si>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</si>
  <si>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</si>
  <si>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</si>
  <si>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</si>
  <si>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</si>
  <si>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</si>
  <si>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</si>
  <si>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</si>
  <si>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</si>
  <si>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</si>
  <si>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</si>
  <si>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</si>
  <si>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</si>
  <si>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</si>
  <si>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</si>
  <si>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</si>
  <si>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</si>
  <si>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</si>
  <si>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</si>
  <si>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</si>
  <si>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</si>
  <si>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</si>
  <si>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</si>
  <si>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</si>
  <si>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</si>
  <si>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</si>
  <si>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</si>
  <si>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</si>
  <si>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</si>
  <si>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</si>
  <si>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</si>
  <si>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</si>
  <si>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</si>
  <si>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</si>
  <si>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</si>
  <si>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</si>
  <si>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</si>
  <si>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</si>
  <si>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</si>
  <si>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</si>
  <si>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</si>
  <si>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</si>
  <si>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</si>
  <si>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</si>
  <si>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</si>
  <si>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</si>
  <si>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</si>
  <si>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</si>
  <si>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</si>
  <si>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</si>
  <si>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</si>
  <si>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</si>
  <si>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</si>
  <si>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</si>
  <si>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</si>
  <si>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</si>
  <si>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</si>
  <si>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</si>
  <si>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</si>
  <si>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</si>
  <si>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</si>
  <si>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</si>
  <si>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</si>
  <si>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</si>
  <si>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</si>
  <si>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</si>
  <si>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</si>
  <si>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</si>
  <si>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</si>
  <si>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</si>
  <si>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</si>
  <si>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</si>
  <si>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</si>
  <si>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</si>
  <si>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</si>
  <si>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</si>
  <si>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</si>
  <si>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</si>
  <si>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</si>
  <si>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</si>
  <si>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</si>
  <si>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</si>
  <si>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</si>
  <si>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</si>
  <si>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</si>
  <si>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</si>
  <si>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</si>
  <si>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</si>
  <si>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</si>
  <si>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</si>
  <si>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</si>
  <si>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</si>
  <si>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</si>
  <si>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</si>
  <si>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</si>
  <si>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</si>
  <si>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</si>
  <si>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</si>
  <si>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</si>
  <si>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</si>
  <si>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</si>
  <si>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</si>
  <si>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</si>
  <si>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</si>
  <si>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</si>
  <si>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</si>
  <si>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</si>
  <si>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</si>
  <si>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</si>
  <si>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</si>
  <si>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</si>
  <si>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</si>
  <si>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</si>
  <si>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</si>
  <si>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</si>
  <si>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</si>
  <si>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</si>
  <si>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</si>
  <si>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</si>
  <si>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</si>
  <si>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</si>
  <si>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</si>
  <si>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</si>
  <si>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</si>
  <si>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</si>
  <si>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</si>
  <si>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</si>
  <si>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</si>
  <si>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</si>
  <si>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</si>
  <si>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</si>
  <si>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</si>
  <si>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</si>
  <si>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</si>
  <si>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</si>
  <si>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</si>
  <si>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</si>
  <si>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</si>
  <si>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</si>
  <si>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</si>
  <si>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</si>
  <si>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</si>
  <si>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</si>
  <si>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</si>
  <si>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</si>
  <si>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</si>
  <si>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</si>
  <si>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</si>
  <si>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</si>
  <si>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</si>
  <si>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</si>
  <si>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</si>
  <si>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</si>
  <si>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</si>
  <si>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</si>
  <si>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</si>
  <si>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</si>
  <si>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</si>
  <si>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</si>
  <si>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</si>
  <si>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</si>
  <si>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</si>
  <si>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</si>
  <si>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</si>
  <si>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</si>
  <si>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</si>
  <si>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</si>
  <si>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</si>
  <si>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</si>
  <si>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</si>
  <si>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</si>
  <si>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</si>
  <si>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</si>
  <si>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</si>
  <si>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</si>
  <si>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</si>
  <si>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</si>
  <si>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</si>
  <si>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</si>
  <si>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</si>
  <si>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</si>
  <si>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</si>
  <si>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</si>
  <si>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</si>
  <si>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</si>
  <si>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</si>
  <si>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</si>
  <si>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</si>
  <si>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</si>
  <si>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</si>
  <si>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</si>
  <si>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</si>
  <si>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</si>
  <si>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</si>
  <si>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</si>
  <si>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</si>
  <si>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</si>
  <si>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</si>
  <si>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</si>
  <si>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</si>
  <si>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</si>
  <si>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</si>
  <si>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</si>
  <si>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</si>
  <si>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</si>
  <si>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</si>
  <si>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</si>
  <si>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</si>
  <si>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</si>
  <si>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</si>
  <si>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</si>
  <si>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</si>
  <si>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</si>
  <si>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</si>
  <si>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</si>
  <si>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</si>
  <si>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</si>
  <si>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</si>
  <si>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</si>
  <si>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</si>
  <si>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</si>
  <si>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</si>
  <si>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</si>
  <si>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</si>
  <si>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</si>
  <si>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</si>
  <si>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</si>
  <si>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</si>
  <si>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</si>
  <si>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</si>
  <si>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</si>
  <si>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</si>
  <si>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</si>
  <si>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</si>
  <si>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</si>
  <si>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</si>
  <si>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</si>
  <si>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</si>
  <si>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</si>
  <si>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</si>
  <si>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</si>
  <si>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</si>
  <si>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</si>
  <si>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</si>
  <si>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</si>
  <si>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</si>
  <si>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</si>
  <si>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</si>
  <si>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</si>
  <si>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</si>
  <si>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</si>
  <si>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</si>
  <si>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</si>
  <si>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</si>
  <si>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</si>
  <si>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</si>
  <si>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</si>
  <si>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</si>
  <si>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</si>
  <si>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</si>
  <si>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</si>
  <si>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</si>
  <si>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</si>
  <si>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</si>
  <si>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</si>
  <si>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</si>
  <si>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</si>
  <si>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</si>
  <si>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</si>
  <si>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</si>
  <si>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</si>
  <si>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</si>
  <si>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</si>
  <si>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</si>
  <si>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</si>
  <si>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</si>
  <si>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</si>
  <si>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</si>
  <si>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</si>
  <si>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</si>
  <si>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</si>
  <si>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</si>
  <si>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</si>
  <si>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</si>
  <si>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</si>
  <si>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</si>
  <si>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</si>
  <si>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</si>
  <si>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</si>
  <si>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</si>
  <si>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</si>
  <si>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</si>
  <si>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</si>
  <si>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</si>
  <si>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</si>
  <si>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</si>
  <si>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</si>
  <si>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</si>
  <si>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</si>
  <si>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</si>
  <si>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</si>
  <si>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</si>
  <si>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</si>
  <si>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</si>
  <si>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</si>
  <si>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</si>
  <si>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</si>
  <si>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</si>
  <si>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</si>
  <si>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</si>
  <si>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</si>
  <si>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</si>
  <si>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</si>
  <si>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</si>
  <si>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</si>
  <si>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</si>
  <si>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</si>
  <si>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</si>
  <si>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</si>
  <si>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</si>
  <si>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</si>
  <si>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</si>
  <si>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</si>
  <si>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</si>
  <si>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</si>
  <si>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</si>
  <si>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</si>
  <si>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</si>
  <si>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</si>
  <si>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</si>
  <si>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</si>
  <si>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</si>
  <si>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</si>
  <si>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</si>
  <si>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</si>
  <si>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</si>
  <si>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</si>
  <si>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</si>
  <si>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</si>
  <si>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</si>
  <si>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</si>
  <si>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</si>
  <si>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</si>
  <si>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</si>
  <si>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</si>
  <si>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</si>
  <si>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</si>
  <si>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</si>
  <si>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</si>
  <si>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</si>
  <si>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</si>
  <si>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</si>
  <si>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</si>
  <si>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</si>
  <si>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</si>
  <si>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</si>
  <si>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</si>
  <si>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</si>
  <si>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</si>
  <si>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</si>
  <si>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</si>
  <si>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</si>
  <si>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</si>
  <si>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</si>
  <si>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</si>
  <si>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</si>
  <si>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</si>
  <si>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</si>
  <si>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</si>
  <si>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</si>
  <si>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</si>
  <si>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</si>
  <si>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</si>
  <si>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</si>
  <si>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</si>
  <si>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</si>
  <si>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</si>
  <si>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</si>
  <si>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</si>
  <si>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</si>
  <si>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</si>
  <si>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</si>
  <si>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</si>
  <si>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</si>
  <si>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</si>
  <si>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</si>
  <si>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</si>
  <si>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</si>
  <si>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</si>
  <si>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</si>
  <si>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</si>
  <si>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</si>
  <si>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</si>
  <si>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</si>
  <si>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</si>
  <si>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</si>
  <si>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</si>
  <si>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</si>
  <si>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</si>
  <si>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</si>
  <si>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</si>
  <si>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</si>
  <si>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</si>
  <si>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</si>
  <si>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</si>
  <si>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</si>
  <si>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</si>
  <si>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</si>
  <si>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</si>
  <si>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</si>
  <si>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</si>
  <si>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</si>
  <si>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</si>
  <si>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</si>
  <si>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</si>
  <si>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</si>
  <si>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</si>
  <si>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</si>
  <si>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</si>
  <si>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</si>
  <si>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</si>
  <si>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</si>
  <si>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</si>
  <si>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</si>
  <si>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</si>
  <si>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</si>
  <si>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</si>
  <si>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</si>
  <si>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</si>
  <si>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</si>
  <si>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</si>
  <si>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</si>
  <si>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</si>
  <si>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</si>
  <si>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</si>
  <si>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</si>
  <si>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</si>
  <si>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</si>
  <si>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</si>
  <si>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</si>
  <si>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</si>
  <si>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</si>
  <si>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</si>
  <si>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</si>
  <si>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</si>
  <si>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</si>
  <si>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</si>
  <si>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</si>
  <si>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</si>
  <si>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</si>
  <si>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</si>
  <si>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</si>
  <si>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</si>
  <si>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</si>
  <si>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</si>
  <si>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</si>
  <si>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</si>
  <si>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</si>
  <si>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</si>
  <si>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</si>
  <si>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</si>
  <si>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</si>
  <si>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</si>
  <si>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</si>
  <si>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</si>
  <si>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</si>
  <si>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</si>
  <si>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</si>
  <si>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</si>
  <si>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</si>
  <si>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</si>
  <si>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</si>
  <si>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</si>
  <si>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</si>
  <si>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</si>
  <si>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</si>
  <si>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</si>
  <si>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</si>
  <si>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</si>
  <si>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</si>
  <si>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</si>
  <si>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</si>
  <si>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</si>
  <si>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</si>
  <si>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</si>
  <si>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</si>
  <si>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</si>
  <si>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</si>
  <si>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</si>
  <si>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</si>
  <si>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</si>
  <si>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</si>
  <si>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</si>
  <si>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</si>
  <si>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</si>
  <si>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</si>
  <si>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</si>
  <si>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</si>
  <si>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</si>
  <si>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</si>
  <si>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</si>
  <si>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</si>
  <si>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</si>
  <si>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</si>
  <si>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</si>
  <si>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</si>
  <si>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</si>
  <si>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</si>
  <si>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</si>
  <si>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</si>
  <si>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</si>
  <si>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</si>
  <si>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</si>
  <si>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</si>
  <si>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</si>
  <si>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</si>
  <si>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</si>
  <si>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</si>
  <si>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</si>
  <si>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</si>
  <si>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</si>
  <si>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</si>
  <si>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</si>
  <si>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</si>
  <si>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</si>
  <si>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</si>
  <si>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</si>
  <si>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</si>
  <si>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</si>
  <si>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</si>
  <si>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</si>
  <si>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</si>
  <si>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</si>
  <si>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</si>
  <si>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</si>
  <si>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</si>
  <si>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</si>
  <si>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</si>
  <si>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</si>
  <si>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</si>
  <si>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</si>
  <si>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</si>
  <si>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</si>
  <si>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</si>
  <si>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</si>
  <si>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</si>
  <si>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</si>
  <si>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</si>
  <si>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</si>
  <si>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</si>
  <si>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</si>
  <si>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</si>
  <si>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</si>
  <si>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</si>
  <si>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</si>
  <si>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</si>
  <si>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</si>
  <si>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</si>
  <si>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</si>
  <si>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</si>
  <si>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</si>
  <si>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</si>
  <si>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</si>
  <si>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</si>
  <si>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</si>
  <si>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</si>
  <si>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</si>
  <si>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</si>
  <si>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</si>
  <si>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</si>
  <si>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</si>
  <si>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</si>
  <si>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</si>
  <si>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</si>
  <si>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</si>
  <si>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</si>
  <si>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</si>
  <si>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</si>
  <si>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</si>
  <si>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</si>
  <si>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</si>
  <si>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</si>
  <si>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</si>
  <si>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</si>
  <si>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</si>
  <si>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</si>
  <si>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</si>
  <si>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</si>
  <si>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</si>
  <si>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</si>
  <si>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</si>
  <si>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</si>
  <si>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</si>
  <si>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</si>
  <si>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</si>
  <si>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</si>
  <si>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</si>
  <si>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</si>
  <si>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</si>
  <si>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</si>
  <si>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</si>
  <si>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</si>
  <si>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</si>
  <si>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</si>
  <si>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</si>
  <si>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</si>
  <si>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</si>
  <si>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</si>
  <si>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</si>
  <si>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</si>
  <si>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</si>
  <si>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</si>
  <si>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</si>
  <si>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</si>
  <si>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</si>
  <si>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</si>
  <si>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</si>
  <si>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</si>
  <si>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</si>
  <si>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</si>
  <si>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</si>
  <si>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</si>
  <si>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</si>
  <si>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</si>
  <si>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</si>
  <si>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</si>
  <si>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</si>
  <si>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</si>
  <si>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</si>
  <si>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</si>
  <si>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</si>
  <si>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</si>
  <si>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</si>
  <si>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</si>
  <si>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</si>
  <si>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</si>
  <si>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</si>
  <si>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</si>
  <si>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</si>
  <si>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</si>
  <si>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</si>
  <si>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</si>
  <si>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</si>
  <si>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</si>
  <si>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</si>
  <si>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</si>
  <si>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</si>
  <si>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</si>
  <si>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</si>
  <si>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</si>
  <si>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</si>
  <si>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</si>
  <si>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</si>
  <si>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</si>
  <si>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</si>
  <si>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</si>
  <si>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</si>
  <si>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</si>
  <si>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</si>
  <si>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</si>
  <si>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</si>
  <si>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</si>
  <si>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</si>
  <si>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</si>
  <si>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</si>
  <si>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</si>
  <si>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</si>
  <si>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</si>
  <si>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</si>
  <si>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</si>
  <si>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</si>
  <si>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</si>
  <si>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</si>
  <si>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</si>
  <si>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</si>
  <si>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</si>
  <si>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</si>
  <si>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</si>
  <si>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</si>
  <si>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</si>
  <si>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</si>
  <si>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</si>
  <si>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</si>
  <si>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</si>
  <si>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</si>
  <si>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</si>
  <si>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</si>
  <si>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</si>
  <si>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</si>
  <si>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</si>
  <si>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</si>
  <si>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</si>
  <si>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</si>
  <si>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</si>
  <si>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</si>
  <si>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</si>
  <si>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</si>
  <si>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</si>
  <si>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</si>
  <si>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</si>
  <si>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</si>
  <si>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</si>
  <si>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</si>
  <si>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</si>
  <si>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</si>
  <si>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</si>
  <si>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</si>
  <si>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</si>
  <si>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</si>
  <si>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</si>
  <si>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</si>
  <si>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</si>
  <si>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</si>
  <si>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</si>
  <si>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</si>
  <si>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</si>
  <si>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</si>
  <si>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</si>
  <si>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</si>
  <si>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</si>
  <si>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</si>
  <si>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</si>
  <si>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</si>
  <si>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</si>
  <si>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</si>
  <si>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</si>
  <si>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</si>
  <si>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</si>
  <si>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</si>
  <si>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</si>
  <si>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</si>
  <si>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</si>
  <si>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</si>
  <si>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</si>
  <si>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</si>
  <si>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</si>
  <si>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</si>
  <si>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</si>
  <si>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</si>
  <si>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</si>
  <si>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</si>
  <si>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</si>
  <si>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</si>
  <si>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</si>
  <si>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</si>
  <si>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</si>
  <si>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</si>
  <si>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</si>
  <si>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</si>
  <si>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</si>
  <si>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</si>
  <si>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</si>
  <si>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</si>
  <si>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</si>
  <si>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</si>
  <si>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</si>
  <si>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</si>
  <si>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</si>
  <si>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</si>
  <si>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</si>
  <si>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</si>
  <si>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</si>
  <si>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</si>
  <si>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</si>
  <si>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</si>
  <si>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</si>
  <si>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</si>
  <si>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</si>
  <si>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</si>
  <si>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</si>
  <si>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</si>
  <si>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</si>
  <si>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</si>
  <si>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</si>
  <si>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</si>
  <si>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</si>
  <si>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</si>
  <si>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</si>
  <si>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</si>
  <si>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</si>
  <si>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</si>
  <si>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</si>
  <si>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</si>
  <si>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</si>
  <si>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</si>
  <si>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</si>
  <si>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</si>
  <si>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</si>
  <si>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</si>
  <si>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</si>
  <si>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</si>
  <si>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</si>
  <si>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</si>
  <si>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</si>
  <si>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</si>
  <si>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</si>
  <si>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</si>
  <si>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</si>
  <si>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</si>
  <si>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</si>
  <si>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</si>
  <si>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</si>
  <si>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</si>
  <si>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</si>
  <si>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</si>
  <si>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</si>
  <si>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</si>
  <si>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</si>
  <si>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</si>
  <si>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</si>
  <si>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</si>
  <si>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</si>
  <si>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</si>
  <si>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</si>
  <si>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</si>
  <si>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</si>
  <si>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</si>
  <si>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</si>
  <si>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</si>
  <si>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</si>
  <si>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</si>
  <si>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</si>
  <si>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</si>
  <si>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</si>
  <si>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</si>
  <si>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</si>
  <si>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</si>
  <si>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</si>
  <si>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</si>
  <si>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</si>
  <si>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</si>
  <si>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</si>
  <si>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</si>
  <si>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</si>
  <si>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</si>
  <si>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</si>
  <si>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</si>
  <si>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</si>
  <si>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</si>
  <si>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</si>
  <si>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</si>
  <si>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</si>
  <si>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</si>
  <si>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</si>
  <si>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</si>
  <si>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</si>
  <si>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</si>
  <si>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</si>
  <si>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</si>
  <si>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</si>
  <si>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</si>
  <si>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</si>
  <si>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</si>
  <si>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</si>
  <si>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</si>
  <si>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</si>
  <si>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</si>
  <si>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</si>
  <si>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</si>
  <si>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</si>
  <si>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</si>
  <si>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</si>
  <si>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</si>
  <si>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</si>
  <si>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</si>
  <si>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</si>
  <si>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</si>
  <si>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</si>
  <si>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</si>
  <si>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</si>
  <si>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</si>
  <si>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</si>
  <si>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</si>
  <si>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</si>
  <si>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</si>
  <si>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</si>
  <si>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</si>
  <si>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</si>
  <si>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</si>
  <si>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</si>
  <si>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</si>
  <si>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</si>
  <si>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</si>
  <si>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</si>
  <si>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</si>
  <si>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</si>
  <si>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</si>
  <si>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</si>
  <si>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</si>
  <si>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</si>
  <si>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</si>
  <si>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</si>
  <si>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</si>
  <si>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</si>
  <si>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</si>
  <si>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</si>
  <si>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</si>
  <si>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</si>
  <si>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</si>
  <si>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</si>
  <si>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</si>
  <si>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</si>
  <si>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</si>
  <si>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</si>
  <si>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</si>
  <si>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</si>
  <si>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</si>
  <si>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</si>
  <si>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</si>
  <si>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</si>
  <si>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</si>
  <si>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</si>
  <si>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</si>
  <si>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</si>
  <si>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</si>
  <si>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</si>
  <si>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</si>
  <si>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</si>
  <si>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</si>
  <si>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</si>
  <si>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</si>
  <si>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</si>
  <si>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</si>
  <si>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</si>
  <si>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</si>
  <si>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</si>
  <si>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</si>
  <si>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</si>
  <si>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</si>
  <si>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</si>
  <si>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</si>
  <si>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</si>
  <si>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</si>
  <si>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</si>
  <si>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</si>
  <si>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</si>
  <si>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</si>
  <si>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</si>
  <si>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</si>
  <si>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</si>
  <si>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</si>
  <si>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</si>
  <si>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</si>
  <si>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</si>
  <si>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</si>
  <si>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</si>
  <si>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</si>
  <si>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</si>
  <si>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</si>
  <si>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</si>
  <si>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</si>
  <si>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</si>
  <si>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</si>
  <si>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</si>
  <si>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</si>
  <si>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</si>
  <si>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</si>
  <si>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</si>
  <si>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</si>
  <si>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</si>
  <si>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</si>
  <si>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</si>
  <si>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</si>
  <si>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</si>
  <si>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</si>
  <si>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</si>
  <si>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</si>
  <si>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</si>
  <si>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</si>
  <si>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</si>
  <si>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</si>
  <si>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</si>
  <si>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</si>
  <si>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</si>
  <si>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</si>
  <si>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</si>
  <si>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</si>
  <si>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</si>
  <si>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</si>
  <si>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</si>
  <si>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</si>
  <si>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</si>
  <si>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</si>
  <si>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</si>
  <si>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</si>
  <si>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</si>
  <si>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</si>
  <si>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</si>
  <si>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</si>
  <si>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</si>
  <si>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</si>
  <si>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</si>
  <si>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</si>
  <si>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</si>
  <si>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</si>
  <si>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</si>
  <si>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</si>
  <si>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</si>
  <si>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</si>
  <si>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</si>
  <si>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</si>
  <si>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</si>
  <si>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</si>
  <si>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</si>
  <si>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</si>
  <si>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</si>
  <si>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</si>
  <si>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</si>
  <si>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</si>
  <si>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</si>
  <si>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</si>
  <si>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</si>
  <si>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</si>
  <si>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</si>
  <si>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</si>
  <si>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</si>
  <si>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</si>
  <si>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</si>
  <si>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</si>
  <si>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</si>
  <si>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</si>
  <si>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</si>
  <si>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</si>
  <si>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</si>
  <si>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</si>
  <si>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</si>
  <si>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</si>
  <si>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</si>
  <si>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</si>
  <si>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</si>
  <si>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</si>
  <si>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</si>
  <si>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</si>
  <si>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</si>
  <si>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</si>
  <si>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</si>
  <si>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</si>
  <si>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</si>
  <si>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</si>
  <si>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</si>
  <si>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</si>
  <si>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</si>
  <si>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</si>
  <si>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</si>
  <si>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</si>
  <si>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</si>
  <si>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</si>
  <si>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</si>
  <si>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</si>
  <si>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</si>
  <si>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</si>
  <si>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</si>
  <si>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</si>
  <si>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</si>
  <si>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</si>
  <si>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</si>
  <si>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</si>
  <si>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</si>
  <si>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</si>
  <si>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</si>
  <si>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</si>
  <si>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</si>
  <si>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</si>
  <si>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</si>
  <si>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</si>
  <si>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</si>
  <si>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</si>
  <si>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</si>
  <si>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</si>
  <si>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</si>
  <si>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</si>
  <si>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</si>
  <si>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</si>
  <si>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</si>
  <si>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</si>
  <si>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</si>
  <si>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</si>
  <si>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</si>
  <si>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</si>
  <si>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</si>
  <si>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</si>
  <si>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</si>
  <si>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</si>
  <si>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</si>
  <si>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</si>
  <si>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</si>
  <si>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</si>
  <si>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</si>
  <si>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</si>
  <si>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</si>
  <si>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</si>
  <si>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</si>
  <si>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</si>
  <si>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</si>
  <si>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</si>
  <si>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</si>
  <si>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</si>
  <si>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</si>
  <si>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</si>
  <si>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</si>
  <si>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</si>
  <si>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</si>
  <si>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</si>
  <si>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</si>
  <si>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</si>
  <si>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</si>
  <si>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</si>
  <si>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</si>
  <si>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</si>
  <si>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</si>
  <si>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</si>
  <si>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</si>
  <si>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</si>
  <si>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</si>
  <si>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</si>
  <si>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</si>
  <si>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</si>
  <si>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</si>
  <si>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</si>
  <si>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</si>
  <si>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</si>
  <si>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</si>
  <si>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</si>
  <si>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</si>
  <si>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</si>
  <si>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</si>
  <si>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</si>
  <si>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</si>
  <si>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</si>
  <si>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</si>
  <si>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</si>
  <si>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</si>
  <si>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</si>
  <si>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</si>
  <si>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</si>
  <si>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</si>
  <si>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</si>
  <si>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</si>
  <si>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</si>
  <si>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</si>
  <si>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</si>
  <si>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</si>
  <si>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</si>
  <si>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</si>
  <si>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</si>
  <si>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</si>
  <si>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</si>
  <si>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</si>
  <si>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</si>
  <si>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</si>
  <si>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</si>
  <si>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</si>
  <si>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</si>
  <si>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</si>
  <si>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</si>
  <si>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</si>
  <si>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</si>
  <si>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</si>
  <si>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</si>
  <si>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</si>
  <si>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</si>
  <si>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</si>
  <si>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</si>
  <si>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</si>
  <si>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</si>
  <si>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</si>
  <si>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</si>
  <si>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</si>
  <si>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</si>
  <si>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</si>
  <si>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</si>
  <si>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</si>
  <si>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</si>
  <si>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</si>
  <si>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</si>
  <si>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</si>
  <si>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</si>
  <si>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</si>
  <si>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</si>
  <si>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</si>
  <si>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</si>
  <si>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</si>
  <si>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</si>
  <si>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</si>
  <si>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</si>
  <si>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</si>
  <si>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</si>
  <si>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</si>
  <si>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</si>
  <si>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</si>
  <si>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</si>
  <si>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</si>
  <si>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</si>
  <si>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</si>
  <si>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</si>
  <si>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</si>
  <si>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</si>
  <si>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</si>
  <si>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</si>
  <si>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</si>
  <si>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</si>
  <si>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</si>
  <si>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</si>
  <si>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</si>
  <si>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</si>
  <si>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</si>
  <si>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</si>
  <si>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</si>
  <si>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</si>
  <si>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</si>
  <si>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</si>
  <si>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</si>
  <si>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</si>
  <si>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</si>
  <si>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</si>
  <si>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</si>
  <si>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</si>
  <si>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</si>
  <si>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</si>
  <si>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</si>
  <si>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</si>
  <si>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</si>
  <si>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</si>
  <si>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</si>
  <si>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</si>
  <si>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</si>
  <si>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</si>
  <si>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</si>
  <si>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</si>
  <si>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</si>
  <si>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</si>
  <si>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</si>
  <si>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</si>
  <si>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</si>
  <si>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</si>
  <si>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</si>
  <si>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</si>
  <si>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</si>
  <si>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</si>
  <si>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</si>
  <si>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</si>
  <si>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</si>
  <si>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</si>
  <si>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</si>
  <si>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</si>
  <si>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</si>
  <si>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</si>
  <si>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</si>
  <si>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</si>
  <si>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</si>
  <si>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</si>
  <si>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</si>
  <si>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</si>
  <si>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</si>
  <si>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</si>
  <si>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</si>
  <si>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</si>
  <si>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</si>
  <si>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</si>
  <si>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</si>
  <si>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</si>
  <si>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</si>
  <si>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</si>
  <si>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</si>
  <si>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</si>
  <si>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</si>
  <si>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</si>
  <si>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</si>
  <si>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</si>
  <si>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</si>
  <si>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</si>
  <si>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</si>
  <si>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</si>
  <si>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</si>
  <si>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</si>
  <si>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</si>
  <si>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</si>
  <si>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</si>
  <si>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</si>
  <si>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</si>
  <si>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</si>
  <si>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</si>
  <si>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</si>
  <si>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</si>
  <si>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</si>
  <si>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</si>
  <si>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</si>
  <si>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</si>
  <si>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</si>
  <si>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</si>
  <si>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</si>
  <si>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</si>
  <si>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</si>
  <si>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</si>
  <si>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</si>
  <si>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</si>
  <si>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</si>
  <si>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</si>
  <si>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</si>
  <si>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</si>
  <si>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</si>
  <si>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</si>
  <si>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</si>
  <si>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</si>
  <si>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</si>
  <si>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</si>
  <si>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</si>
  <si>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</si>
  <si>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</si>
  <si>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</si>
  <si>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</si>
  <si>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</si>
  <si>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</si>
  <si>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</si>
  <si>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</si>
  <si>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</si>
  <si>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</si>
  <si>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</si>
  <si>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</si>
  <si>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</si>
  <si>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</si>
  <si>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</si>
  <si>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</si>
  <si>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</si>
  <si>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</si>
  <si>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</si>
  <si>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</si>
  <si>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</si>
  <si>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</si>
  <si>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</si>
  <si>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</si>
  <si>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</si>
  <si>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</si>
  <si>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</si>
  <si>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</si>
  <si>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</si>
  <si>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</si>
  <si>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</si>
  <si>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</si>
  <si>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</si>
  <si>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</si>
  <si>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</si>
  <si>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</si>
  <si>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</si>
  <si>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</si>
  <si>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</si>
  <si>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</si>
  <si>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</si>
  <si>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</si>
  <si>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</si>
  <si>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</si>
  <si>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</si>
  <si>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</si>
  <si>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</si>
  <si>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</si>
  <si>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</si>
  <si>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</si>
  <si>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</si>
  <si>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</si>
  <si>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</si>
  <si>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</si>
  <si>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</si>
  <si>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</si>
  <si>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</si>
  <si>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</si>
  <si>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</si>
  <si>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</si>
  <si>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</si>
  <si>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</si>
  <si>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</si>
  <si>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</si>
  <si>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</si>
  <si>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</si>
  <si>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</si>
  <si>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</si>
  <si>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</si>
  <si>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</si>
  <si>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</si>
  <si>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</si>
  <si>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</si>
  <si>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</si>
  <si>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</si>
  <si>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</si>
  <si>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</si>
  <si>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</si>
  <si>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</si>
  <si>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</si>
  <si>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</si>
  <si>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</si>
  <si>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</si>
  <si>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</si>
  <si>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</si>
  <si>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</si>
  <si>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</si>
  <si>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</si>
  <si>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</si>
  <si>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</si>
  <si>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</si>
  <si>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</si>
  <si>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</si>
  <si>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</si>
  <si>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</si>
  <si>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</si>
  <si>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</si>
  <si>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</si>
  <si>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</si>
  <si>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</si>
  <si>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</si>
  <si>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</si>
  <si>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</si>
  <si>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</si>
  <si>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</si>
  <si>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</si>
  <si>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</si>
  <si>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</si>
  <si>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</si>
  <si>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</si>
  <si>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</si>
  <si>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</si>
  <si>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</si>
  <si>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</si>
  <si>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</si>
  <si>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</si>
  <si>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</si>
  <si>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</si>
  <si>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</si>
  <si>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</si>
  <si>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</si>
  <si>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</si>
  <si>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</si>
  <si>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</si>
  <si>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</si>
  <si>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</si>
  <si>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</si>
  <si>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</si>
  <si>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</si>
  <si>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</si>
  <si>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</si>
  <si>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</si>
  <si>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</si>
  <si>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</si>
  <si>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</si>
  <si>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</si>
  <si>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</si>
  <si>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</si>
  <si>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</si>
  <si>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</si>
  <si>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</si>
  <si>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</si>
  <si>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</si>
  <si>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</si>
  <si>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</si>
  <si>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</si>
  <si>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</si>
  <si>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</si>
  <si>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</si>
  <si>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</si>
  <si>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</si>
  <si>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</si>
  <si>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</si>
  <si>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</si>
  <si>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</si>
  <si>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</si>
  <si>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</si>
  <si>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</si>
  <si>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</si>
  <si>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</si>
  <si>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</si>
  <si>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</si>
  <si>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</si>
  <si>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</si>
  <si>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</si>
  <si>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</si>
  <si>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</si>
  <si>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</si>
  <si>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</si>
  <si>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</si>
  <si>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</si>
  <si>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</si>
  <si>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</si>
  <si>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</si>
  <si>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</si>
  <si>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</si>
  <si>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</si>
  <si>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</si>
  <si>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</si>
  <si>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</si>
  <si>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</si>
  <si>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</si>
  <si>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</si>
  <si>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</si>
  <si>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</si>
  <si>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</si>
  <si>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</si>
  <si>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</si>
  <si>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</si>
  <si>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</si>
  <si>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</si>
  <si>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</si>
  <si>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</si>
  <si>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</si>
  <si>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</si>
  <si>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</si>
  <si>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</si>
  <si>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</si>
  <si>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</si>
  <si>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</si>
  <si>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</si>
  <si>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</si>
  <si>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</si>
  <si>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</si>
  <si>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</si>
  <si>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</si>
  <si>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</si>
  <si>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</si>
  <si>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</si>
  <si>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</si>
  <si>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</si>
  <si>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</si>
  <si>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</si>
  <si>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</si>
  <si>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</si>
  <si>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</si>
  <si>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</si>
  <si>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</si>
  <si>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</si>
  <si>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</si>
  <si>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</si>
  <si>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</si>
  <si>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</si>
  <si>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</si>
  <si>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</si>
  <si>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</si>
  <si>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</si>
  <si>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</si>
  <si>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</si>
  <si>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</si>
  <si>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</si>
  <si>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</si>
  <si>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</si>
  <si>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</si>
  <si>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</si>
  <si>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</si>
  <si>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</si>
  <si>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</si>
  <si>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</si>
  <si>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</si>
  <si>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</si>
  <si>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</si>
  <si>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</si>
  <si>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</si>
  <si>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</si>
  <si>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</si>
  <si>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</si>
  <si>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</si>
  <si>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</si>
  <si>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</si>
  <si>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</si>
  <si>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</si>
  <si>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</si>
  <si>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</si>
  <si>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</si>
  <si>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</si>
  <si>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</si>
  <si>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</si>
  <si>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</si>
  <si>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</si>
  <si>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</si>
  <si>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</si>
  <si>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</si>
  <si>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</si>
  <si>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</si>
  <si>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</si>
  <si>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</si>
  <si>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</si>
  <si>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</si>
  <si>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</si>
  <si>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</si>
  <si>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</si>
  <si>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</si>
  <si>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</si>
  <si>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</si>
  <si>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</si>
  <si>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</si>
  <si>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</si>
  <si>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</si>
  <si>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</si>
  <si>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</si>
  <si>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</si>
  <si>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</si>
  <si>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</si>
  <si>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</si>
  <si>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</si>
  <si>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</si>
  <si>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</si>
  <si>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</si>
  <si>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</si>
  <si>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</si>
  <si>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</si>
  <si>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</si>
  <si>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</si>
  <si>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</si>
  <si>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</si>
  <si>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</si>
  <si>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</si>
  <si>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</si>
  <si>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</si>
  <si>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</si>
  <si>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</si>
  <si>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</si>
  <si>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</si>
  <si>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</si>
  <si>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</si>
  <si>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</si>
  <si>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</si>
  <si>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</si>
  <si>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</si>
  <si>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</si>
  <si>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</si>
  <si>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</si>
  <si>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</si>
  <si>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</si>
  <si>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</si>
  <si>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</si>
  <si>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</si>
  <si>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</si>
  <si>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</si>
  <si>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</si>
  <si>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</si>
  <si>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</si>
  <si>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</si>
  <si>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</si>
  <si>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</si>
  <si>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</si>
  <si>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</si>
  <si>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</si>
  <si>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</si>
  <si>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</si>
  <si>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</si>
  <si>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</si>
  <si>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</si>
  <si>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</si>
  <si>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</si>
  <si>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</si>
  <si>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</si>
  <si>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</si>
  <si>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</si>
  <si>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</si>
  <si>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</si>
  <si>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</si>
  <si>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</si>
  <si>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</si>
  <si>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</si>
  <si>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</si>
  <si>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</si>
  <si>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</si>
  <si>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</si>
  <si>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</si>
  <si>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</si>
  <si>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</si>
  <si>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</si>
  <si>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</si>
  <si>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</si>
  <si>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</si>
  <si>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</si>
  <si>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</si>
  <si>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</si>
  <si>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</si>
  <si>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</si>
  <si>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</si>
  <si>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</si>
  <si>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</si>
  <si>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</si>
  <si>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</si>
  <si>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</si>
  <si>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</si>
  <si>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</si>
  <si>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</si>
  <si>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</si>
  <si>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</si>
  <si>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</si>
  <si>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</si>
  <si>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</si>
  <si>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</si>
  <si>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</si>
  <si>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</si>
  <si>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</si>
  <si>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</si>
  <si>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</si>
  <si>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</si>
  <si>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</si>
  <si>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</si>
  <si>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</si>
  <si>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</si>
  <si>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</si>
  <si>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</si>
  <si>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</si>
  <si>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</si>
  <si>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</si>
  <si>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</si>
  <si>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</si>
  <si>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</si>
  <si>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</si>
  <si>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</si>
  <si>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</si>
  <si>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</si>
  <si>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</si>
  <si>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</si>
  <si>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</si>
  <si>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</si>
  <si>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</si>
  <si>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</si>
  <si>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</si>
  <si>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</si>
  <si>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</si>
  <si>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</si>
  <si>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</si>
  <si>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</si>
  <si>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</si>
  <si>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</si>
  <si>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</si>
  <si>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</si>
  <si>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</si>
  <si>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</si>
  <si>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</si>
  <si>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</si>
  <si>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</si>
  <si>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</si>
  <si>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</si>
  <si>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</si>
  <si>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</si>
  <si>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</si>
  <si>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</si>
  <si>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</si>
  <si>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</si>
  <si>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</si>
  <si>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</si>
  <si>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</si>
  <si>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</si>
  <si>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</si>
  <si>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</si>
  <si>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</si>
  <si>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</si>
  <si>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</si>
  <si>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</si>
  <si>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</si>
  <si>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</si>
  <si>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</si>
  <si>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</si>
  <si>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</si>
  <si>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</si>
  <si>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</si>
  <si>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</si>
  <si>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</si>
  <si>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</si>
  <si>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</si>
  <si>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</si>
  <si>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</si>
  <si>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</si>
  <si>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</si>
  <si>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</si>
  <si>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</si>
  <si>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</si>
  <si>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</si>
  <si>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</si>
  <si>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</si>
  <si>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</si>
  <si>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</si>
  <si>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</si>
  <si>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</si>
  <si>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</si>
  <si>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</si>
  <si>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</si>
  <si>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</si>
  <si>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</si>
  <si>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</si>
  <si>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</si>
  <si>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</si>
  <si>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</si>
  <si>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</si>
  <si>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</si>
  <si>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</si>
  <si>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</si>
  <si>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</si>
  <si>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</si>
  <si>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</si>
  <si>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</si>
  <si>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</si>
  <si>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</si>
  <si>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</si>
  <si>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</si>
  <si>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</si>
  <si>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</si>
  <si>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</si>
  <si>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</si>
  <si>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</si>
  <si>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</si>
  <si>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</si>
  <si>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</si>
  <si>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</si>
  <si>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</si>
  <si>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</si>
  <si>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</si>
  <si>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</si>
  <si>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</si>
  <si>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</si>
  <si>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</si>
  <si>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</si>
  <si>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</si>
  <si>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</si>
  <si>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</si>
  <si>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</si>
  <si>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</si>
  <si>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</si>
  <si>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</si>
  <si>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</si>
  <si>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</si>
  <si>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</si>
  <si>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</si>
  <si>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</si>
  <si>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</si>
  <si>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</si>
  <si>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</si>
  <si>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</si>
  <si>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</si>
  <si>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</si>
  <si>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</si>
  <si>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</si>
  <si>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</si>
  <si>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</si>
  <si>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</si>
  <si>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</si>
  <si>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</si>
  <si>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</si>
  <si>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</si>
  <si>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</si>
  <si>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</si>
  <si>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</si>
  <si>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</si>
  <si>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</si>
  <si>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</si>
  <si>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</si>
  <si>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</si>
  <si>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</si>
  <si>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</si>
  <si>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</si>
  <si>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</si>
  <si>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</si>
  <si>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</si>
  <si>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</si>
  <si>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</si>
  <si>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</si>
  <si>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</si>
  <si>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</si>
  <si>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</si>
  <si>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</si>
  <si>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</si>
  <si>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</si>
  <si>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</si>
  <si>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</si>
  <si>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</si>
  <si>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</si>
  <si>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</si>
  <si>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</si>
  <si>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</si>
  <si>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</si>
  <si>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</si>
  <si>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</si>
  <si>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</si>
  <si>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</si>
  <si>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</si>
  <si>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</si>
  <si>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</si>
  <si>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</si>
  <si>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</si>
  <si>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</si>
  <si>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</si>
  <si>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</si>
  <si>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</si>
  <si>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</si>
  <si>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</si>
  <si>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</si>
  <si>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</si>
  <si>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</si>
  <si>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</si>
  <si>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</si>
  <si>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</si>
  <si>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</si>
  <si>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</si>
  <si>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</si>
  <si>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</si>
  <si>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</si>
  <si>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</si>
  <si>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</si>
  <si>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</si>
  <si>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</si>
  <si>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</si>
  <si>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</si>
  <si>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</si>
  <si>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</si>
  <si>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</si>
  <si>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</si>
  <si>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</si>
  <si>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</si>
  <si>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</si>
  <si>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</si>
  <si>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</si>
  <si>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</si>
  <si>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</si>
  <si>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</si>
  <si>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</si>
  <si>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</si>
  <si>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</si>
  <si>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</si>
  <si>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</si>
  <si>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</si>
  <si>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</si>
  <si>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</si>
  <si>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</si>
  <si>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</si>
  <si>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</si>
  <si>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</si>
  <si>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</si>
  <si>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</si>
  <si>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</si>
  <si>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</si>
  <si>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</si>
  <si>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</si>
  <si>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</si>
  <si>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</si>
  <si>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</si>
  <si>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</si>
  <si>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</si>
  <si>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</si>
  <si>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</si>
  <si>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</si>
  <si>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</si>
  <si>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</si>
  <si>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</si>
  <si>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</si>
  <si>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</si>
  <si>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</si>
  <si>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</si>
  <si>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</si>
  <si>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</si>
  <si>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</si>
  <si>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</si>
  <si>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</si>
  <si>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</si>
  <si>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</si>
  <si>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</si>
  <si>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</si>
  <si>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</si>
  <si>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</si>
  <si>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</si>
  <si>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</si>
  <si>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</si>
  <si>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</si>
  <si>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</si>
  <si>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</si>
  <si>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</si>
  <si>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</si>
  <si>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</si>
  <si>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</si>
  <si>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</si>
  <si>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</si>
  <si>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</si>
  <si>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</si>
  <si>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</si>
  <si>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</si>
  <si>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</si>
  <si>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</si>
  <si>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</si>
  <si>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</si>
  <si>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</si>
  <si>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</si>
  <si>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</si>
  <si>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</si>
  <si>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</si>
  <si>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</si>
  <si>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</si>
  <si>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</si>
  <si>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</si>
  <si>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</si>
  <si>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</si>
  <si>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</si>
  <si>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</si>
  <si>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</si>
  <si>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</si>
  <si>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</si>
  <si>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</si>
  <si>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</si>
  <si>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</si>
  <si>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</si>
  <si>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</si>
  <si>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</si>
  <si>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</si>
  <si>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</si>
  <si>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</si>
  <si>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</si>
  <si>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</si>
  <si>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</si>
  <si>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</si>
  <si>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</si>
  <si>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</si>
  <si>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</si>
  <si>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</si>
  <si>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</si>
  <si>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</si>
  <si>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</si>
  <si>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Dare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</si>
  <si>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</si>
  <si>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</si>
  <si>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</si>
  <si>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</si>
  <si>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</si>
  <si>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</si>
  <si>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</si>
  <si>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</si>
  <si>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</si>
  <si>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</si>
  <si>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</si>
  <si>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</si>
  <si>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</si>
  <si>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</si>
  <si>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 Number Successful</t>
  </si>
  <si>
    <t>Number Failed</t>
  </si>
  <si>
    <t xml:space="preserve">Number Canceled 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</si>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</sst>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 style="medium">
        <color theme="1"/>
      </left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3" xfId="0" applyNumberFormat="1" applyBorder="1"/>
    <xf numFmtId="0" fontId="0" fillId="0" borderId="3" xfId="0" pivotButton="1" applyBorder="1"/>
    <xf numFmtId="0" fontId="0" fillId="0" borderId="4" xfId="0" applyBorder="1" applyAlignment="1">
      <alignment horizontal="left"/>
    </xf>
    <xf numFmtId="0" fontId="0" fillId="0" borderId="5" xfId="0" applyNumberFormat="1" applyBorder="1"/>
    <xf numFmtId="0" fontId="0" fillId="0" borderId="4" xfId="0" applyBorder="1"/>
    <xf numFmtId="9" fontId="0" fillId="0" borderId="4" xfId="0" applyNumberFormat="1" applyBorder="1"/>
    <xf numFmtId="0" fontId="0" fillId="0" borderId="7" xfId="0" pivotButton="1" applyBorder="1"/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9" fontId="0" fillId="0" borderId="11" xfId="0" applyNumberFormat="1" applyBorder="1"/>
    <xf numFmtId="9" fontId="0" fillId="0" borderId="12" xfId="0" applyNumberFormat="1" applyBorder="1"/>
    <xf numFmtId="9" fontId="0" fillId="0" borderId="13" xfId="0" applyNumberFormat="1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5" xfId="0" applyBorder="1"/>
    <xf numFmtId="0" fontId="0" fillId="0" borderId="16" xfId="0" applyBorder="1"/>
    <xf numFmtId="9" fontId="0" fillId="0" borderId="5" xfId="0" applyNumberFormat="1" applyBorder="1"/>
    <xf numFmtId="9" fontId="0" fillId="0" borderId="16" xfId="0" applyNumberFormat="1" applyBorder="1"/>
    <xf numFmtId="0" fontId="0" fillId="0" borderId="18" xfId="0" applyNumberFormat="1" applyBorder="1"/>
    <xf numFmtId="0" fontId="0" fillId="0" borderId="1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7" xfId="0" pivotButton="1" applyBorder="1"/>
    <xf numFmtId="0" fontId="0" fillId="0" borderId="18" xfId="0" applyBorder="1"/>
    <xf numFmtId="0" fontId="0" fillId="0" borderId="20" xfId="0" applyBorder="1"/>
    <xf numFmtId="0" fontId="0" fillId="0" borderId="21" xfId="0" applyNumberFormat="1" applyBorder="1"/>
    <xf numFmtId="0" fontId="0" fillId="0" borderId="2" xfId="0" pivotButton="1" applyBorder="1"/>
    <xf numFmtId="0" fontId="0" fillId="0" borderId="1" xfId="0" applyNumberFormat="1" applyBorder="1"/>
    <xf numFmtId="0" fontId="0" fillId="0" borderId="19" xfId="0" applyNumberFormat="1" applyBorder="1"/>
    <xf numFmtId="0" fontId="0" fillId="0" borderId="15" xfId="0" pivotButton="1" applyBorder="1"/>
  </cellXfs>
  <cellStyles count="1">
    <cellStyle name="Normal" xfId="0" builtinId="0"/>
  </cellStyles>
  <dxfs count="281"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6D6D"/>
        </patternFill>
      </fill>
    </dxf>
    <dxf>
      <fill>
        <patternFill>
          <bgColor rgb="FF00D25F"/>
        </patternFill>
      </fill>
    </dxf>
    <dxf>
      <fill>
        <patternFill>
          <bgColor rgb="FFFFD44B"/>
        </patternFill>
      </fill>
    </dxf>
    <dxf>
      <fill>
        <patternFill>
          <bgColor rgb="FFEF863F"/>
        </patternFill>
      </fill>
    </dxf>
    <dxf>
      <font>
        <color rgb="FF9C0006"/>
      </font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</dxfs>
  <tableStyles count="0" defaultTableStyle="TableStyleMedium2" defaultPivotStyle="PivotStyleLight16"/>
  <colors>
    <mruColors>
      <color rgb="FFFFD44B"/>
      <color rgb="FFFF6D6D"/>
      <color rgb="FF00D25F"/>
      <color rgb="FFEF863F"/>
      <color rgb="FF11FF7D"/>
      <color rgb="FFC1FFD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[StarterBook.xlsx]Category_pivottable!PivotTable5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302537182852144"/>
          <c:y val="0.18029026353255659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8-49B6-BB9B-215B3A9F52F6}"/>
            </c:ext>
          </c:extLst>
        </c:ser>
        <c:ser>
          <c:idx val="1"/>
          <c:order val="1"/>
          <c:tx>
            <c:strRef>
              <c:f>Category_pivottable!$C$4:$C$5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8-49B6-BB9B-215B3A9F52F6}"/>
            </c:ext>
          </c:extLst>
        </c:ser>
        <c:ser>
          <c:idx val="2"/>
          <c:order val="2"/>
          <c:tx>
            <c:strRef>
              <c:f>Category_pivottable!$D$4:$D$5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8-49B6-BB9B-215B3A9F52F6}"/>
            </c:ext>
          </c:extLst>
        </c:ser>
        <c:ser>
          <c:idx val="3"/>
          <c:order val="3"/>
          <c:tx>
            <c:strRef>
              <c:f>Category_pivottable!$E$4:$E$5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8-49B6-BB9B-215B3A9F5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063087"/>
        <c:axId val="190930159"/>
      </c:barChart>
      <c:catAx>
        <c:axId val="30106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0159"/>
        <c:crosses val="autoZero"/>
        <c:auto val="1"/>
        <c:lblAlgn val="ctr"/>
        <c:lblOffset val="100"/>
        <c:noMultiLvlLbl val="0"/>
      </c:catAx>
      <c:valAx>
        <c:axId val="19093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6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54177602799648"/>
          <c:y val="0.84433884417584337"/>
          <c:w val="0.47313867016622924"/>
          <c:h val="0.113169894303752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[StarterBook.xlsx]Subcat_pivottable!PivotTable6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6-494D-9FDE-3758D79A0607}"/>
            </c:ext>
          </c:extLst>
        </c:ser>
        <c:ser>
          <c:idx val="1"/>
          <c:order val="1"/>
          <c:tx>
            <c:strRef>
              <c:f>Subcat_pivottable!$C$4:$C$5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6-494D-9FDE-3758D79A0607}"/>
            </c:ext>
          </c:extLst>
        </c:ser>
        <c:ser>
          <c:idx val="2"/>
          <c:order val="2"/>
          <c:tx>
            <c:strRef>
              <c:f>Subcat_pivottable!$D$4:$D$5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F6-494D-9FDE-3758D79A0607}"/>
            </c:ext>
          </c:extLst>
        </c:ser>
        <c:ser>
          <c:idx val="3"/>
          <c:order val="3"/>
          <c:tx>
            <c:strRef>
              <c:f>Subcat_pivottable!$E$4:$E$5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F6-494D-9FDE-3758D79A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643039"/>
        <c:axId val="188501983"/>
      </c:barChart>
      <c:catAx>
        <c:axId val="5236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1983"/>
        <c:crosses val="autoZero"/>
        <c:auto val="1"/>
        <c:lblAlgn val="ctr"/>
        <c:lblOffset val="100"/>
        <c:noMultiLvlLbl val="0"/>
      </c:catAx>
      <c:valAx>
        <c:axId val="1885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[StarterBook.xlsx]launchDate_PT_PC!PivotTable11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launchDate_PT_PC!$B$4:$B$5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B-445F-BEF4-C9EF4417718F}"/>
            </c:ext>
          </c:extLst>
        </c:ser>
        <c:ser>
          <c:idx val="1"/>
          <c:order val="1"/>
          <c:tx>
            <c:strRef>
              <c:f>launchDate_PT_PC!$C$4:$C$5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B-445F-BEF4-C9EF4417718F}"/>
            </c:ext>
          </c:extLst>
        </c:ser>
        <c:ser>
          <c:idx val="2"/>
          <c:order val="2"/>
          <c:tx>
            <c:strRef>
              <c:f>launchDate_PT_PC!$D$4:$D$5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B-445F-BEF4-C9EF44177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221455"/>
        <c:axId val="511797103"/>
      </c:lineChart>
      <c:catAx>
        <c:axId val="51722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97103"/>
        <c:crosses val="autoZero"/>
        <c:auto val="1"/>
        <c:lblAlgn val="ctr"/>
        <c:lblOffset val="100"/>
        <c:noMultiLvlLbl val="0"/>
      </c:catAx>
      <c:valAx>
        <c:axId val="51179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[StarterBook.xlsx]OutcomesBasedOnGoal!PivotTable12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12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11417322834646"/>
          <c:y val="4.0645960921551476E-2"/>
          <c:w val="0.86195880599670804"/>
          <c:h val="0.6076742490522018"/>
        </c:manualLayout>
      </c:layout>
      <c:lineChart>
        <c:grouping val="standard"/>
        <c:varyColors val="0"/>
        <c:ser>
          <c:idx val="0"/>
          <c:order val="0"/>
          <c:tx>
            <c:strRef>
              <c:f>OutcomesBasedOnGoal!$B$1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0.53295932678821878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ED-42EA-B317-10CA495A99AD}"/>
            </c:ext>
          </c:extLst>
        </c:ser>
        <c:ser>
          <c:idx val="1"/>
          <c:order val="1"/>
          <c:tx>
            <c:strRef>
              <c:f>OutcomesBasedOnGoal!$C$1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0.39551192145862551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ED-42EA-B317-10CA495A99AD}"/>
            </c:ext>
          </c:extLst>
        </c:ser>
        <c:ser>
          <c:idx val="2"/>
          <c:order val="2"/>
          <c:tx>
            <c:strRef>
              <c:f>OutcomesBasedOnGoal!$D$1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7.1528751753155678E-2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ED-42EA-B317-10CA495A99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0963039"/>
        <c:axId val="288096479"/>
      </c:lineChart>
      <c:catAx>
        <c:axId val="2309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96479"/>
        <c:crosses val="autoZero"/>
        <c:auto val="1"/>
        <c:lblAlgn val="ctr"/>
        <c:lblOffset val="100"/>
        <c:noMultiLvlLbl val="0"/>
      </c:catAx>
      <c:valAx>
        <c:axId val="28809647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309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33125169698615"/>
          <c:y val="0.82118354770871027"/>
          <c:w val="0.78133749660602769"/>
          <c:h val="0.1231554732129072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1</xdr:row>
      <xdr:rowOff>88900</xdr:rowOff>
    </xdr:from>
    <xdr:to>
      <xdr:col>10</xdr:col>
      <xdr:colOff>1073150</xdr:colOff>
      <xdr:row>20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FA8DF-BB8E-4780-97D7-978FF9ADC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800100</xdr:colOff>
      <xdr:row>2</xdr:row>
      <xdr:rowOff>7435</xdr:rowOff>
    </xdr:from>
    <xdr:ext cx="1511300" cy="348165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86D3CF2-43BE-4DE9-935A-1C0D927987B2}"/>
            </a:ext>
          </a:extLst>
        </xdr:cNvPr>
        <xdr:cNvSpPr/>
      </xdr:nvSpPr>
      <xdr:spPr>
        <a:xfrm>
          <a:off x="5543550" y="375735"/>
          <a:ext cx="1511300" cy="34816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Category Stats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25400</xdr:rowOff>
    </xdr:from>
    <xdr:to>
      <xdr:col>13</xdr:col>
      <xdr:colOff>444500</xdr:colOff>
      <xdr:row>17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E8806-A15F-4CF0-ADDE-16153E0A8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0.38051</cdr:x>
      <cdr:y>0.08805</cdr:y>
    </cdr:from>
    <cdr:to>
      <cdr:x>0.57276</cdr:x>
      <cdr:y>0.15304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792E7FD-C4CB-44A2-9333-5555A494808A}"/>
            </a:ext>
          </a:extLst>
        </cdr:cNvPr>
        <cdr:cNvSpPr txBox="1"/>
      </cdr:nvSpPr>
      <cdr:spPr>
        <a:xfrm xmlns:a="http://schemas.openxmlformats.org/drawingml/2006/main">
          <a:off x="1809750" y="266700"/>
          <a:ext cx="914400" cy="19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0.35781</cdr:x>
      <cdr:y>0.0587</cdr:y>
    </cdr:from>
    <cdr:to>
      <cdr:x>0.6729</cdr:x>
      <cdr:y>0.14675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324784C5-7085-4EC8-82C4-0EA28D9A60C9}"/>
            </a:ext>
          </a:extLst>
        </cdr:cNvPr>
        <cdr:cNvSpPr txBox="1"/>
      </cdr:nvSpPr>
      <cdr:spPr>
        <a:xfrm xmlns:a="http://schemas.openxmlformats.org/drawingml/2006/main">
          <a:off x="1701800" y="177800"/>
          <a:ext cx="14986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accent1"/>
              </a:solidFill>
            </a:rPr>
            <a:t>Sub-category</a:t>
          </a:r>
          <a:r>
            <a:rPr lang="en-US" sz="1600" baseline="0">
              <a:solidFill>
                <a:schemeClr val="accent1"/>
              </a:solidFill>
            </a:rPr>
            <a:t> stats</a:t>
          </a:r>
          <a:endParaRPr lang="en-US" sz="1600">
            <a:solidFill>
              <a:schemeClr val="accent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377264</xdr:colOff>
      <xdr:row>3</xdr:row>
      <xdr:rowOff>167341</xdr:rowOff>
    </xdr:from>
    <xdr:to>
      <xdr:col>12</xdr:col>
      <xdr:colOff>384735</xdr:colOff>
      <xdr:row>18</xdr:row>
      <xdr:rowOff>109070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891C1-1B2E-492D-96B9-04E4FF3C3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0.44526</cdr:x>
      <cdr:y>0.13508</cdr:y>
    </cdr:from>
    <cdr:to>
      <cdr:x>0.64526</cdr:x>
      <cdr:y>0.46841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5DF285A-7004-40C1-9B2F-9B44CA65244B}"/>
            </a:ext>
          </a:extLst>
        </cdr:cNvPr>
        <cdr:cNvSpPr txBox="1"/>
      </cdr:nvSpPr>
      <cdr:spPr>
        <a:xfrm xmlns:a="http://schemas.openxmlformats.org/drawingml/2006/main">
          <a:off x="2035736" y="37054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0.36683</cdr:x>
      <cdr:y>0.07789</cdr:y>
    </cdr:from>
    <cdr:to>
      <cdr:x>0.56683</cdr:x>
      <cdr:y>0.41122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3D7E6D4-9457-44A5-A833-012FD0D3D0D8}"/>
            </a:ext>
          </a:extLst>
        </cdr:cNvPr>
        <cdr:cNvSpPr txBox="1"/>
      </cdr:nvSpPr>
      <cdr:spPr>
        <a:xfrm xmlns:a="http://schemas.openxmlformats.org/drawingml/2006/main">
          <a:off x="1677148" y="21365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0.31618</cdr:x>
      <cdr:y>0.06699</cdr:y>
    </cdr:from>
    <cdr:to>
      <cdr:x>0.62663</cdr:x>
      <cdr:y>0.17865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F5EBD4A-6F2B-488B-9A37-8F96BC836D7E}"/>
            </a:ext>
          </a:extLst>
        </cdr:cNvPr>
        <cdr:cNvSpPr txBox="1"/>
      </cdr:nvSpPr>
      <cdr:spPr>
        <a:xfrm xmlns:a="http://schemas.openxmlformats.org/drawingml/2006/main">
          <a:off x="1445559" y="183776"/>
          <a:ext cx="1419412" cy="306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accent1"/>
              </a:solidFill>
            </a:rPr>
            <a:t>LaunchDateoutcomes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14</xdr:row>
      <xdr:rowOff>139700</xdr:rowOff>
    </xdr:from>
    <xdr:to>
      <xdr:col>4</xdr:col>
      <xdr:colOff>958850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401AF-91AE-4556-96DE-CD187B12B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nuka/Desktop/UCB_Excel/Practice_kicksta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Sheet5"/>
    </sheetNames>
    <sheetDataSet>
      <sheetData sheetId="0">
        <row r="1">
          <cell r="B1" t="str">
            <v>Sum of Percentage Successful</v>
          </cell>
          <cell r="C1" t="str">
            <v>Sum of Percentage Failed</v>
          </cell>
          <cell r="D1" t="str">
            <v>Sum of Percentage Canceled</v>
          </cell>
        </row>
        <row r="2">
          <cell r="A2" t="str">
            <v>Less than 1000</v>
          </cell>
          <cell r="B2">
            <v>0.71081677704194257</v>
          </cell>
          <cell r="C2">
            <v>0.24944812362030905</v>
          </cell>
          <cell r="D2">
            <v>3.9735099337748346E-2</v>
          </cell>
        </row>
        <row r="3">
          <cell r="A3" t="str">
            <v>1000 to 4999</v>
          </cell>
          <cell r="B3">
            <v>0.66005665722379603</v>
          </cell>
          <cell r="C3">
            <v>0.29745042492917845</v>
          </cell>
          <cell r="D3">
            <v>4.2492917847025496E-2</v>
          </cell>
        </row>
        <row r="4">
          <cell r="A4" t="str">
            <v>10000 to 14999</v>
          </cell>
          <cell r="B4">
            <v>0.47727272727272729</v>
          </cell>
          <cell r="C4">
            <v>0.40909090909090912</v>
          </cell>
          <cell r="D4">
            <v>0.11363636363636363</v>
          </cell>
        </row>
        <row r="5">
          <cell r="A5" t="str">
            <v>15000 to 19999</v>
          </cell>
          <cell r="B5">
            <v>0.46766169154228854</v>
          </cell>
          <cell r="C5">
            <v>0.44776119402985076</v>
          </cell>
          <cell r="D5">
            <v>8.45771144278607E-2</v>
          </cell>
        </row>
        <row r="6">
          <cell r="A6" t="str">
            <v>20000 to 24999</v>
          </cell>
          <cell r="B6">
            <v>0.41891891891891891</v>
          </cell>
          <cell r="C6">
            <v>0.48648648648648651</v>
          </cell>
          <cell r="D6">
            <v>9.45945945945946E-2</v>
          </cell>
        </row>
        <row r="7">
          <cell r="A7" t="str">
            <v>25000 to 29999</v>
          </cell>
          <cell r="B7">
            <v>0.40145985401459855</v>
          </cell>
          <cell r="C7">
            <v>0.46715328467153283</v>
          </cell>
          <cell r="D7">
            <v>0.13138686131386862</v>
          </cell>
        </row>
        <row r="8">
          <cell r="A8" t="str">
            <v>30000 to 34999</v>
          </cell>
          <cell r="B8">
            <v>0.3902439024390244</v>
          </cell>
          <cell r="C8">
            <v>0.45121951219512196</v>
          </cell>
          <cell r="D8">
            <v>0.15853658536585366</v>
          </cell>
        </row>
        <row r="9">
          <cell r="A9" t="str">
            <v>35000 to 39999</v>
          </cell>
          <cell r="B9">
            <v>0.47272727272727272</v>
          </cell>
          <cell r="C9">
            <v>0.4</v>
          </cell>
          <cell r="D9">
            <v>0.12727272727272726</v>
          </cell>
        </row>
        <row r="10">
          <cell r="A10" t="str">
            <v>40000 to 44999</v>
          </cell>
          <cell r="B10">
            <v>0.48837209302325579</v>
          </cell>
          <cell r="C10">
            <v>0.37209302325581395</v>
          </cell>
          <cell r="D10">
            <v>0.13953488372093023</v>
          </cell>
        </row>
        <row r="11">
          <cell r="A11" t="str">
            <v>45000 to 49999</v>
          </cell>
          <cell r="B11">
            <v>0.2857142857142857</v>
          </cell>
          <cell r="C11">
            <v>0.52380952380952384</v>
          </cell>
          <cell r="D11">
            <v>0.19047619047619047</v>
          </cell>
        </row>
        <row r="12">
          <cell r="A12" t="str">
            <v>5000 to 9999</v>
          </cell>
          <cell r="B12">
            <v>0.53295932678821878</v>
          </cell>
          <cell r="C12">
            <v>0.39551192145862551</v>
          </cell>
          <cell r="D12">
            <v>7.1528751753155678E-2</v>
          </cell>
        </row>
        <row r="13">
          <cell r="A13" t="str">
            <v>Greater than or equal to 50000</v>
          </cell>
          <cell r="B13">
            <v>0.19369369369369369</v>
          </cell>
          <cell r="C13">
            <v>0.58108108108108103</v>
          </cell>
          <cell r="D13">
            <v>0.22522522522522523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uka chandala" refreshedDate="43112.841497222224" createdVersion="6" refreshedVersion="6" minRefreshableVersion="3" recordCount="4116">
  <cacheSource type="worksheet">
    <worksheetSource ref="A1:S1048576" sheet="Kickstart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nuka chandala" refreshedDate="43112.983531712962" createdVersion="6" refreshedVersion="6" minRefreshableVersion="3" recordCount="4116">
  <cacheSource type="worksheet">
    <worksheetSource ref="F1:S1048576" sheet="Kickstart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r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enuka chandala" refreshedDate="43113.832350462966" createdVersion="6" refreshedVersion="6" minRefreshableVersion="3" recordCount="12">
  <cacheSource type="worksheet">
    <worksheetSource ref="A1:H13" sheet="Goal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 Number Successful" numFmtId="0">
      <sharedItems containsSemiMixedTypes="0" containsString="0" containsNumber="1" containsInteger="1" minValue="6" maxValue="932" count="12">
        <n v="322"/>
        <n v="932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  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x v="1"/>
    <x v="6"/>
  </r>
  <r>
    <m/>
    <m/>
    <m/>
    <m/>
    <m/>
    <x v="4"/>
    <x v="21"/>
    <m/>
    <m/>
    <m/>
    <m/>
    <m/>
    <m/>
    <m/>
    <m/>
    <x v="9"/>
    <x v="41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x v="0"/>
    <s v="US"/>
    <s v="USD"/>
    <n v="1437620400"/>
    <d v="2015-07-23T03:00:00"/>
    <n v="1434931811"/>
    <x v="0"/>
    <b v="0"/>
    <n v="182"/>
    <b v="1"/>
    <n v="136.85882352941178"/>
    <s v="film &amp; video/television"/>
    <x v="0"/>
    <s v="television"/>
  </r>
  <r>
    <x v="0"/>
    <s v="US"/>
    <s v="USD"/>
    <n v="1488464683"/>
    <d v="2017-03-02T14:24:43"/>
    <n v="1485872683"/>
    <x v="1"/>
    <b v="0"/>
    <n v="79"/>
    <b v="1"/>
    <n v="142.60827250608273"/>
    <s v="film &amp; video/television"/>
    <x v="0"/>
    <s v="television"/>
  </r>
  <r>
    <x v="0"/>
    <s v="GB"/>
    <s v="GBP"/>
    <n v="1455555083"/>
    <d v="2016-02-15T16:51:23"/>
    <n v="1454691083"/>
    <x v="2"/>
    <b v="0"/>
    <n v="35"/>
    <b v="1"/>
    <n v="105"/>
    <s v="film &amp; video/television"/>
    <x v="0"/>
    <s v="television"/>
  </r>
  <r>
    <x v="0"/>
    <s v="US"/>
    <s v="USD"/>
    <n v="1407414107"/>
    <d v="2014-08-07T12:21:47"/>
    <n v="1404822107"/>
    <x v="3"/>
    <b v="0"/>
    <n v="150"/>
    <b v="1"/>
    <n v="103.89999999999999"/>
    <s v="film &amp; video/television"/>
    <x v="0"/>
    <s v="television"/>
  </r>
  <r>
    <x v="0"/>
    <s v="US"/>
    <s v="USD"/>
    <n v="1450555279"/>
    <d v="2015-12-19T20:01:19"/>
    <n v="1447963279"/>
    <x v="4"/>
    <b v="0"/>
    <n v="284"/>
    <b v="1"/>
    <n v="122.99154545454545"/>
    <s v="film &amp; video/television"/>
    <x v="0"/>
    <s v="television"/>
  </r>
  <r>
    <x v="0"/>
    <s v="US"/>
    <s v="USD"/>
    <n v="1469770500"/>
    <d v="2016-07-29T05:35:00"/>
    <n v="1468362207"/>
    <x v="5"/>
    <b v="0"/>
    <n v="47"/>
    <b v="1"/>
    <n v="109.77744436109028"/>
    <s v="film &amp; video/television"/>
    <x v="0"/>
    <s v="television"/>
  </r>
  <r>
    <x v="0"/>
    <s v="US"/>
    <s v="USD"/>
    <n v="1402710250"/>
    <d v="2014-06-14T01:44:10"/>
    <n v="1401846250"/>
    <x v="6"/>
    <b v="0"/>
    <n v="58"/>
    <b v="1"/>
    <n v="106.4875"/>
    <s v="film &amp; video/television"/>
    <x v="0"/>
    <s v="television"/>
  </r>
  <r>
    <x v="0"/>
    <s v="US"/>
    <s v="USD"/>
    <n v="1467680867"/>
    <d v="2016-07-05T01:07:47"/>
    <n v="1464224867"/>
    <x v="7"/>
    <b v="0"/>
    <n v="57"/>
    <b v="1"/>
    <n v="101.22222222222221"/>
    <s v="film &amp; video/television"/>
    <x v="0"/>
    <s v="television"/>
  </r>
  <r>
    <x v="0"/>
    <s v="US"/>
    <s v="USD"/>
    <n v="1460754000"/>
    <d v="2016-04-15T21:00:00"/>
    <n v="1460155212"/>
    <x v="8"/>
    <b v="0"/>
    <n v="12"/>
    <b v="1"/>
    <n v="100.04342857142856"/>
    <s v="film &amp; video/television"/>
    <x v="0"/>
    <s v="television"/>
  </r>
  <r>
    <x v="0"/>
    <s v="US"/>
    <s v="USD"/>
    <n v="1460860144"/>
    <d v="2016-04-17T02:29:04"/>
    <n v="1458268144"/>
    <x v="9"/>
    <b v="0"/>
    <n v="20"/>
    <b v="1"/>
    <n v="125.998"/>
    <s v="film &amp; video/television"/>
    <x v="0"/>
    <s v="television"/>
  </r>
  <r>
    <x v="0"/>
    <s v="US"/>
    <s v="USD"/>
    <n v="1403660279"/>
    <d v="2014-06-25T01:37:59"/>
    <n v="1400636279"/>
    <x v="10"/>
    <b v="0"/>
    <n v="19"/>
    <b v="1"/>
    <n v="100.49999999999999"/>
    <s v="film &amp; video/television"/>
    <x v="0"/>
    <s v="television"/>
  </r>
  <r>
    <x v="0"/>
    <s v="US"/>
    <s v="USD"/>
    <n v="1471834800"/>
    <d v="2016-08-22T03:00:00"/>
    <n v="1469126462"/>
    <x v="11"/>
    <b v="0"/>
    <n v="75"/>
    <b v="1"/>
    <n v="120.5"/>
    <s v="film &amp; video/television"/>
    <x v="0"/>
    <s v="television"/>
  </r>
  <r>
    <x v="0"/>
    <s v="US"/>
    <s v="USD"/>
    <n v="1405479600"/>
    <d v="2014-07-16T03:00:00"/>
    <n v="1401642425"/>
    <x v="12"/>
    <b v="0"/>
    <n v="827"/>
    <b v="1"/>
    <n v="165.29333333333335"/>
    <s v="film &amp; video/television"/>
    <x v="0"/>
    <s v="television"/>
  </r>
  <r>
    <x v="0"/>
    <s v="US"/>
    <s v="USD"/>
    <n v="1466713620"/>
    <d v="2016-06-23T20:27:00"/>
    <n v="1463588109"/>
    <x v="13"/>
    <b v="0"/>
    <n v="51"/>
    <b v="1"/>
    <n v="159.97142857142856"/>
    <s v="film &amp; video/television"/>
    <x v="0"/>
    <s v="television"/>
  </r>
  <r>
    <x v="0"/>
    <s v="AU"/>
    <s v="AUD"/>
    <n v="1405259940"/>
    <d v="2014-07-13T13:59:00"/>
    <n v="1403051888"/>
    <x v="14"/>
    <b v="0"/>
    <n v="41"/>
    <b v="1"/>
    <n v="100.93333333333334"/>
    <s v="film &amp; video/television"/>
    <x v="0"/>
    <s v="television"/>
  </r>
  <r>
    <x v="0"/>
    <s v="ES"/>
    <s v="EUR"/>
    <n v="1443384840"/>
    <d v="2015-09-27T20:14:00"/>
    <n v="1441790658"/>
    <x v="15"/>
    <b v="0"/>
    <n v="98"/>
    <b v="1"/>
    <n v="106.60000000000001"/>
    <s v="film &amp; video/television"/>
    <x v="0"/>
    <s v="television"/>
  </r>
  <r>
    <x v="0"/>
    <s v="US"/>
    <s v="USD"/>
    <n v="1402896600"/>
    <d v="2014-06-16T05:30:00"/>
    <n v="1398971211"/>
    <x v="16"/>
    <b v="0"/>
    <n v="70"/>
    <b v="1"/>
    <n v="100.24166666666667"/>
    <s v="film &amp; video/television"/>
    <x v="0"/>
    <s v="television"/>
  </r>
  <r>
    <x v="0"/>
    <s v="GB"/>
    <s v="GBP"/>
    <n v="1415126022"/>
    <d v="2014-11-04T18:33:42"/>
    <n v="1412530422"/>
    <x v="17"/>
    <b v="0"/>
    <n v="36"/>
    <b v="1"/>
    <n v="100.66666666666666"/>
    <s v="film &amp; video/television"/>
    <x v="0"/>
    <s v="television"/>
  </r>
  <r>
    <x v="0"/>
    <s v="US"/>
    <s v="USD"/>
    <n v="1410958856"/>
    <d v="2014-09-17T13:00:56"/>
    <n v="1408366856"/>
    <x v="18"/>
    <b v="0"/>
    <n v="342"/>
    <b v="1"/>
    <n v="106.32110000000002"/>
    <s v="film &amp; video/television"/>
    <x v="0"/>
    <s v="television"/>
  </r>
  <r>
    <x v="0"/>
    <s v="US"/>
    <s v="USD"/>
    <n v="1437420934"/>
    <d v="2015-07-20T19:35:34"/>
    <n v="1434828934"/>
    <x v="19"/>
    <b v="0"/>
    <n v="22"/>
    <b v="1"/>
    <n v="145.29411764705881"/>
    <s v="film &amp; video/television"/>
    <x v="0"/>
    <s v="television"/>
  </r>
  <r>
    <x v="0"/>
    <s v="US"/>
    <s v="USD"/>
    <n v="1442167912"/>
    <d v="2015-09-13T18:11:52"/>
    <n v="1436983912"/>
    <x v="20"/>
    <b v="0"/>
    <n v="25"/>
    <b v="1"/>
    <n v="100.2"/>
    <s v="film &amp; video/television"/>
    <x v="0"/>
    <s v="television"/>
  </r>
  <r>
    <x v="0"/>
    <s v="US"/>
    <s v="USD"/>
    <n v="1411743789"/>
    <d v="2014-09-26T15:03:09"/>
    <n v="1409151789"/>
    <x v="21"/>
    <b v="0"/>
    <n v="101"/>
    <b v="1"/>
    <n v="109.13513513513513"/>
    <s v="film &amp; video/television"/>
    <x v="0"/>
    <s v="television"/>
  </r>
  <r>
    <x v="0"/>
    <s v="US"/>
    <s v="USD"/>
    <n v="1420099140"/>
    <d v="2015-01-01T07:59:00"/>
    <n v="1418766740"/>
    <x v="22"/>
    <b v="0"/>
    <n v="8"/>
    <b v="1"/>
    <n v="117.14285714285715"/>
    <s v="film &amp; video/television"/>
    <x v="0"/>
    <s v="television"/>
  </r>
  <r>
    <x v="0"/>
    <s v="US"/>
    <s v="USD"/>
    <n v="1430407200"/>
    <d v="2015-04-30T15:20:00"/>
    <n v="1428086501"/>
    <x v="23"/>
    <b v="0"/>
    <n v="23"/>
    <b v="1"/>
    <n v="118.5"/>
    <s v="film &amp; video/television"/>
    <x v="0"/>
    <s v="television"/>
  </r>
  <r>
    <x v="0"/>
    <s v="US"/>
    <s v="USD"/>
    <n v="1442345940"/>
    <d v="2015-09-15T19:39:00"/>
    <n v="1439494863"/>
    <x v="24"/>
    <b v="0"/>
    <n v="574"/>
    <b v="1"/>
    <n v="108.80768571428572"/>
    <s v="film &amp; video/television"/>
    <x v="0"/>
    <s v="television"/>
  </r>
  <r>
    <x v="0"/>
    <s v="US"/>
    <s v="USD"/>
    <n v="1452299761"/>
    <d v="2016-01-09T00:36:01"/>
    <n v="1447115761"/>
    <x v="25"/>
    <b v="0"/>
    <n v="14"/>
    <b v="1"/>
    <n v="133.33333333333331"/>
    <s v="film &amp; video/television"/>
    <x v="0"/>
    <s v="television"/>
  </r>
  <r>
    <x v="0"/>
    <s v="US"/>
    <s v="USD"/>
    <n v="1408278144"/>
    <d v="2014-08-17T12:22:24"/>
    <n v="1404822144"/>
    <x v="26"/>
    <b v="0"/>
    <n v="19"/>
    <b v="1"/>
    <n v="155.20000000000002"/>
    <s v="film &amp; video/television"/>
    <x v="0"/>
    <s v="television"/>
  </r>
  <r>
    <x v="0"/>
    <s v="NZ"/>
    <s v="NZD"/>
    <n v="1416113833"/>
    <d v="2014-11-16T04:57:13"/>
    <n v="1413518233"/>
    <x v="27"/>
    <b v="0"/>
    <n v="150"/>
    <b v="1"/>
    <n v="111.72500000000001"/>
    <s v="film &amp; video/television"/>
    <x v="0"/>
    <s v="television"/>
  </r>
  <r>
    <x v="0"/>
    <s v="US"/>
    <s v="USD"/>
    <n v="1450307284"/>
    <d v="2015-12-16T23:08:04"/>
    <n v="1447715284"/>
    <x v="28"/>
    <b v="0"/>
    <n v="71"/>
    <b v="1"/>
    <n v="100.35000000000001"/>
    <s v="film &amp; video/television"/>
    <x v="0"/>
    <s v="television"/>
  </r>
  <r>
    <x v="0"/>
    <s v="GB"/>
    <s v="GBP"/>
    <n v="1406045368"/>
    <d v="2014-07-22T16:09:28"/>
    <n v="1403453368"/>
    <x v="29"/>
    <b v="0"/>
    <n v="117"/>
    <b v="1"/>
    <n v="123.33333333333334"/>
    <s v="film &amp; video/television"/>
    <x v="0"/>
    <s v="television"/>
  </r>
  <r>
    <x v="0"/>
    <s v="US"/>
    <s v="USD"/>
    <n v="1408604515"/>
    <d v="2014-08-21T07:01:55"/>
    <n v="1406012515"/>
    <x v="30"/>
    <b v="0"/>
    <n v="53"/>
    <b v="1"/>
    <n v="101.29975"/>
    <s v="film &amp; video/television"/>
    <x v="0"/>
    <s v="television"/>
  </r>
  <r>
    <x v="0"/>
    <s v="US"/>
    <s v="USD"/>
    <n v="1453748434"/>
    <d v="2016-01-25T19:00:34"/>
    <n v="1452193234"/>
    <x v="31"/>
    <b v="0"/>
    <n v="1"/>
    <b v="1"/>
    <n v="100"/>
    <s v="film &amp; video/television"/>
    <x v="0"/>
    <s v="television"/>
  </r>
  <r>
    <x v="0"/>
    <s v="US"/>
    <s v="USD"/>
    <n v="1463111940"/>
    <d v="2016-05-13T03:59:00"/>
    <n v="1459523017"/>
    <x v="32"/>
    <b v="0"/>
    <n v="89"/>
    <b v="1"/>
    <n v="100.24604569420035"/>
    <s v="film &amp; video/television"/>
    <x v="0"/>
    <s v="television"/>
  </r>
  <r>
    <x v="0"/>
    <s v="US"/>
    <s v="USD"/>
    <n v="1447001501"/>
    <d v="2015-11-08T16:51:41"/>
    <n v="1444405901"/>
    <x v="33"/>
    <b v="0"/>
    <n v="64"/>
    <b v="1"/>
    <n v="102.0952380952381"/>
    <s v="film &amp; video/television"/>
    <x v="0"/>
    <s v="television"/>
  </r>
  <r>
    <x v="0"/>
    <s v="US"/>
    <s v="USD"/>
    <n v="1407224601"/>
    <d v="2014-08-05T07:43:21"/>
    <n v="1405928601"/>
    <x v="34"/>
    <b v="0"/>
    <n v="68"/>
    <b v="1"/>
    <n v="130.46153846153845"/>
    <s v="film &amp; video/television"/>
    <x v="0"/>
    <s v="television"/>
  </r>
  <r>
    <x v="0"/>
    <s v="US"/>
    <s v="USD"/>
    <n v="1430179200"/>
    <d v="2015-04-28T00:00:00"/>
    <n v="1428130814"/>
    <x v="35"/>
    <b v="0"/>
    <n v="28"/>
    <b v="1"/>
    <n v="166.5"/>
    <s v="film &amp; video/television"/>
    <x v="0"/>
    <s v="television"/>
  </r>
  <r>
    <x v="0"/>
    <s v="US"/>
    <s v="USD"/>
    <n v="1428128525"/>
    <d v="2015-04-04T06:22:05"/>
    <n v="1425540125"/>
    <x v="36"/>
    <b v="0"/>
    <n v="44"/>
    <b v="1"/>
    <n v="142.15"/>
    <s v="film &amp; video/television"/>
    <x v="0"/>
    <s v="television"/>
  </r>
  <r>
    <x v="0"/>
    <s v="US"/>
    <s v="USD"/>
    <n v="1425055079"/>
    <d v="2015-02-27T16:37:59"/>
    <n v="1422463079"/>
    <x v="37"/>
    <b v="0"/>
    <n v="253"/>
    <b v="1"/>
    <n v="183.44090909090909"/>
    <s v="film &amp; video/television"/>
    <x v="0"/>
    <s v="television"/>
  </r>
  <r>
    <x v="0"/>
    <s v="US"/>
    <s v="USD"/>
    <n v="1368235344"/>
    <d v="2013-05-11T01:22:24"/>
    <n v="1365643344"/>
    <x v="38"/>
    <b v="0"/>
    <n v="66"/>
    <b v="1"/>
    <n v="110.04"/>
    <s v="film &amp; video/television"/>
    <x v="0"/>
    <s v="television"/>
  </r>
  <r>
    <x v="0"/>
    <s v="GB"/>
    <s v="GBP"/>
    <n v="1401058740"/>
    <d v="2014-05-25T22:59:00"/>
    <n v="1398388068"/>
    <x v="39"/>
    <b v="0"/>
    <n v="217"/>
    <b v="1"/>
    <n v="130.98000000000002"/>
    <s v="film &amp; video/television"/>
    <x v="0"/>
    <s v="television"/>
  </r>
  <r>
    <x v="0"/>
    <s v="US"/>
    <s v="USD"/>
    <n v="1403150400"/>
    <d v="2014-06-19T04:00:00"/>
    <n v="1401426488"/>
    <x v="40"/>
    <b v="0"/>
    <n v="16"/>
    <b v="1"/>
    <n v="101.35000000000001"/>
    <s v="film &amp; video/television"/>
    <x v="0"/>
    <s v="television"/>
  </r>
  <r>
    <x v="0"/>
    <s v="US"/>
    <s v="USD"/>
    <n v="1412516354"/>
    <d v="2014-10-05T13:39:14"/>
    <n v="1409924354"/>
    <x v="41"/>
    <b v="0"/>
    <n v="19"/>
    <b v="1"/>
    <n v="100"/>
    <s v="film &amp; video/television"/>
    <x v="0"/>
    <s v="television"/>
  </r>
  <r>
    <x v="0"/>
    <s v="US"/>
    <s v="USD"/>
    <n v="1419780026"/>
    <d v="2014-12-28T15:20:26"/>
    <n v="1417188026"/>
    <x v="42"/>
    <b v="0"/>
    <n v="169"/>
    <b v="1"/>
    <n v="141.85714285714286"/>
    <s v="film &amp; video/television"/>
    <x v="0"/>
    <s v="television"/>
  </r>
  <r>
    <x v="0"/>
    <s v="US"/>
    <s v="USD"/>
    <n v="1405209600"/>
    <d v="2014-07-13T00:00:00"/>
    <n v="1402599486"/>
    <x v="43"/>
    <b v="0"/>
    <n v="263"/>
    <b v="1"/>
    <n v="308.65999999999997"/>
    <s v="film &amp; video/television"/>
    <x v="0"/>
    <s v="television"/>
  </r>
  <r>
    <x v="0"/>
    <s v="US"/>
    <s v="USD"/>
    <n v="1412648537"/>
    <d v="2014-10-07T02:22:17"/>
    <n v="1408760537"/>
    <x v="44"/>
    <b v="0"/>
    <n v="15"/>
    <b v="1"/>
    <n v="100"/>
    <s v="film &amp; video/television"/>
    <x v="0"/>
    <s v="television"/>
  </r>
  <r>
    <x v="0"/>
    <s v="US"/>
    <s v="USD"/>
    <n v="1461769107"/>
    <d v="2016-04-27T14:58:27"/>
    <n v="1459177107"/>
    <x v="45"/>
    <b v="0"/>
    <n v="61"/>
    <b v="1"/>
    <n v="120"/>
    <s v="film &amp; video/television"/>
    <x v="0"/>
    <s v="television"/>
  </r>
  <r>
    <x v="0"/>
    <s v="AU"/>
    <s v="AUD"/>
    <n v="1450220974"/>
    <d v="2015-12-15T23:09:34"/>
    <n v="1447628974"/>
    <x v="46"/>
    <b v="0"/>
    <n v="45"/>
    <b v="1"/>
    <n v="104.16666666666667"/>
    <s v="film &amp; video/television"/>
    <x v="0"/>
    <s v="television"/>
  </r>
  <r>
    <x v="0"/>
    <s v="US"/>
    <s v="USD"/>
    <n v="1419021607"/>
    <d v="2014-12-19T20:40:07"/>
    <n v="1413834007"/>
    <x v="47"/>
    <b v="0"/>
    <n v="70"/>
    <b v="1"/>
    <n v="107.61100000000002"/>
    <s v="film &amp; video/television"/>
    <x v="0"/>
    <s v="television"/>
  </r>
  <r>
    <x v="0"/>
    <s v="GB"/>
    <s v="GBP"/>
    <n v="1425211200"/>
    <d v="2015-03-01T12:00:00"/>
    <n v="1422534260"/>
    <x v="48"/>
    <b v="0"/>
    <n v="38"/>
    <b v="1"/>
    <n v="107.94999999999999"/>
    <s v="film &amp; video/television"/>
    <x v="0"/>
    <s v="television"/>
  </r>
  <r>
    <x v="0"/>
    <s v="US"/>
    <s v="USD"/>
    <n v="1445660045"/>
    <d v="2015-10-24T04:14:05"/>
    <n v="1443068045"/>
    <x v="49"/>
    <b v="0"/>
    <n v="87"/>
    <b v="1"/>
    <n v="100"/>
    <s v="film &amp; video/television"/>
    <x v="0"/>
    <s v="television"/>
  </r>
  <r>
    <x v="0"/>
    <s v="GB"/>
    <s v="GBP"/>
    <n v="1422637200"/>
    <d v="2015-01-30T17:00:00"/>
    <n v="1419271458"/>
    <x v="50"/>
    <b v="0"/>
    <n v="22"/>
    <b v="1"/>
    <n v="100"/>
    <s v="film &amp; video/television"/>
    <x v="0"/>
    <s v="television"/>
  </r>
  <r>
    <x v="0"/>
    <s v="US"/>
    <s v="USD"/>
    <n v="1439245037"/>
    <d v="2015-08-10T22:17:17"/>
    <n v="1436653037"/>
    <x v="51"/>
    <b v="0"/>
    <n v="119"/>
    <b v="1"/>
    <n v="128.0181818181818"/>
    <s v="film &amp; video/television"/>
    <x v="0"/>
    <s v="television"/>
  </r>
  <r>
    <x v="0"/>
    <s v="US"/>
    <s v="USD"/>
    <n v="1405615846"/>
    <d v="2014-07-17T16:50:46"/>
    <n v="1403023846"/>
    <x v="52"/>
    <b v="0"/>
    <n v="52"/>
    <b v="1"/>
    <n v="116.21"/>
    <s v="film &amp; video/television"/>
    <x v="0"/>
    <s v="television"/>
  </r>
  <r>
    <x v="0"/>
    <s v="US"/>
    <s v="USD"/>
    <n v="1396648800"/>
    <d v="2014-04-04T22:00:00"/>
    <n v="1395407445"/>
    <x v="53"/>
    <b v="0"/>
    <n v="117"/>
    <b v="1"/>
    <n v="109.63333333333334"/>
    <s v="film &amp; video/television"/>
    <x v="0"/>
    <s v="television"/>
  </r>
  <r>
    <x v="0"/>
    <s v="US"/>
    <s v="USD"/>
    <n v="1451063221"/>
    <d v="2015-12-25T17:07:01"/>
    <n v="1448471221"/>
    <x v="54"/>
    <b v="0"/>
    <n v="52"/>
    <b v="1"/>
    <n v="101"/>
    <s v="film &amp; video/television"/>
    <x v="0"/>
    <s v="television"/>
  </r>
  <r>
    <x v="0"/>
    <s v="US"/>
    <s v="USD"/>
    <n v="1464390916"/>
    <d v="2016-05-27T23:15:16"/>
    <n v="1462576516"/>
    <x v="55"/>
    <b v="0"/>
    <n v="86"/>
    <b v="1"/>
    <n v="128.95348837209301"/>
    <s v="film &amp; video/television"/>
    <x v="0"/>
    <s v="television"/>
  </r>
  <r>
    <x v="0"/>
    <s v="GB"/>
    <s v="GBP"/>
    <n v="1433779200"/>
    <d v="2015-06-08T16:00:00"/>
    <n v="1432559424"/>
    <x v="56"/>
    <b v="0"/>
    <n v="174"/>
    <b v="1"/>
    <n v="107.26249999999999"/>
    <s v="film &amp; video/television"/>
    <x v="0"/>
    <s v="television"/>
  </r>
  <r>
    <x v="0"/>
    <s v="US"/>
    <s v="USD"/>
    <n v="1429991962"/>
    <d v="2015-04-25T19:59:22"/>
    <n v="1427399962"/>
    <x v="57"/>
    <b v="0"/>
    <n v="69"/>
    <b v="1"/>
    <n v="101.89999999999999"/>
    <s v="film &amp; video/television"/>
    <x v="0"/>
    <s v="television"/>
  </r>
  <r>
    <x v="0"/>
    <s v="US"/>
    <s v="USD"/>
    <n v="1416423172"/>
    <d v="2014-11-19T18:52:52"/>
    <n v="1413827572"/>
    <x v="58"/>
    <b v="0"/>
    <n v="75"/>
    <b v="1"/>
    <n v="102.91"/>
    <s v="film &amp; video/television"/>
    <x v="0"/>
    <s v="television"/>
  </r>
  <r>
    <x v="0"/>
    <s v="US"/>
    <s v="USD"/>
    <n v="1442264400"/>
    <d v="2015-09-14T21:00:00"/>
    <n v="1439530776"/>
    <x v="59"/>
    <b v="0"/>
    <n v="33"/>
    <b v="1"/>
    <n v="100.12570000000001"/>
    <s v="film &amp; video/television"/>
    <x v="0"/>
    <s v="television"/>
  </r>
  <r>
    <x v="0"/>
    <s v="GB"/>
    <s v="GBP"/>
    <n v="1395532800"/>
    <d v="2014-03-23T00:00:00"/>
    <n v="1393882717"/>
    <x v="60"/>
    <b v="0"/>
    <n v="108"/>
    <b v="1"/>
    <n v="103.29622222222221"/>
    <s v="film &amp; video/shorts"/>
    <x v="0"/>
    <s v="shorts"/>
  </r>
  <r>
    <x v="0"/>
    <s v="US"/>
    <s v="USD"/>
    <n v="1370547157"/>
    <d v="2013-06-06T19:32:37"/>
    <n v="1368646357"/>
    <x v="61"/>
    <b v="0"/>
    <n v="23"/>
    <b v="1"/>
    <n v="148.30000000000001"/>
    <s v="film &amp; video/shorts"/>
    <x v="0"/>
    <s v="shorts"/>
  </r>
  <r>
    <x v="0"/>
    <s v="US"/>
    <s v="USD"/>
    <n v="1362337878"/>
    <d v="2013-03-03T19:11:18"/>
    <n v="1360177878"/>
    <x v="62"/>
    <b v="0"/>
    <n v="48"/>
    <b v="1"/>
    <n v="154.73333333333332"/>
    <s v="film &amp; video/shorts"/>
    <x v="0"/>
    <s v="shorts"/>
  </r>
  <r>
    <x v="0"/>
    <s v="US"/>
    <s v="USD"/>
    <n v="1388206740"/>
    <d v="2013-12-28T04:59:00"/>
    <n v="1386194013"/>
    <x v="63"/>
    <b v="0"/>
    <n v="64"/>
    <b v="1"/>
    <n v="113.51849999999999"/>
    <s v="film &amp; video/shorts"/>
    <x v="0"/>
    <s v="shorts"/>
  </r>
  <r>
    <x v="0"/>
    <s v="US"/>
    <s v="USD"/>
    <n v="1373243181"/>
    <d v="2013-07-08T00:26:21"/>
    <n v="1370651181"/>
    <x v="64"/>
    <b v="0"/>
    <n v="24"/>
    <b v="1"/>
    <n v="173.33333333333334"/>
    <s v="film &amp; video/shorts"/>
    <x v="0"/>
    <s v="shorts"/>
  </r>
  <r>
    <x v="0"/>
    <s v="CA"/>
    <s v="CAD"/>
    <n v="1407736740"/>
    <d v="2014-08-11T05:59:00"/>
    <n v="1405453354"/>
    <x v="65"/>
    <b v="0"/>
    <n v="57"/>
    <b v="1"/>
    <n v="107.52857142857141"/>
    <s v="film &amp; video/shorts"/>
    <x v="0"/>
    <s v="shorts"/>
  </r>
  <r>
    <x v="0"/>
    <s v="US"/>
    <s v="USD"/>
    <n v="1468873420"/>
    <d v="2016-07-18T20:23:40"/>
    <n v="1466281420"/>
    <x v="66"/>
    <b v="0"/>
    <n v="26"/>
    <b v="1"/>
    <n v="118.6"/>
    <s v="film &amp; video/shorts"/>
    <x v="0"/>
    <s v="shorts"/>
  </r>
  <r>
    <x v="0"/>
    <s v="US"/>
    <s v="USD"/>
    <n v="1342360804"/>
    <d v="2012-07-15T14:00:04"/>
    <n v="1339768804"/>
    <x v="67"/>
    <b v="0"/>
    <n v="20"/>
    <b v="1"/>
    <n v="116.25000000000001"/>
    <s v="film &amp; video/shorts"/>
    <x v="0"/>
    <s v="shorts"/>
  </r>
  <r>
    <x v="0"/>
    <s v="GB"/>
    <s v="GBP"/>
    <n v="1393162791"/>
    <d v="2014-02-23T13:39:51"/>
    <n v="1390570791"/>
    <x v="68"/>
    <b v="0"/>
    <n v="36"/>
    <b v="1"/>
    <n v="127.16666666666667"/>
    <s v="film &amp; video/shorts"/>
    <x v="0"/>
    <s v="shorts"/>
  </r>
  <r>
    <x v="0"/>
    <s v="US"/>
    <s v="USD"/>
    <n v="1317538740"/>
    <d v="2011-10-02T06:59:00"/>
    <n v="1314765025"/>
    <x v="69"/>
    <b v="0"/>
    <n v="178"/>
    <b v="1"/>
    <n v="110.9423"/>
    <s v="film &amp; video/shorts"/>
    <x v="0"/>
    <s v="shorts"/>
  </r>
  <r>
    <x v="0"/>
    <s v="US"/>
    <s v="USD"/>
    <n v="1315171845"/>
    <d v="2011-09-04T21:30:45"/>
    <n v="1309987845"/>
    <x v="70"/>
    <b v="0"/>
    <n v="17"/>
    <b v="1"/>
    <n v="127.2"/>
    <s v="film &amp; video/shorts"/>
    <x v="0"/>
    <s v="shorts"/>
  </r>
  <r>
    <x v="0"/>
    <s v="US"/>
    <s v="USD"/>
    <n v="1338186657"/>
    <d v="2012-05-28T06:30:57"/>
    <n v="1333002657"/>
    <x v="71"/>
    <b v="0"/>
    <n v="32"/>
    <b v="1"/>
    <n v="123.94444444444443"/>
    <s v="film &amp; video/shorts"/>
    <x v="0"/>
    <s v="shorts"/>
  </r>
  <r>
    <x v="0"/>
    <s v="US"/>
    <s v="USD"/>
    <n v="1352937600"/>
    <d v="2012-11-15T00:00:00"/>
    <n v="1351210481"/>
    <x v="72"/>
    <b v="0"/>
    <n v="41"/>
    <b v="1"/>
    <n v="108.40909090909091"/>
    <s v="film &amp; video/shorts"/>
    <x v="0"/>
    <s v="shorts"/>
  </r>
  <r>
    <x v="0"/>
    <s v="US"/>
    <s v="USD"/>
    <n v="1304395140"/>
    <d v="2011-05-03T03:59:00"/>
    <n v="1297620584"/>
    <x v="73"/>
    <b v="0"/>
    <n v="18"/>
    <b v="1"/>
    <n v="100"/>
    <s v="film &amp; video/shorts"/>
    <x v="0"/>
    <s v="shorts"/>
  </r>
  <r>
    <x v="0"/>
    <s v="FR"/>
    <s v="EUR"/>
    <n v="1453376495"/>
    <d v="2016-01-21T11:41:35"/>
    <n v="1450784495"/>
    <x v="74"/>
    <b v="0"/>
    <n v="29"/>
    <b v="1"/>
    <n v="112.93199999999999"/>
    <s v="film &amp; video/shorts"/>
    <x v="0"/>
    <s v="shorts"/>
  </r>
  <r>
    <x v="0"/>
    <s v="US"/>
    <s v="USD"/>
    <n v="1366693272"/>
    <d v="2013-04-23T05:01:12"/>
    <n v="1364101272"/>
    <x v="75"/>
    <b v="0"/>
    <n v="47"/>
    <b v="1"/>
    <n v="115.42857142857143"/>
    <s v="film &amp; video/shorts"/>
    <x v="0"/>
    <s v="shorts"/>
  </r>
  <r>
    <x v="0"/>
    <s v="US"/>
    <s v="USD"/>
    <n v="1325007358"/>
    <d v="2011-12-27T17:35:58"/>
    <n v="1319819758"/>
    <x v="76"/>
    <b v="0"/>
    <n v="15"/>
    <b v="1"/>
    <n v="153.33333333333334"/>
    <s v="film &amp; video/shorts"/>
    <x v="0"/>
    <s v="shorts"/>
  </r>
  <r>
    <x v="0"/>
    <s v="US"/>
    <s v="USD"/>
    <n v="1337569140"/>
    <d v="2012-05-21T02:59:00"/>
    <n v="1332991717"/>
    <x v="77"/>
    <b v="0"/>
    <n v="26"/>
    <b v="1"/>
    <n v="392.5"/>
    <s v="film &amp; video/shorts"/>
    <x v="0"/>
    <s v="shorts"/>
  </r>
  <r>
    <x v="0"/>
    <s v="FR"/>
    <s v="EUR"/>
    <n v="1472751121"/>
    <d v="2016-09-01T17:32:01"/>
    <n v="1471887121"/>
    <x v="78"/>
    <b v="0"/>
    <n v="35"/>
    <b v="1"/>
    <n v="2702"/>
    <s v="film &amp; video/shorts"/>
    <x v="0"/>
    <s v="shorts"/>
  </r>
  <r>
    <x v="0"/>
    <s v="GB"/>
    <s v="GBP"/>
    <n v="1398451093"/>
    <d v="2014-04-25T18:38:13"/>
    <n v="1395859093"/>
    <x v="79"/>
    <b v="0"/>
    <n v="41"/>
    <b v="1"/>
    <n v="127"/>
    <s v="film &amp; video/shorts"/>
    <x v="0"/>
    <s v="shorts"/>
  </r>
  <r>
    <x v="0"/>
    <s v="US"/>
    <s v="USD"/>
    <n v="1386640856"/>
    <d v="2013-12-10T02:00:56"/>
    <n v="1383616856"/>
    <x v="80"/>
    <b v="0"/>
    <n v="47"/>
    <b v="1"/>
    <n v="107.25"/>
    <s v="film &amp; video/shorts"/>
    <x v="0"/>
    <s v="shorts"/>
  </r>
  <r>
    <x v="0"/>
    <s v="US"/>
    <s v="USD"/>
    <n v="1342234920"/>
    <d v="2012-07-14T03:02:00"/>
    <n v="1341892127"/>
    <x v="81"/>
    <b v="0"/>
    <n v="28"/>
    <b v="1"/>
    <n v="198"/>
    <s v="film &amp; video/shorts"/>
    <x v="0"/>
    <s v="shorts"/>
  </r>
  <r>
    <x v="0"/>
    <s v="US"/>
    <s v="USD"/>
    <n v="1318189261"/>
    <d v="2011-10-09T19:41:01"/>
    <n v="1315597261"/>
    <x v="82"/>
    <b v="0"/>
    <n v="100"/>
    <b v="1"/>
    <n v="100.01249999999999"/>
    <s v="film &amp; video/shorts"/>
    <x v="0"/>
    <s v="shorts"/>
  </r>
  <r>
    <x v="0"/>
    <s v="GB"/>
    <s v="GBP"/>
    <n v="1424604600"/>
    <d v="2015-02-22T11:30:00"/>
    <n v="1423320389"/>
    <x v="83"/>
    <b v="0"/>
    <n v="13"/>
    <b v="1"/>
    <n v="102.49999999999999"/>
    <s v="film &amp; video/shorts"/>
    <x v="0"/>
    <s v="shorts"/>
  </r>
  <r>
    <x v="0"/>
    <s v="US"/>
    <s v="USD"/>
    <n v="1305483086"/>
    <d v="2011-05-15T18:11:26"/>
    <n v="1302891086"/>
    <x v="84"/>
    <b v="0"/>
    <n v="7"/>
    <b v="1"/>
    <n v="100"/>
    <s v="film &amp; video/shorts"/>
    <x v="0"/>
    <s v="shorts"/>
  </r>
  <r>
    <x v="0"/>
    <s v="US"/>
    <s v="USD"/>
    <n v="1316746837"/>
    <d v="2011-09-23T03:00:37"/>
    <n v="1314154837"/>
    <x v="85"/>
    <b v="0"/>
    <n v="21"/>
    <b v="1"/>
    <n v="125.49999999999999"/>
    <s v="film &amp; video/shorts"/>
    <x v="0"/>
    <s v="shorts"/>
  </r>
  <r>
    <x v="0"/>
    <s v="FR"/>
    <s v="EUR"/>
    <n v="1451226045"/>
    <d v="2015-12-27T14:20:45"/>
    <n v="1444828845"/>
    <x v="86"/>
    <b v="0"/>
    <n v="17"/>
    <b v="1"/>
    <n v="106.46666666666667"/>
    <s v="film &amp; video/shorts"/>
    <x v="0"/>
    <s v="shorts"/>
  </r>
  <r>
    <x v="0"/>
    <s v="US"/>
    <s v="USD"/>
    <n v="1275529260"/>
    <d v="2010-06-03T01:41:00"/>
    <n v="1274705803"/>
    <x v="87"/>
    <b v="0"/>
    <n v="25"/>
    <b v="1"/>
    <n v="104.60000000000001"/>
    <s v="film &amp; video/shorts"/>
    <x v="0"/>
    <s v="shorts"/>
  </r>
  <r>
    <x v="0"/>
    <s v="US"/>
    <s v="USD"/>
    <n v="1403452131"/>
    <d v="2014-06-22T15:48:51"/>
    <n v="1401205731"/>
    <x v="88"/>
    <b v="0"/>
    <n v="60"/>
    <b v="1"/>
    <n v="102.85714285714285"/>
    <s v="film &amp; video/shorts"/>
    <x v="0"/>
    <s v="shorts"/>
  </r>
  <r>
    <x v="0"/>
    <s v="US"/>
    <s v="USD"/>
    <n v="1370196192"/>
    <d v="2013-06-02T18:03:12"/>
    <n v="1368036192"/>
    <x v="89"/>
    <b v="0"/>
    <n v="56"/>
    <b v="1"/>
    <n v="115.06666666666668"/>
    <s v="film &amp; video/shorts"/>
    <x v="0"/>
    <s v="shorts"/>
  </r>
  <r>
    <x v="0"/>
    <s v="US"/>
    <s v="USD"/>
    <n v="1310454499"/>
    <d v="2011-07-12T07:08:19"/>
    <n v="1307862499"/>
    <x v="90"/>
    <b v="0"/>
    <n v="16"/>
    <b v="1"/>
    <n v="100.4"/>
    <s v="film &amp; video/shorts"/>
    <x v="0"/>
    <s v="shorts"/>
  </r>
  <r>
    <x v="0"/>
    <s v="US"/>
    <s v="USD"/>
    <n v="1305625164"/>
    <d v="2011-05-17T09:39:24"/>
    <n v="1300354764"/>
    <x v="91"/>
    <b v="0"/>
    <n v="46"/>
    <b v="1"/>
    <n v="120"/>
    <s v="film &amp; video/shorts"/>
    <x v="0"/>
    <s v="shorts"/>
  </r>
  <r>
    <x v="0"/>
    <s v="CA"/>
    <s v="CAD"/>
    <n v="1485936000"/>
    <d v="2017-02-01T08:00:00"/>
    <n v="1481949983"/>
    <x v="92"/>
    <b v="0"/>
    <n v="43"/>
    <b v="1"/>
    <n v="105.2"/>
    <s v="film &amp; video/shorts"/>
    <x v="0"/>
    <s v="shorts"/>
  </r>
  <r>
    <x v="0"/>
    <s v="US"/>
    <s v="USD"/>
    <n v="1341349200"/>
    <d v="2012-07-03T21:00:00"/>
    <n v="1338928537"/>
    <x v="93"/>
    <b v="0"/>
    <n v="15"/>
    <b v="1"/>
    <n v="110.60000000000001"/>
    <s v="film &amp; video/shorts"/>
    <x v="0"/>
    <s v="shorts"/>
  </r>
  <r>
    <x v="0"/>
    <s v="GB"/>
    <s v="GBP"/>
    <n v="1396890822"/>
    <d v="2014-04-07T17:13:42"/>
    <n v="1395162822"/>
    <x v="94"/>
    <b v="0"/>
    <n v="12"/>
    <b v="1"/>
    <n v="104"/>
    <s v="film &amp; video/shorts"/>
    <x v="0"/>
    <s v="shorts"/>
  </r>
  <r>
    <x v="0"/>
    <s v="US"/>
    <s v="USD"/>
    <n v="1330214841"/>
    <d v="2012-02-26T00:07:21"/>
    <n v="1327622841"/>
    <x v="95"/>
    <b v="0"/>
    <n v="21"/>
    <b v="1"/>
    <n v="131.42857142857142"/>
    <s v="film &amp; video/shorts"/>
    <x v="0"/>
    <s v="shorts"/>
  </r>
  <r>
    <x v="0"/>
    <s v="US"/>
    <s v="USD"/>
    <n v="1280631600"/>
    <d v="2010-08-01T03:00:00"/>
    <n v="1274889241"/>
    <x v="96"/>
    <b v="0"/>
    <n v="34"/>
    <b v="1"/>
    <n v="114.66666666666667"/>
    <s v="film &amp; video/shorts"/>
    <x v="0"/>
    <s v="shorts"/>
  </r>
  <r>
    <x v="0"/>
    <s v="US"/>
    <s v="USD"/>
    <n v="1310440482"/>
    <d v="2011-07-12T03:14:42"/>
    <n v="1307848482"/>
    <x v="97"/>
    <b v="0"/>
    <n v="8"/>
    <b v="1"/>
    <n v="106.25"/>
    <s v="film &amp; video/shorts"/>
    <x v="0"/>
    <s v="shorts"/>
  </r>
  <r>
    <x v="0"/>
    <s v="US"/>
    <s v="USD"/>
    <n v="1354923000"/>
    <d v="2012-12-07T23:30:00"/>
    <n v="1351796674"/>
    <x v="98"/>
    <b v="0"/>
    <n v="60"/>
    <b v="1"/>
    <n v="106.25"/>
    <s v="film &amp; video/shorts"/>
    <x v="0"/>
    <s v="shorts"/>
  </r>
  <r>
    <x v="0"/>
    <s v="US"/>
    <s v="USD"/>
    <n v="1390426799"/>
    <d v="2014-01-22T21:39:59"/>
    <n v="1387834799"/>
    <x v="99"/>
    <b v="0"/>
    <n v="39"/>
    <b v="1"/>
    <n v="106.01933333333334"/>
    <s v="film &amp; video/shorts"/>
    <x v="0"/>
    <s v="shorts"/>
  </r>
  <r>
    <x v="0"/>
    <s v="US"/>
    <s v="USD"/>
    <n v="1352055886"/>
    <d v="2012-11-04T19:04:46"/>
    <n v="1350324286"/>
    <x v="100"/>
    <b v="0"/>
    <n v="26"/>
    <b v="1"/>
    <n v="100"/>
    <s v="film &amp; video/shorts"/>
    <x v="0"/>
    <s v="shorts"/>
  </r>
  <r>
    <x v="0"/>
    <s v="US"/>
    <s v="USD"/>
    <n v="1359052710"/>
    <d v="2013-01-24T18:38:30"/>
    <n v="1356979110"/>
    <x v="101"/>
    <b v="0"/>
    <n v="35"/>
    <b v="1"/>
    <n v="100"/>
    <s v="film &amp; video/shorts"/>
    <x v="0"/>
    <s v="shorts"/>
  </r>
  <r>
    <x v="0"/>
    <s v="US"/>
    <s v="USD"/>
    <n v="1293073733"/>
    <d v="2010-12-23T03:08:53"/>
    <n v="1290481733"/>
    <x v="102"/>
    <b v="0"/>
    <n v="65"/>
    <b v="1"/>
    <n v="127.75000000000001"/>
    <s v="film &amp; video/shorts"/>
    <x v="0"/>
    <s v="shorts"/>
  </r>
  <r>
    <x v="0"/>
    <s v="GB"/>
    <s v="GBP"/>
    <n v="1394220030"/>
    <d v="2014-03-07T19:20:30"/>
    <n v="1392232830"/>
    <x v="103"/>
    <b v="0"/>
    <n v="49"/>
    <b v="1"/>
    <n v="105.15384615384616"/>
    <s v="film &amp; video/shorts"/>
    <x v="0"/>
    <s v="shorts"/>
  </r>
  <r>
    <x v="0"/>
    <s v="US"/>
    <s v="USD"/>
    <n v="1301792400"/>
    <d v="2011-04-03T01:00:00"/>
    <n v="1299775266"/>
    <x v="104"/>
    <b v="0"/>
    <n v="10"/>
    <b v="1"/>
    <n v="120"/>
    <s v="film &amp; video/shorts"/>
    <x v="0"/>
    <s v="shorts"/>
  </r>
  <r>
    <x v="0"/>
    <s v="US"/>
    <s v="USD"/>
    <n v="1463184000"/>
    <d v="2016-05-14T00:00:00"/>
    <n v="1461605020"/>
    <x v="105"/>
    <b v="0"/>
    <n v="60"/>
    <b v="1"/>
    <n v="107.40909090909089"/>
    <s v="film &amp; video/shorts"/>
    <x v="0"/>
    <s v="shorts"/>
  </r>
  <r>
    <x v="0"/>
    <s v="US"/>
    <s v="USD"/>
    <n v="1333391901"/>
    <d v="2012-04-02T18:38:21"/>
    <n v="1332182301"/>
    <x v="106"/>
    <b v="0"/>
    <n v="27"/>
    <b v="1"/>
    <n v="100.49999999999999"/>
    <s v="film &amp; video/shorts"/>
    <x v="0"/>
    <s v="shorts"/>
  </r>
  <r>
    <x v="0"/>
    <s v="US"/>
    <s v="USD"/>
    <n v="1303688087"/>
    <d v="2011-04-24T23:34:47"/>
    <n v="1301787287"/>
    <x v="107"/>
    <b v="0"/>
    <n v="69"/>
    <b v="1"/>
    <n v="102.46666666666667"/>
    <s v="film &amp; video/shorts"/>
    <x v="0"/>
    <s v="shorts"/>
  </r>
  <r>
    <x v="0"/>
    <s v="US"/>
    <s v="USD"/>
    <n v="1370011370"/>
    <d v="2013-05-31T14:42:50"/>
    <n v="1364827370"/>
    <x v="108"/>
    <b v="0"/>
    <n v="47"/>
    <b v="1"/>
    <n v="246.66666666666669"/>
    <s v="film &amp; video/shorts"/>
    <x v="0"/>
    <s v="shorts"/>
  </r>
  <r>
    <x v="0"/>
    <s v="US"/>
    <s v="USD"/>
    <n v="1298680630"/>
    <d v="2011-02-26T00:37:10"/>
    <n v="1296088630"/>
    <x v="109"/>
    <b v="0"/>
    <n v="47"/>
    <b v="1"/>
    <n v="219.49999999999997"/>
    <s v="film &amp; video/shorts"/>
    <x v="0"/>
    <s v="shorts"/>
  </r>
  <r>
    <x v="0"/>
    <s v="US"/>
    <s v="USD"/>
    <n v="1384408740"/>
    <d v="2013-11-14T05:59:00"/>
    <n v="1381445253"/>
    <x v="110"/>
    <b v="0"/>
    <n v="26"/>
    <b v="1"/>
    <n v="130.76923076923077"/>
    <s v="film &amp; video/shorts"/>
    <x v="0"/>
    <s v="shorts"/>
  </r>
  <r>
    <x v="0"/>
    <s v="AU"/>
    <s v="AUD"/>
    <n v="1433059187"/>
    <d v="2015-05-31T07:59:47"/>
    <n v="1430467187"/>
    <x v="111"/>
    <b v="0"/>
    <n v="53"/>
    <b v="1"/>
    <n v="154.57142857142858"/>
    <s v="film &amp; video/shorts"/>
    <x v="0"/>
    <s v="shorts"/>
  </r>
  <r>
    <x v="0"/>
    <s v="US"/>
    <s v="USD"/>
    <n v="1397354400"/>
    <d v="2014-04-13T02:00:00"/>
    <n v="1395277318"/>
    <x v="112"/>
    <b v="0"/>
    <n v="81"/>
    <b v="1"/>
    <n v="104"/>
    <s v="film &amp; video/shorts"/>
    <x v="0"/>
    <s v="shorts"/>
  </r>
  <r>
    <x v="0"/>
    <s v="US"/>
    <s v="USD"/>
    <n v="1312642800"/>
    <d v="2011-08-06T15:00:00"/>
    <n v="1311963128"/>
    <x v="113"/>
    <b v="0"/>
    <n v="78"/>
    <b v="1"/>
    <n v="141"/>
    <s v="film &amp; video/shorts"/>
    <x v="0"/>
    <s v="shorts"/>
  </r>
  <r>
    <x v="0"/>
    <s v="US"/>
    <s v="USD"/>
    <n v="1326436488"/>
    <d v="2012-01-13T06:34:48"/>
    <n v="1321252488"/>
    <x v="114"/>
    <b v="0"/>
    <n v="35"/>
    <b v="1"/>
    <n v="103.33333333333334"/>
    <s v="film &amp; video/shorts"/>
    <x v="0"/>
    <s v="shorts"/>
  </r>
  <r>
    <x v="0"/>
    <s v="US"/>
    <s v="USD"/>
    <n v="1328377444"/>
    <d v="2012-02-04T17:44:04"/>
    <n v="1326217444"/>
    <x v="115"/>
    <b v="0"/>
    <n v="22"/>
    <b v="1"/>
    <n v="140.44444444444443"/>
    <s v="film &amp; video/shorts"/>
    <x v="0"/>
    <s v="shorts"/>
  </r>
  <r>
    <x v="0"/>
    <s v="US"/>
    <s v="USD"/>
    <n v="1302260155"/>
    <d v="2011-04-08T10:55:55"/>
    <n v="1298289355"/>
    <x v="116"/>
    <b v="0"/>
    <n v="57"/>
    <b v="1"/>
    <n v="113.65714285714286"/>
    <s v="film &amp; video/shorts"/>
    <x v="0"/>
    <s v="shorts"/>
  </r>
  <r>
    <x v="0"/>
    <s v="US"/>
    <s v="USD"/>
    <n v="1276110000"/>
    <d v="2010-06-09T19:00:00"/>
    <n v="1268337744"/>
    <x v="117"/>
    <b v="0"/>
    <n v="27"/>
    <b v="1"/>
    <n v="100.49377777777779"/>
    <s v="film &amp; video/shorts"/>
    <x v="0"/>
    <s v="shorts"/>
  </r>
  <r>
    <x v="0"/>
    <s v="US"/>
    <s v="USD"/>
    <n v="1311902236"/>
    <d v="2011-07-29T01:17:16"/>
    <n v="1309310236"/>
    <x v="118"/>
    <b v="0"/>
    <n v="39"/>
    <b v="1"/>
    <n v="113.03159999999998"/>
    <s v="film &amp; video/shorts"/>
    <x v="0"/>
    <s v="shorts"/>
  </r>
  <r>
    <x v="0"/>
    <s v="US"/>
    <s v="USD"/>
    <n v="1313276400"/>
    <d v="2011-08-13T23:00:00"/>
    <n v="1310693986"/>
    <x v="119"/>
    <b v="0"/>
    <n v="37"/>
    <b v="1"/>
    <n v="104.55692307692308"/>
    <s v="film &amp; video/shorts"/>
    <x v="0"/>
    <s v="shorts"/>
  </r>
  <r>
    <x v="1"/>
    <s v="HK"/>
    <s v="HKD"/>
    <n v="1475457107"/>
    <d v="2016-10-03T01:11:47"/>
    <n v="1472865107"/>
    <x v="120"/>
    <b v="0"/>
    <n v="1"/>
    <b v="0"/>
    <n v="1.4285714285714287E-2"/>
    <s v="film &amp; video/science fiction"/>
    <x v="0"/>
    <s v="science fiction"/>
  </r>
  <r>
    <x v="1"/>
    <s v="US"/>
    <s v="USD"/>
    <n v="1429352160"/>
    <d v="2015-04-18T10:16:00"/>
    <n v="1427993710"/>
    <x v="121"/>
    <b v="0"/>
    <n v="1"/>
    <b v="0"/>
    <n v="3.3333333333333333E-2"/>
    <s v="film &amp; video/science fiction"/>
    <x v="0"/>
    <s v="science fiction"/>
  </r>
  <r>
    <x v="1"/>
    <s v="US"/>
    <s v="USD"/>
    <n v="1476094907"/>
    <d v="2016-10-10T10:21:47"/>
    <n v="1470910907"/>
    <x v="122"/>
    <b v="0"/>
    <n v="0"/>
    <b v="0"/>
    <n v="0"/>
    <s v="film &amp; video/science fiction"/>
    <x v="0"/>
    <s v="science fiction"/>
  </r>
  <r>
    <x v="1"/>
    <s v="US"/>
    <s v="USD"/>
    <n v="1414533600"/>
    <d v="2014-10-28T22:00:00"/>
    <n v="1411411564"/>
    <x v="123"/>
    <b v="0"/>
    <n v="6"/>
    <b v="0"/>
    <n v="0.27454545454545454"/>
    <s v="film &amp; video/science fiction"/>
    <x v="0"/>
    <s v="science fiction"/>
  </r>
  <r>
    <x v="1"/>
    <s v="US"/>
    <s v="USD"/>
    <n v="1431728242"/>
    <d v="2015-05-15T22:17:22"/>
    <n v="1429568242"/>
    <x v="124"/>
    <b v="0"/>
    <n v="0"/>
    <b v="0"/>
    <n v="0"/>
    <s v="film &amp; video/science fiction"/>
    <x v="0"/>
    <s v="science fiction"/>
  </r>
  <r>
    <x v="1"/>
    <s v="CA"/>
    <s v="CAD"/>
    <n v="1486165880"/>
    <d v="2017-02-03T23:51:20"/>
    <n v="1480981880"/>
    <x v="125"/>
    <b v="0"/>
    <n v="6"/>
    <b v="0"/>
    <n v="14.000000000000002"/>
    <s v="film &amp; video/science fiction"/>
    <x v="0"/>
    <s v="science fiction"/>
  </r>
  <r>
    <x v="1"/>
    <s v="US"/>
    <s v="USD"/>
    <n v="1433988000"/>
    <d v="2015-06-11T02:00:00"/>
    <n v="1431353337"/>
    <x v="126"/>
    <b v="0"/>
    <n v="13"/>
    <b v="0"/>
    <n v="5.548"/>
    <s v="film &amp; video/science fiction"/>
    <x v="0"/>
    <s v="science fiction"/>
  </r>
  <r>
    <x v="1"/>
    <s v="US"/>
    <s v="USD"/>
    <n v="1428069541"/>
    <d v="2015-04-03T13:59:01"/>
    <n v="1425481141"/>
    <x v="127"/>
    <b v="0"/>
    <n v="4"/>
    <b v="0"/>
    <n v="2.375"/>
    <s v="film &amp; video/science fiction"/>
    <x v="0"/>
    <s v="science fiction"/>
  </r>
  <r>
    <x v="1"/>
    <s v="US"/>
    <s v="USD"/>
    <n v="1476941293"/>
    <d v="2016-10-20T05:28:13"/>
    <n v="1473917293"/>
    <x v="128"/>
    <b v="0"/>
    <n v="6"/>
    <b v="0"/>
    <n v="1.867"/>
    <s v="film &amp; video/science fiction"/>
    <x v="0"/>
    <s v="science fiction"/>
  </r>
  <r>
    <x v="1"/>
    <s v="US"/>
    <s v="USD"/>
    <n v="1414708183"/>
    <d v="2014-10-30T22:29:43"/>
    <n v="1409524183"/>
    <x v="129"/>
    <b v="0"/>
    <n v="0"/>
    <b v="0"/>
    <n v="0"/>
    <s v="film &amp; video/science fiction"/>
    <x v="0"/>
    <s v="science fiction"/>
  </r>
  <r>
    <x v="1"/>
    <s v="GB"/>
    <s v="GBP"/>
    <n v="1402949760"/>
    <d v="2014-06-16T20:16:00"/>
    <n v="1400536692"/>
    <x v="130"/>
    <b v="0"/>
    <n v="0"/>
    <b v="0"/>
    <n v="0"/>
    <s v="film &amp; video/science fiction"/>
    <x v="0"/>
    <s v="science fiction"/>
  </r>
  <r>
    <x v="1"/>
    <s v="US"/>
    <s v="USD"/>
    <n v="1467763200"/>
    <d v="2016-07-06T00:00:00"/>
    <n v="1466453161"/>
    <x v="131"/>
    <b v="0"/>
    <n v="0"/>
    <b v="0"/>
    <n v="0"/>
    <s v="film &amp; video/science fiction"/>
    <x v="0"/>
    <s v="science fiction"/>
  </r>
  <r>
    <x v="1"/>
    <s v="US"/>
    <s v="USD"/>
    <n v="1415392207"/>
    <d v="2014-11-07T20:30:07"/>
    <n v="1411500607"/>
    <x v="132"/>
    <b v="0"/>
    <n v="81"/>
    <b v="0"/>
    <n v="9.5687499999999996"/>
    <s v="film &amp; video/science fiction"/>
    <x v="0"/>
    <s v="science fiction"/>
  </r>
  <r>
    <x v="1"/>
    <s v="US"/>
    <s v="USD"/>
    <n v="1464715860"/>
    <d v="2016-05-31T17:31:00"/>
    <n v="1462130584"/>
    <x v="133"/>
    <b v="0"/>
    <n v="0"/>
    <b v="0"/>
    <n v="0"/>
    <s v="film &amp; video/science fiction"/>
    <x v="0"/>
    <s v="science fiction"/>
  </r>
  <r>
    <x v="1"/>
    <s v="US"/>
    <s v="USD"/>
    <n v="1441386000"/>
    <d v="2015-09-04T17:00:00"/>
    <n v="1438811418"/>
    <x v="134"/>
    <b v="0"/>
    <n v="0"/>
    <b v="0"/>
    <n v="0"/>
    <s v="film &amp; video/science fiction"/>
    <x v="0"/>
    <s v="science fiction"/>
  </r>
  <r>
    <x v="1"/>
    <s v="US"/>
    <s v="USD"/>
    <n v="1404241200"/>
    <d v="2014-07-01T19:00:00"/>
    <n v="1401354597"/>
    <x v="135"/>
    <b v="0"/>
    <n v="5"/>
    <b v="0"/>
    <n v="13.433333333333334"/>
    <s v="film &amp; video/science fiction"/>
    <x v="0"/>
    <s v="science fiction"/>
  </r>
  <r>
    <x v="1"/>
    <s v="US"/>
    <s v="USD"/>
    <n v="1431771360"/>
    <d v="2015-05-16T10:16:00"/>
    <n v="1427968234"/>
    <x v="136"/>
    <b v="0"/>
    <n v="0"/>
    <b v="0"/>
    <n v="0"/>
    <s v="film &amp; video/science fiction"/>
    <x v="0"/>
    <s v="science fiction"/>
  </r>
  <r>
    <x v="1"/>
    <s v="DK"/>
    <s v="DKK"/>
    <n v="1444657593"/>
    <d v="2015-10-12T13:46:33"/>
    <n v="1440337593"/>
    <x v="137"/>
    <b v="0"/>
    <n v="0"/>
    <b v="0"/>
    <n v="0"/>
    <s v="film &amp; video/science fiction"/>
    <x v="0"/>
    <s v="science fiction"/>
  </r>
  <r>
    <x v="1"/>
    <s v="US"/>
    <s v="USD"/>
    <n v="1438405140"/>
    <d v="2015-08-01T04:59:00"/>
    <n v="1435731041"/>
    <x v="138"/>
    <b v="0"/>
    <n v="58"/>
    <b v="0"/>
    <n v="3.1413333333333333"/>
    <s v="film &amp; video/science fiction"/>
    <x v="0"/>
    <s v="science fiction"/>
  </r>
  <r>
    <x v="1"/>
    <s v="US"/>
    <s v="USD"/>
    <n v="1436738772"/>
    <d v="2015-07-12T22:06:12"/>
    <n v="1435874772"/>
    <x v="139"/>
    <b v="0"/>
    <n v="1"/>
    <b v="0"/>
    <n v="100"/>
    <s v="film &amp; video/science fiction"/>
    <x v="0"/>
    <s v="science fiction"/>
  </r>
  <r>
    <x v="1"/>
    <s v="US"/>
    <s v="USD"/>
    <n v="1426823132"/>
    <d v="2015-03-20T03:45:32"/>
    <n v="1424234732"/>
    <x v="140"/>
    <b v="0"/>
    <n v="0"/>
    <b v="0"/>
    <n v="0"/>
    <s v="film &amp; video/science fiction"/>
    <x v="0"/>
    <s v="science fiction"/>
  </r>
  <r>
    <x v="1"/>
    <s v="US"/>
    <s v="USD"/>
    <n v="1433043623"/>
    <d v="2015-05-31T03:40:23"/>
    <n v="1429155623"/>
    <x v="141"/>
    <b v="0"/>
    <n v="28"/>
    <b v="0"/>
    <n v="10.775"/>
    <s v="film &amp; video/science fiction"/>
    <x v="0"/>
    <s v="science fiction"/>
  </r>
  <r>
    <x v="1"/>
    <s v="US"/>
    <s v="USD"/>
    <n v="1416176778"/>
    <d v="2014-11-16T22:26:18"/>
    <n v="1414358778"/>
    <x v="142"/>
    <b v="0"/>
    <n v="1"/>
    <b v="0"/>
    <n v="0.33333333333333337"/>
    <s v="film &amp; video/science fiction"/>
    <x v="0"/>
    <s v="science fiction"/>
  </r>
  <r>
    <x v="1"/>
    <s v="AU"/>
    <s v="AUD"/>
    <n v="1472882100"/>
    <d v="2016-09-03T05:55:00"/>
    <n v="1467941542"/>
    <x v="143"/>
    <b v="0"/>
    <n v="0"/>
    <b v="0"/>
    <n v="0"/>
    <s v="film &amp; video/science fiction"/>
    <x v="0"/>
    <s v="science fiction"/>
  </r>
  <r>
    <x v="1"/>
    <s v="CA"/>
    <s v="CAD"/>
    <n v="1428945472"/>
    <d v="2015-04-13T17:17:52"/>
    <n v="1423765072"/>
    <x v="144"/>
    <b v="0"/>
    <n v="37"/>
    <b v="0"/>
    <n v="27.6"/>
    <s v="film &amp; video/science fiction"/>
    <x v="0"/>
    <s v="science fiction"/>
  </r>
  <r>
    <x v="1"/>
    <s v="US"/>
    <s v="USD"/>
    <n v="1439298052"/>
    <d v="2015-08-11T13:00:52"/>
    <n v="1436965252"/>
    <x v="145"/>
    <b v="0"/>
    <n v="9"/>
    <b v="0"/>
    <n v="7.5111111111111111"/>
    <s v="film &amp; video/science fiction"/>
    <x v="0"/>
    <s v="science fiction"/>
  </r>
  <r>
    <x v="1"/>
    <s v="US"/>
    <s v="USD"/>
    <n v="1484698998"/>
    <d v="2017-01-18T00:23:18"/>
    <n v="1479514998"/>
    <x v="146"/>
    <b v="0"/>
    <n v="3"/>
    <b v="0"/>
    <n v="0.57499999999999996"/>
    <s v="film &amp; video/science fiction"/>
    <x v="0"/>
    <s v="science fiction"/>
  </r>
  <r>
    <x v="1"/>
    <s v="GB"/>
    <s v="GBP"/>
    <n v="1420741080"/>
    <d v="2015-01-08T18:18:00"/>
    <n v="1417026340"/>
    <x v="147"/>
    <b v="0"/>
    <n v="0"/>
    <b v="0"/>
    <n v="0"/>
    <s v="film &amp; video/science fiction"/>
    <x v="0"/>
    <s v="science fiction"/>
  </r>
  <r>
    <x v="1"/>
    <s v="US"/>
    <s v="USD"/>
    <n v="1456555536"/>
    <d v="2016-02-27T06:45:36"/>
    <n v="1453963536"/>
    <x v="148"/>
    <b v="0"/>
    <n v="2"/>
    <b v="0"/>
    <n v="0.08"/>
    <s v="film &amp; video/science fiction"/>
    <x v="0"/>
    <s v="science fiction"/>
  </r>
  <r>
    <x v="1"/>
    <s v="US"/>
    <s v="USD"/>
    <n v="1419494400"/>
    <d v="2014-12-25T08:00:00"/>
    <n v="1416888470"/>
    <x v="149"/>
    <b v="0"/>
    <n v="6"/>
    <b v="0"/>
    <n v="0.91999999999999993"/>
    <s v="film &amp; video/science fiction"/>
    <x v="0"/>
    <s v="science fiction"/>
  </r>
  <r>
    <x v="1"/>
    <s v="US"/>
    <s v="USD"/>
    <n v="1432612382"/>
    <d v="2015-05-26T03:53:02"/>
    <n v="1427428382"/>
    <x v="150"/>
    <b v="0"/>
    <n v="67"/>
    <b v="0"/>
    <n v="23.163076923076922"/>
    <s v="film &amp; video/science fiction"/>
    <x v="0"/>
    <s v="science fiction"/>
  </r>
  <r>
    <x v="1"/>
    <s v="AU"/>
    <s v="AUD"/>
    <n v="1434633191"/>
    <d v="2015-06-18T13:13:11"/>
    <n v="1429449191"/>
    <x v="151"/>
    <b v="0"/>
    <n v="5"/>
    <b v="0"/>
    <n v="5.5999999999999994E-2"/>
    <s v="film &amp; video/science fiction"/>
    <x v="0"/>
    <s v="science fiction"/>
  </r>
  <r>
    <x v="1"/>
    <s v="US"/>
    <s v="USD"/>
    <n v="1411437100"/>
    <d v="2014-09-23T01:51:40"/>
    <n v="1408845100"/>
    <x v="152"/>
    <b v="0"/>
    <n v="2"/>
    <b v="0"/>
    <n v="7.8947368421052634E-3"/>
    <s v="film &amp; video/science fiction"/>
    <x v="0"/>
    <s v="science fiction"/>
  </r>
  <r>
    <x v="1"/>
    <s v="US"/>
    <s v="USD"/>
    <n v="1417532644"/>
    <d v="2014-12-02T15:04:04"/>
    <n v="1413900244"/>
    <x v="153"/>
    <b v="0"/>
    <n v="10"/>
    <b v="0"/>
    <n v="0.71799999999999997"/>
    <s v="film &amp; video/science fiction"/>
    <x v="0"/>
    <s v="science fiction"/>
  </r>
  <r>
    <x v="1"/>
    <s v="US"/>
    <s v="USD"/>
    <n v="1433336895"/>
    <d v="2015-06-03T13:08:15"/>
    <n v="1429621695"/>
    <x v="154"/>
    <b v="0"/>
    <n v="3"/>
    <b v="0"/>
    <n v="2.666666666666667"/>
    <s v="film &amp; video/science fiction"/>
    <x v="0"/>
    <s v="science fiction"/>
  </r>
  <r>
    <x v="1"/>
    <s v="US"/>
    <s v="USD"/>
    <n v="1437657935"/>
    <d v="2015-07-23T13:25:35"/>
    <n v="1434201935"/>
    <x v="155"/>
    <b v="0"/>
    <n v="4"/>
    <b v="0"/>
    <n v="6.0000000000000001E-3"/>
    <s v="film &amp; video/science fiction"/>
    <x v="0"/>
    <s v="science fiction"/>
  </r>
  <r>
    <x v="1"/>
    <s v="CA"/>
    <s v="CAD"/>
    <n v="1407034796"/>
    <d v="2014-08-03T02:59:56"/>
    <n v="1401850796"/>
    <x v="156"/>
    <b v="0"/>
    <n v="15"/>
    <b v="0"/>
    <n v="5.0999999999999996"/>
    <s v="film &amp; video/science fiction"/>
    <x v="0"/>
    <s v="science fiction"/>
  </r>
  <r>
    <x v="1"/>
    <s v="US"/>
    <s v="USD"/>
    <n v="1456523572"/>
    <d v="2016-02-26T21:52:52"/>
    <n v="1453931572"/>
    <x v="157"/>
    <b v="0"/>
    <n v="2"/>
    <b v="0"/>
    <n v="0.26711185308848079"/>
    <s v="film &amp; video/science fiction"/>
    <x v="0"/>
    <s v="science fiction"/>
  </r>
  <r>
    <x v="1"/>
    <s v="US"/>
    <s v="USD"/>
    <n v="1413942628"/>
    <d v="2014-10-22T01:50:28"/>
    <n v="1411350628"/>
    <x v="158"/>
    <b v="0"/>
    <n v="0"/>
    <b v="0"/>
    <n v="0"/>
    <s v="film &amp; video/science fiction"/>
    <x v="0"/>
    <s v="science fiction"/>
  </r>
  <r>
    <x v="1"/>
    <s v="US"/>
    <s v="USD"/>
    <n v="1467541545"/>
    <d v="2016-07-03T10:25:45"/>
    <n v="1464085545"/>
    <x v="159"/>
    <b v="0"/>
    <n v="1"/>
    <b v="0"/>
    <n v="2E-3"/>
    <s v="film &amp; video/science fiction"/>
    <x v="0"/>
    <s v="science fiction"/>
  </r>
  <r>
    <x v="2"/>
    <s v="US"/>
    <s v="USD"/>
    <n v="1439675691"/>
    <d v="2015-08-15T21:54:51"/>
    <n v="1434491691"/>
    <x v="160"/>
    <b v="0"/>
    <n v="0"/>
    <b v="0"/>
    <n v="0"/>
    <s v="film &amp; video/drama"/>
    <x v="0"/>
    <s v="drama"/>
  </r>
  <r>
    <x v="2"/>
    <s v="US"/>
    <s v="USD"/>
    <n v="1404318595"/>
    <d v="2014-07-02T16:29:55"/>
    <n v="1401726595"/>
    <x v="161"/>
    <b v="0"/>
    <n v="1"/>
    <b v="0"/>
    <n v="0.01"/>
    <s v="film &amp; video/drama"/>
    <x v="0"/>
    <s v="drama"/>
  </r>
  <r>
    <x v="2"/>
    <s v="US"/>
    <s v="USD"/>
    <n v="1408232520"/>
    <d v="2014-08-16T23:42:00"/>
    <n v="1405393356"/>
    <x v="162"/>
    <b v="0"/>
    <n v="10"/>
    <b v="0"/>
    <n v="15.535714285714286"/>
    <s v="film &amp; video/drama"/>
    <x v="0"/>
    <s v="drama"/>
  </r>
  <r>
    <x v="2"/>
    <s v="US"/>
    <s v="USD"/>
    <n v="1443657600"/>
    <d v="2015-10-01T00:00:00"/>
    <n v="1440716654"/>
    <x v="163"/>
    <b v="0"/>
    <n v="0"/>
    <b v="0"/>
    <n v="0"/>
    <s v="film &amp; video/drama"/>
    <x v="0"/>
    <s v="drama"/>
  </r>
  <r>
    <x v="2"/>
    <s v="US"/>
    <s v="USD"/>
    <n v="1411150701"/>
    <d v="2014-09-19T18:18:21"/>
    <n v="1405966701"/>
    <x v="164"/>
    <b v="0"/>
    <n v="7"/>
    <b v="0"/>
    <n v="0.53333333333333333"/>
    <s v="film &amp; video/drama"/>
    <x v="0"/>
    <s v="drama"/>
  </r>
  <r>
    <x v="2"/>
    <s v="GB"/>
    <s v="GBP"/>
    <n v="1452613724"/>
    <d v="2016-01-12T15:48:44"/>
    <n v="1450021724"/>
    <x v="165"/>
    <b v="0"/>
    <n v="0"/>
    <b v="0"/>
    <n v="0"/>
    <s v="film &amp; video/drama"/>
    <x v="0"/>
    <s v="drama"/>
  </r>
  <r>
    <x v="2"/>
    <s v="US"/>
    <s v="USD"/>
    <n v="1484531362"/>
    <d v="2017-01-16T01:49:22"/>
    <n v="1481939362"/>
    <x v="166"/>
    <b v="0"/>
    <n v="1"/>
    <b v="0"/>
    <n v="60"/>
    <s v="film &amp; video/drama"/>
    <x v="0"/>
    <s v="drama"/>
  </r>
  <r>
    <x v="2"/>
    <s v="US"/>
    <s v="USD"/>
    <n v="1438726535"/>
    <d v="2015-08-04T22:15:35"/>
    <n v="1433542535"/>
    <x v="167"/>
    <b v="0"/>
    <n v="2"/>
    <b v="0"/>
    <n v="0.01"/>
    <s v="film &amp; video/drama"/>
    <x v="0"/>
    <s v="drama"/>
  </r>
  <r>
    <x v="2"/>
    <s v="US"/>
    <s v="USD"/>
    <n v="1426791770"/>
    <d v="2015-03-19T19:02:50"/>
    <n v="1424203370"/>
    <x v="168"/>
    <b v="0"/>
    <n v="3"/>
    <b v="0"/>
    <n v="4.0625"/>
    <s v="film &amp; video/drama"/>
    <x v="0"/>
    <s v="drama"/>
  </r>
  <r>
    <x v="2"/>
    <s v="GB"/>
    <s v="GBP"/>
    <n v="1413634059"/>
    <d v="2014-10-18T12:07:39"/>
    <n v="1411042059"/>
    <x v="169"/>
    <b v="0"/>
    <n v="10"/>
    <b v="0"/>
    <n v="22.400000000000002"/>
    <s v="film &amp; video/drama"/>
    <x v="0"/>
    <s v="drama"/>
  </r>
  <r>
    <x v="2"/>
    <s v="US"/>
    <s v="USD"/>
    <n v="1440912480"/>
    <d v="2015-08-30T05:28:00"/>
    <n v="1438385283"/>
    <x v="170"/>
    <b v="0"/>
    <n v="10"/>
    <b v="0"/>
    <n v="3.25"/>
    <s v="film &amp; video/drama"/>
    <x v="0"/>
    <s v="drama"/>
  </r>
  <r>
    <x v="2"/>
    <s v="US"/>
    <s v="USD"/>
    <n v="1470975614"/>
    <d v="2016-08-12T04:20:14"/>
    <n v="1465791614"/>
    <x v="171"/>
    <b v="0"/>
    <n v="1"/>
    <b v="0"/>
    <n v="2E-3"/>
    <s v="film &amp; video/drama"/>
    <x v="0"/>
    <s v="drama"/>
  </r>
  <r>
    <x v="2"/>
    <s v="US"/>
    <s v="USD"/>
    <n v="1426753723"/>
    <d v="2015-03-19T08:28:43"/>
    <n v="1423733323"/>
    <x v="172"/>
    <b v="0"/>
    <n v="0"/>
    <b v="0"/>
    <n v="0"/>
    <s v="film &amp; video/drama"/>
    <x v="0"/>
    <s v="drama"/>
  </r>
  <r>
    <x v="2"/>
    <s v="GB"/>
    <s v="GBP"/>
    <n v="1425131108"/>
    <d v="2015-02-28T13:45:08"/>
    <n v="1422539108"/>
    <x v="173"/>
    <b v="0"/>
    <n v="0"/>
    <b v="0"/>
    <n v="0"/>
    <s v="film &amp; video/drama"/>
    <x v="0"/>
    <s v="drama"/>
  </r>
  <r>
    <x v="2"/>
    <s v="NL"/>
    <s v="EUR"/>
    <n v="1431108776"/>
    <d v="2015-05-08T18:12:56"/>
    <n v="1425924776"/>
    <x v="174"/>
    <b v="0"/>
    <n v="0"/>
    <b v="0"/>
    <n v="0"/>
    <s v="film &amp; video/drama"/>
    <x v="0"/>
    <s v="drama"/>
  </r>
  <r>
    <x v="2"/>
    <s v="GB"/>
    <s v="GBP"/>
    <n v="1409337611"/>
    <d v="2014-08-29T18:40:11"/>
    <n v="1407177611"/>
    <x v="175"/>
    <b v="0"/>
    <n v="26"/>
    <b v="0"/>
    <n v="6.4850000000000003"/>
    <s v="film &amp; video/drama"/>
    <x v="0"/>
    <s v="drama"/>
  </r>
  <r>
    <x v="2"/>
    <s v="US"/>
    <s v="USD"/>
    <n v="1438803999"/>
    <d v="2015-08-05T19:46:39"/>
    <n v="1436211999"/>
    <x v="176"/>
    <b v="0"/>
    <n v="0"/>
    <b v="0"/>
    <n v="0"/>
    <s v="film &amp; video/drama"/>
    <x v="0"/>
    <s v="drama"/>
  </r>
  <r>
    <x v="2"/>
    <s v="US"/>
    <s v="USD"/>
    <n v="1427155726"/>
    <d v="2015-03-24T00:08:46"/>
    <n v="1425690526"/>
    <x v="177"/>
    <b v="0"/>
    <n v="7"/>
    <b v="0"/>
    <n v="40"/>
    <s v="film &amp; video/drama"/>
    <x v="0"/>
    <s v="drama"/>
  </r>
  <r>
    <x v="2"/>
    <s v="ES"/>
    <s v="EUR"/>
    <n v="1448582145"/>
    <d v="2015-11-26T23:55:45"/>
    <n v="1445986545"/>
    <x v="178"/>
    <b v="0"/>
    <n v="0"/>
    <b v="0"/>
    <n v="0"/>
    <s v="film &amp; video/drama"/>
    <x v="0"/>
    <s v="drama"/>
  </r>
  <r>
    <x v="2"/>
    <s v="US"/>
    <s v="USD"/>
    <n v="1457056555"/>
    <d v="2016-03-04T01:55:55"/>
    <n v="1454464555"/>
    <x v="179"/>
    <b v="0"/>
    <n v="2"/>
    <b v="0"/>
    <n v="20"/>
    <s v="film &amp; video/drama"/>
    <x v="0"/>
    <s v="drama"/>
  </r>
  <r>
    <x v="2"/>
    <s v="GB"/>
    <s v="GBP"/>
    <n v="1428951600"/>
    <d v="2015-04-13T19:00:00"/>
    <n v="1425512843"/>
    <x v="180"/>
    <b v="0"/>
    <n v="13"/>
    <b v="0"/>
    <n v="33.416666666666664"/>
    <s v="film &amp; video/drama"/>
    <x v="0"/>
    <s v="drama"/>
  </r>
  <r>
    <x v="2"/>
    <s v="GB"/>
    <s v="GBP"/>
    <n v="1434995295"/>
    <d v="2015-06-22T17:48:15"/>
    <n v="1432403295"/>
    <x v="181"/>
    <b v="0"/>
    <n v="4"/>
    <b v="0"/>
    <n v="21.092608822670172"/>
    <s v="film &amp; video/drama"/>
    <x v="0"/>
    <s v="drama"/>
  </r>
  <r>
    <x v="2"/>
    <s v="US"/>
    <s v="USD"/>
    <n v="1483748232"/>
    <d v="2017-01-07T00:17:12"/>
    <n v="1481156232"/>
    <x v="182"/>
    <b v="0"/>
    <n v="0"/>
    <b v="0"/>
    <n v="0"/>
    <s v="film &amp; video/drama"/>
    <x v="0"/>
    <s v="drama"/>
  </r>
  <r>
    <x v="2"/>
    <s v="GB"/>
    <s v="GBP"/>
    <n v="1417033610"/>
    <d v="2014-11-26T20:26:50"/>
    <n v="1414438010"/>
    <x v="183"/>
    <b v="0"/>
    <n v="12"/>
    <b v="0"/>
    <n v="35.856000000000002"/>
    <s v="film &amp; video/drama"/>
    <x v="0"/>
    <s v="drama"/>
  </r>
  <r>
    <x v="2"/>
    <s v="CA"/>
    <s v="CAD"/>
    <n v="1409543940"/>
    <d v="2014-09-01T03:59:00"/>
    <n v="1404586762"/>
    <x v="184"/>
    <b v="0"/>
    <n v="2"/>
    <b v="0"/>
    <n v="3.4000000000000004"/>
    <s v="film &amp; video/drama"/>
    <x v="0"/>
    <s v="drama"/>
  </r>
  <r>
    <x v="2"/>
    <s v="NO"/>
    <s v="NOK"/>
    <n v="1471557139"/>
    <d v="2016-08-18T21:52:19"/>
    <n v="1468965139"/>
    <x v="185"/>
    <b v="0"/>
    <n v="10"/>
    <b v="0"/>
    <n v="5.5"/>
    <s v="film &amp; video/drama"/>
    <x v="0"/>
    <s v="drama"/>
  </r>
  <r>
    <x v="2"/>
    <s v="US"/>
    <s v="USD"/>
    <n v="1488571200"/>
    <d v="2017-03-03T20:00:00"/>
    <n v="1485977434"/>
    <x v="186"/>
    <b v="0"/>
    <n v="0"/>
    <b v="0"/>
    <n v="0"/>
    <s v="film &amp; video/drama"/>
    <x v="0"/>
    <s v="drama"/>
  </r>
  <r>
    <x v="2"/>
    <s v="US"/>
    <s v="USD"/>
    <n v="1437461940"/>
    <d v="2015-07-21T06:59:00"/>
    <n v="1435383457"/>
    <x v="187"/>
    <b v="0"/>
    <n v="5"/>
    <b v="0"/>
    <n v="16"/>
    <s v="film &amp; video/drama"/>
    <x v="0"/>
    <s v="drama"/>
  </r>
  <r>
    <x v="2"/>
    <s v="US"/>
    <s v="USD"/>
    <n v="1409891015"/>
    <d v="2014-09-05T04:23:35"/>
    <n v="1407299015"/>
    <x v="188"/>
    <b v="0"/>
    <n v="0"/>
    <b v="0"/>
    <n v="0"/>
    <s v="film &amp; video/drama"/>
    <x v="0"/>
    <s v="drama"/>
  </r>
  <r>
    <x v="2"/>
    <s v="US"/>
    <s v="USD"/>
    <n v="1472920477"/>
    <d v="2016-09-03T16:34:37"/>
    <n v="1467736477"/>
    <x v="189"/>
    <b v="0"/>
    <n v="5"/>
    <b v="0"/>
    <n v="6.8999999999999992E-2"/>
    <s v="film &amp; video/drama"/>
    <x v="0"/>
    <s v="drama"/>
  </r>
  <r>
    <x v="2"/>
    <s v="US"/>
    <s v="USD"/>
    <n v="1466091446"/>
    <d v="2016-06-16T15:37:26"/>
    <n v="1465227446"/>
    <x v="190"/>
    <b v="0"/>
    <n v="1"/>
    <b v="0"/>
    <n v="0.41666666666666669"/>
    <s v="film &amp; video/drama"/>
    <x v="0"/>
    <s v="drama"/>
  </r>
  <r>
    <x v="2"/>
    <s v="AU"/>
    <s v="AUD"/>
    <n v="1443782138"/>
    <d v="2015-10-02T10:35:38"/>
    <n v="1440326138"/>
    <x v="191"/>
    <b v="0"/>
    <n v="3"/>
    <b v="0"/>
    <n v="5"/>
    <s v="film &amp; video/drama"/>
    <x v="0"/>
    <s v="drama"/>
  </r>
  <r>
    <x v="2"/>
    <s v="US"/>
    <s v="USD"/>
    <n v="1413572432"/>
    <d v="2014-10-17T19:00:32"/>
    <n v="1410980432"/>
    <x v="192"/>
    <b v="0"/>
    <n v="3"/>
    <b v="0"/>
    <n v="1.6999999999999999E-3"/>
    <s v="film &amp; video/drama"/>
    <x v="0"/>
    <s v="drama"/>
  </r>
  <r>
    <x v="2"/>
    <s v="GB"/>
    <s v="GBP"/>
    <n v="1417217166"/>
    <d v="2014-11-28T23:26:06"/>
    <n v="1412029566"/>
    <x v="193"/>
    <b v="0"/>
    <n v="0"/>
    <b v="0"/>
    <n v="0"/>
    <s v="film &amp; video/drama"/>
    <x v="0"/>
    <s v="drama"/>
  </r>
  <r>
    <x v="2"/>
    <s v="GB"/>
    <s v="GBP"/>
    <n v="1457308531"/>
    <d v="2016-03-06T23:55:31"/>
    <n v="1452124531"/>
    <x v="194"/>
    <b v="0"/>
    <n v="3"/>
    <b v="0"/>
    <n v="0.12"/>
    <s v="film &amp; video/drama"/>
    <x v="0"/>
    <s v="drama"/>
  </r>
  <r>
    <x v="2"/>
    <s v="US"/>
    <s v="USD"/>
    <n v="1436544332"/>
    <d v="2015-07-10T16:05:32"/>
    <n v="1431360332"/>
    <x v="195"/>
    <b v="0"/>
    <n v="0"/>
    <b v="0"/>
    <n v="0"/>
    <s v="film &amp; video/drama"/>
    <x v="0"/>
    <s v="drama"/>
  </r>
  <r>
    <x v="2"/>
    <s v="GB"/>
    <s v="GBP"/>
    <n v="1444510800"/>
    <d v="2015-10-10T21:00:00"/>
    <n v="1442062898"/>
    <x v="196"/>
    <b v="0"/>
    <n v="19"/>
    <b v="0"/>
    <n v="41.857142857142861"/>
    <s v="film &amp; video/drama"/>
    <x v="0"/>
    <s v="drama"/>
  </r>
  <r>
    <x v="2"/>
    <s v="GB"/>
    <s v="GBP"/>
    <n v="1487365200"/>
    <d v="2017-02-17T21:00:00"/>
    <n v="1483734100"/>
    <x v="197"/>
    <b v="0"/>
    <n v="8"/>
    <b v="0"/>
    <n v="10.48"/>
    <s v="film &amp; video/drama"/>
    <x v="0"/>
    <s v="drama"/>
  </r>
  <r>
    <x v="2"/>
    <s v="US"/>
    <s v="USD"/>
    <n v="1412500322"/>
    <d v="2014-10-05T09:12:02"/>
    <n v="1409908322"/>
    <x v="198"/>
    <b v="0"/>
    <n v="6"/>
    <b v="0"/>
    <n v="1.1159999999999999"/>
    <s v="film &amp; video/drama"/>
    <x v="0"/>
    <s v="drama"/>
  </r>
  <r>
    <x v="2"/>
    <s v="US"/>
    <s v="USD"/>
    <n v="1472698702"/>
    <d v="2016-09-01T02:58:22"/>
    <n v="1470106702"/>
    <x v="199"/>
    <b v="0"/>
    <n v="0"/>
    <b v="0"/>
    <n v="0"/>
    <s v="film &amp; video/drama"/>
    <x v="0"/>
    <s v="drama"/>
  </r>
  <r>
    <x v="2"/>
    <s v="US"/>
    <s v="USD"/>
    <n v="1410746403"/>
    <d v="2014-09-15T02:00:03"/>
    <n v="1408154403"/>
    <x v="200"/>
    <b v="0"/>
    <n v="18"/>
    <b v="0"/>
    <n v="26.192500000000003"/>
    <s v="film &amp; video/drama"/>
    <x v="0"/>
    <s v="drama"/>
  </r>
  <r>
    <x v="2"/>
    <s v="US"/>
    <s v="USD"/>
    <n v="1423424329"/>
    <d v="2015-02-08T19:38:49"/>
    <n v="1421696329"/>
    <x v="201"/>
    <b v="0"/>
    <n v="7"/>
    <b v="0"/>
    <n v="58.461538461538467"/>
    <s v="film &amp; video/drama"/>
    <x v="0"/>
    <s v="drama"/>
  </r>
  <r>
    <x v="2"/>
    <s v="US"/>
    <s v="USD"/>
    <n v="1444337940"/>
    <d v="2015-10-08T20:59:00"/>
    <n v="1441750564"/>
    <x v="202"/>
    <b v="0"/>
    <n v="0"/>
    <b v="0"/>
    <n v="0"/>
    <s v="film &amp; video/drama"/>
    <x v="0"/>
    <s v="drama"/>
  </r>
  <r>
    <x v="2"/>
    <s v="GB"/>
    <s v="GBP"/>
    <n v="1422562864"/>
    <d v="2015-01-29T20:21:04"/>
    <n v="1417378864"/>
    <x v="203"/>
    <b v="0"/>
    <n v="8"/>
    <b v="0"/>
    <n v="29.84"/>
    <s v="film &amp; video/drama"/>
    <x v="0"/>
    <s v="drama"/>
  </r>
  <r>
    <x v="2"/>
    <s v="AU"/>
    <s v="AUD"/>
    <n v="1470319203"/>
    <d v="2016-08-04T14:00:03"/>
    <n v="1467727203"/>
    <x v="204"/>
    <b v="0"/>
    <n v="1293"/>
    <b v="0"/>
    <n v="50.721666666666664"/>
    <s v="film &amp; video/drama"/>
    <x v="0"/>
    <s v="drama"/>
  </r>
  <r>
    <x v="2"/>
    <s v="US"/>
    <s v="USD"/>
    <n v="1444144222"/>
    <d v="2015-10-06T15:10:22"/>
    <n v="1441120222"/>
    <x v="205"/>
    <b v="0"/>
    <n v="17"/>
    <b v="0"/>
    <n v="16.25"/>
    <s v="film &amp; video/drama"/>
    <x v="0"/>
    <s v="drama"/>
  </r>
  <r>
    <x v="2"/>
    <s v="US"/>
    <s v="USD"/>
    <n v="1470441983"/>
    <d v="2016-08-06T00:06:23"/>
    <n v="1468627583"/>
    <x v="206"/>
    <b v="0"/>
    <n v="0"/>
    <b v="0"/>
    <n v="0"/>
    <s v="film &amp; video/drama"/>
    <x v="0"/>
    <s v="drama"/>
  </r>
  <r>
    <x v="2"/>
    <s v="CA"/>
    <s v="CAD"/>
    <n v="1420346638"/>
    <d v="2015-01-04T04:43:58"/>
    <n v="1417754638"/>
    <x v="207"/>
    <b v="0"/>
    <n v="13"/>
    <b v="0"/>
    <n v="15.214285714285714"/>
    <s v="film &amp; video/drama"/>
    <x v="0"/>
    <s v="drama"/>
  </r>
  <r>
    <x v="2"/>
    <s v="AU"/>
    <s v="AUD"/>
    <n v="1418719967"/>
    <d v="2014-12-16T08:52:47"/>
    <n v="1416127967"/>
    <x v="208"/>
    <b v="0"/>
    <n v="0"/>
    <b v="0"/>
    <n v="0"/>
    <s v="film &amp; video/drama"/>
    <x v="0"/>
    <s v="drama"/>
  </r>
  <r>
    <x v="2"/>
    <s v="US"/>
    <s v="USD"/>
    <n v="1436566135"/>
    <d v="2015-07-10T22:08:55"/>
    <n v="1433974135"/>
    <x v="209"/>
    <b v="0"/>
    <n v="0"/>
    <b v="0"/>
    <n v="0"/>
    <s v="film &amp; video/drama"/>
    <x v="0"/>
    <s v="drama"/>
  </r>
  <r>
    <x v="2"/>
    <s v="US"/>
    <s v="USD"/>
    <n v="1443675600"/>
    <d v="2015-10-01T05:00:00"/>
    <n v="1441157592"/>
    <x v="210"/>
    <b v="0"/>
    <n v="33"/>
    <b v="0"/>
    <n v="25.25"/>
    <s v="film &amp; video/drama"/>
    <x v="0"/>
    <s v="drama"/>
  </r>
  <r>
    <x v="2"/>
    <s v="US"/>
    <s v="USD"/>
    <n v="1442634617"/>
    <d v="2015-09-19T03:50:17"/>
    <n v="1440042617"/>
    <x v="211"/>
    <b v="0"/>
    <n v="12"/>
    <b v="0"/>
    <n v="44.6"/>
    <s v="film &amp; video/drama"/>
    <x v="0"/>
    <s v="drama"/>
  </r>
  <r>
    <x v="2"/>
    <s v="US"/>
    <s v="USD"/>
    <n v="1460837320"/>
    <d v="2016-04-16T20:08:40"/>
    <n v="1455656920"/>
    <x v="212"/>
    <b v="0"/>
    <n v="1"/>
    <b v="0"/>
    <n v="1.5873015873015872E-2"/>
    <s v="film &amp; video/drama"/>
    <x v="0"/>
    <s v="drama"/>
  </r>
  <r>
    <x v="2"/>
    <s v="US"/>
    <s v="USD"/>
    <n v="1439734001"/>
    <d v="2015-08-16T14:06:41"/>
    <n v="1437142547"/>
    <x v="213"/>
    <b v="0"/>
    <n v="1"/>
    <b v="0"/>
    <n v="0.04"/>
    <s v="film &amp; video/drama"/>
    <x v="0"/>
    <s v="drama"/>
  </r>
  <r>
    <x v="2"/>
    <s v="US"/>
    <s v="USD"/>
    <n v="1425655349"/>
    <d v="2015-03-06T15:22:29"/>
    <n v="1420471349"/>
    <x v="214"/>
    <b v="0"/>
    <n v="1"/>
    <b v="0"/>
    <n v="8.0000000000000002E-3"/>
    <s v="film &amp; video/drama"/>
    <x v="0"/>
    <s v="drama"/>
  </r>
  <r>
    <x v="2"/>
    <s v="GB"/>
    <s v="GBP"/>
    <n v="1455753540"/>
    <d v="2016-02-17T23:59:00"/>
    <n v="1452058282"/>
    <x v="215"/>
    <b v="0"/>
    <n v="1"/>
    <b v="0"/>
    <n v="0.22727272727272727"/>
    <s v="film &amp; video/drama"/>
    <x v="0"/>
    <s v="drama"/>
  </r>
  <r>
    <x v="2"/>
    <s v="US"/>
    <s v="USD"/>
    <n v="1429740037"/>
    <d v="2015-04-22T22:00:37"/>
    <n v="1425423637"/>
    <x v="216"/>
    <b v="0"/>
    <n v="84"/>
    <b v="0"/>
    <n v="55.698440000000005"/>
    <s v="film &amp; video/drama"/>
    <x v="0"/>
    <s v="drama"/>
  </r>
  <r>
    <x v="2"/>
    <s v="SE"/>
    <s v="SEK"/>
    <n v="1419780149"/>
    <d v="2014-12-28T15:22:29"/>
    <n v="1417101749"/>
    <x v="217"/>
    <b v="0"/>
    <n v="38"/>
    <b v="0"/>
    <n v="11.943"/>
    <s v="film &amp; video/drama"/>
    <x v="0"/>
    <s v="drama"/>
  </r>
  <r>
    <x v="2"/>
    <s v="US"/>
    <s v="USD"/>
    <n v="1431702289"/>
    <d v="2015-05-15T15:04:49"/>
    <n v="1426518289"/>
    <x v="218"/>
    <b v="0"/>
    <n v="1"/>
    <b v="0"/>
    <n v="2"/>
    <s v="film &amp; video/drama"/>
    <x v="0"/>
    <s v="drama"/>
  </r>
  <r>
    <x v="2"/>
    <s v="US"/>
    <s v="USD"/>
    <n v="1459493940"/>
    <d v="2016-04-01T06:59:00"/>
    <n v="1456732225"/>
    <x v="219"/>
    <b v="0"/>
    <n v="76"/>
    <b v="0"/>
    <n v="17.630000000000003"/>
    <s v="film &amp; video/drama"/>
    <x v="0"/>
    <s v="drama"/>
  </r>
  <r>
    <x v="2"/>
    <s v="US"/>
    <s v="USD"/>
    <n v="1440101160"/>
    <d v="2015-08-20T20:06:00"/>
    <n v="1436542030"/>
    <x v="220"/>
    <b v="0"/>
    <n v="3"/>
    <b v="0"/>
    <n v="0.72"/>
    <s v="film &amp; video/drama"/>
    <x v="0"/>
    <s v="drama"/>
  </r>
  <r>
    <x v="2"/>
    <s v="US"/>
    <s v="USD"/>
    <n v="1427569564"/>
    <d v="2015-03-28T19:06:04"/>
    <n v="1422389164"/>
    <x v="221"/>
    <b v="0"/>
    <n v="0"/>
    <b v="0"/>
    <n v="0"/>
    <s v="film &amp; video/drama"/>
    <x v="0"/>
    <s v="drama"/>
  </r>
  <r>
    <x v="2"/>
    <s v="US"/>
    <s v="USD"/>
    <n v="1427423940"/>
    <d v="2015-03-27T02:39:00"/>
    <n v="1422383318"/>
    <x v="222"/>
    <b v="0"/>
    <n v="2"/>
    <b v="0"/>
    <n v="13"/>
    <s v="film &amp; video/drama"/>
    <x v="0"/>
    <s v="drama"/>
  </r>
  <r>
    <x v="2"/>
    <s v="US"/>
    <s v="USD"/>
    <n v="1463879100"/>
    <d v="2016-05-22T01:05:00"/>
    <n v="1461287350"/>
    <x v="223"/>
    <b v="0"/>
    <n v="0"/>
    <b v="0"/>
    <n v="0"/>
    <s v="film &amp; video/drama"/>
    <x v="0"/>
    <s v="drama"/>
  </r>
  <r>
    <x v="2"/>
    <s v="AU"/>
    <s v="AUD"/>
    <n v="1436506726"/>
    <d v="2015-07-10T05:38:46"/>
    <n v="1431322726"/>
    <x v="224"/>
    <b v="0"/>
    <n v="0"/>
    <b v="0"/>
    <n v="0"/>
    <s v="film &amp; video/drama"/>
    <x v="0"/>
    <s v="drama"/>
  </r>
  <r>
    <x v="2"/>
    <s v="US"/>
    <s v="USD"/>
    <n v="1460153054"/>
    <d v="2016-04-08T22:04:14"/>
    <n v="1457564654"/>
    <x v="225"/>
    <b v="0"/>
    <n v="0"/>
    <b v="0"/>
    <n v="0"/>
    <s v="film &amp; video/drama"/>
    <x v="0"/>
    <s v="drama"/>
  </r>
  <r>
    <x v="2"/>
    <s v="GB"/>
    <s v="GBP"/>
    <n v="1433064540"/>
    <d v="2015-05-31T09:29:00"/>
    <n v="1428854344"/>
    <x v="226"/>
    <b v="0"/>
    <n v="2"/>
    <b v="0"/>
    <n v="0.86206896551724133"/>
    <s v="film &amp; video/drama"/>
    <x v="0"/>
    <s v="drama"/>
  </r>
  <r>
    <x v="2"/>
    <s v="US"/>
    <s v="USD"/>
    <n v="1436477241"/>
    <d v="2015-07-09T21:27:21"/>
    <n v="1433885241"/>
    <x v="227"/>
    <b v="0"/>
    <n v="0"/>
    <b v="0"/>
    <n v="0"/>
    <s v="film &amp; video/drama"/>
    <x v="0"/>
    <s v="drama"/>
  </r>
  <r>
    <x v="2"/>
    <s v="GB"/>
    <s v="GBP"/>
    <n v="1433176105"/>
    <d v="2015-06-01T16:28:25"/>
    <n v="1427992105"/>
    <x v="228"/>
    <b v="0"/>
    <n v="0"/>
    <b v="0"/>
    <n v="0"/>
    <s v="film &amp; video/drama"/>
    <x v="0"/>
    <s v="drama"/>
  </r>
  <r>
    <x v="2"/>
    <s v="DE"/>
    <s v="EUR"/>
    <n v="1455402297"/>
    <d v="2016-02-13T22:24:57"/>
    <n v="1452810297"/>
    <x v="229"/>
    <b v="0"/>
    <n v="0"/>
    <b v="0"/>
    <n v="0"/>
    <s v="film &amp; video/drama"/>
    <x v="0"/>
    <s v="drama"/>
  </r>
  <r>
    <x v="2"/>
    <s v="US"/>
    <s v="USD"/>
    <n v="1433443151"/>
    <d v="2015-06-04T18:39:11"/>
    <n v="1430851151"/>
    <x v="230"/>
    <b v="0"/>
    <n v="2"/>
    <b v="0"/>
    <n v="0.4"/>
    <s v="film &amp; video/drama"/>
    <x v="0"/>
    <s v="drama"/>
  </r>
  <r>
    <x v="2"/>
    <s v="US"/>
    <s v="USD"/>
    <n v="1451775651"/>
    <d v="2016-01-02T23:00:51"/>
    <n v="1449183651"/>
    <x v="231"/>
    <b v="0"/>
    <n v="0"/>
    <b v="0"/>
    <n v="0"/>
    <s v="film &amp; video/drama"/>
    <x v="0"/>
    <s v="drama"/>
  </r>
  <r>
    <x v="2"/>
    <s v="GB"/>
    <s v="GBP"/>
    <n v="1425066546"/>
    <d v="2015-02-27T19:49:06"/>
    <n v="1422474546"/>
    <x v="232"/>
    <b v="0"/>
    <n v="7"/>
    <b v="0"/>
    <n v="2.75"/>
    <s v="film &amp; video/drama"/>
    <x v="0"/>
    <s v="drama"/>
  </r>
  <r>
    <x v="2"/>
    <s v="US"/>
    <s v="USD"/>
    <n v="1475185972"/>
    <d v="2016-09-29T21:52:52"/>
    <n v="1472593972"/>
    <x v="233"/>
    <b v="0"/>
    <n v="0"/>
    <b v="0"/>
    <n v="0"/>
    <s v="film &amp; video/drama"/>
    <x v="0"/>
    <s v="drama"/>
  </r>
  <r>
    <x v="2"/>
    <s v="US"/>
    <s v="USD"/>
    <n v="1434847859"/>
    <d v="2015-06-21T00:50:59"/>
    <n v="1431391859"/>
    <x v="234"/>
    <b v="0"/>
    <n v="5"/>
    <b v="0"/>
    <n v="40.1"/>
    <s v="film &amp; video/drama"/>
    <x v="0"/>
    <s v="drama"/>
  </r>
  <r>
    <x v="2"/>
    <s v="US"/>
    <s v="USD"/>
    <n v="1436478497"/>
    <d v="2015-07-09T21:48:17"/>
    <n v="1433886497"/>
    <x v="235"/>
    <b v="0"/>
    <n v="0"/>
    <b v="0"/>
    <n v="0"/>
    <s v="film &amp; video/drama"/>
    <x v="0"/>
    <s v="drama"/>
  </r>
  <r>
    <x v="2"/>
    <s v="US"/>
    <s v="USD"/>
    <n v="1451952000"/>
    <d v="2016-01-05T00:00:00"/>
    <n v="1447380099"/>
    <x v="236"/>
    <b v="0"/>
    <n v="0"/>
    <b v="0"/>
    <n v="0"/>
    <s v="film &amp; video/drama"/>
    <x v="0"/>
    <s v="drama"/>
  </r>
  <r>
    <x v="2"/>
    <s v="US"/>
    <s v="USD"/>
    <n v="1457445069"/>
    <d v="2016-03-08T13:51:09"/>
    <n v="1452261069"/>
    <x v="237"/>
    <b v="0"/>
    <n v="1"/>
    <b v="0"/>
    <n v="0.33333333333333337"/>
    <s v="film &amp; video/drama"/>
    <x v="0"/>
    <s v="drama"/>
  </r>
  <r>
    <x v="2"/>
    <s v="US"/>
    <s v="USD"/>
    <n v="1483088400"/>
    <d v="2016-12-30T09:00:00"/>
    <n v="1481324760"/>
    <x v="238"/>
    <b v="0"/>
    <n v="0"/>
    <b v="0"/>
    <n v="0"/>
    <s v="film &amp; video/drama"/>
    <x v="0"/>
    <s v="drama"/>
  </r>
  <r>
    <x v="2"/>
    <s v="AU"/>
    <s v="AUD"/>
    <n v="1446984000"/>
    <d v="2015-11-08T12:00:00"/>
    <n v="1445308730"/>
    <x v="239"/>
    <b v="0"/>
    <n v="5"/>
    <b v="0"/>
    <n v="25"/>
    <s v="film &amp; video/drama"/>
    <x v="0"/>
    <s v="drama"/>
  </r>
  <r>
    <x v="0"/>
    <s v="US"/>
    <s v="USD"/>
    <n v="1367773211"/>
    <d v="2013-05-05T17:00:11"/>
    <n v="1363885211"/>
    <x v="240"/>
    <b v="1"/>
    <n v="137"/>
    <b v="1"/>
    <n v="107.63413333333334"/>
    <s v="film &amp; video/documentary"/>
    <x v="0"/>
    <s v="documentary"/>
  </r>
  <r>
    <x v="0"/>
    <s v="US"/>
    <s v="USD"/>
    <n v="1419180304"/>
    <d v="2014-12-21T16:45:04"/>
    <n v="1415292304"/>
    <x v="241"/>
    <b v="1"/>
    <n v="376"/>
    <b v="1"/>
    <n v="112.63736263736264"/>
    <s v="film &amp; video/documentary"/>
    <x v="0"/>
    <s v="documentary"/>
  </r>
  <r>
    <x v="0"/>
    <s v="US"/>
    <s v="USD"/>
    <n v="1324381790"/>
    <d v="2011-12-20T11:49:50"/>
    <n v="1321357790"/>
    <x v="242"/>
    <b v="1"/>
    <n v="202"/>
    <b v="1"/>
    <n v="113.46153846153845"/>
    <s v="film &amp; video/documentary"/>
    <x v="0"/>
    <s v="documentary"/>
  </r>
  <r>
    <x v="0"/>
    <s v="US"/>
    <s v="USD"/>
    <n v="1393031304"/>
    <d v="2014-02-22T01:08:24"/>
    <n v="1390439304"/>
    <x v="243"/>
    <b v="1"/>
    <n v="328"/>
    <b v="1"/>
    <n v="102.592"/>
    <s v="film &amp; video/documentary"/>
    <x v="0"/>
    <s v="documentary"/>
  </r>
  <r>
    <x v="0"/>
    <s v="US"/>
    <s v="USD"/>
    <n v="1268723160"/>
    <d v="2010-03-16T07:06:00"/>
    <n v="1265269559"/>
    <x v="244"/>
    <b v="1"/>
    <n v="84"/>
    <b v="1"/>
    <n v="113.75714285714287"/>
    <s v="film &amp; video/documentary"/>
    <x v="0"/>
    <s v="documentary"/>
  </r>
  <r>
    <x v="0"/>
    <s v="US"/>
    <s v="USD"/>
    <n v="1345079785"/>
    <d v="2012-08-16T01:16:25"/>
    <n v="1342487785"/>
    <x v="245"/>
    <b v="1"/>
    <n v="96"/>
    <b v="1"/>
    <n v="103.71999999999998"/>
    <s v="film &amp; video/documentary"/>
    <x v="0"/>
    <s v="documentary"/>
  </r>
  <r>
    <x v="0"/>
    <s v="US"/>
    <s v="USD"/>
    <n v="1292665405"/>
    <d v="2010-12-18T09:43:25"/>
    <n v="1288341805"/>
    <x v="246"/>
    <b v="1"/>
    <n v="223"/>
    <b v="1"/>
    <n v="305.46000000000004"/>
    <s v="film &amp; video/documentary"/>
    <x v="0"/>
    <s v="documentary"/>
  </r>
  <r>
    <x v="0"/>
    <s v="US"/>
    <s v="USD"/>
    <n v="1287200340"/>
    <d v="2010-10-16T03:39:00"/>
    <n v="1284042614"/>
    <x v="247"/>
    <b v="1"/>
    <n v="62"/>
    <b v="1"/>
    <n v="134.1"/>
    <s v="film &amp; video/documentary"/>
    <x v="0"/>
    <s v="documentary"/>
  </r>
  <r>
    <x v="0"/>
    <s v="US"/>
    <s v="USD"/>
    <n v="1325961309"/>
    <d v="2012-01-07T18:35:09"/>
    <n v="1322073309"/>
    <x v="248"/>
    <b v="1"/>
    <n v="146"/>
    <b v="1"/>
    <n v="101.33294117647058"/>
    <s v="film &amp; video/documentary"/>
    <x v="0"/>
    <s v="documentary"/>
  </r>
  <r>
    <x v="0"/>
    <s v="US"/>
    <s v="USD"/>
    <n v="1282498800"/>
    <d v="2010-08-22T17:40:00"/>
    <n v="1275603020"/>
    <x v="249"/>
    <b v="1"/>
    <n v="235"/>
    <b v="1"/>
    <n v="112.92"/>
    <s v="film &amp; video/documentary"/>
    <x v="0"/>
    <s v="documentary"/>
  </r>
  <r>
    <x v="0"/>
    <s v="US"/>
    <s v="USD"/>
    <n v="1370525691"/>
    <d v="2013-06-06T13:34:51"/>
    <n v="1367933691"/>
    <x v="250"/>
    <b v="1"/>
    <n v="437"/>
    <b v="1"/>
    <n v="105.58333333333334"/>
    <s v="film &amp; video/documentary"/>
    <x v="0"/>
    <s v="documentary"/>
  </r>
  <r>
    <x v="0"/>
    <s v="US"/>
    <s v="USD"/>
    <n v="1337194800"/>
    <d v="2012-05-16T19:00:00"/>
    <n v="1334429646"/>
    <x v="251"/>
    <b v="1"/>
    <n v="77"/>
    <b v="1"/>
    <n v="125.57142857142858"/>
    <s v="film &amp; video/documentary"/>
    <x v="0"/>
    <s v="documentary"/>
  </r>
  <r>
    <x v="0"/>
    <s v="US"/>
    <s v="USD"/>
    <n v="1275364740"/>
    <d v="2010-06-01T03:59:00"/>
    <n v="1269878058"/>
    <x v="252"/>
    <b v="1"/>
    <n v="108"/>
    <b v="1"/>
    <n v="184.56"/>
    <s v="film &amp; video/documentary"/>
    <x v="0"/>
    <s v="documentary"/>
  </r>
  <r>
    <x v="0"/>
    <s v="US"/>
    <s v="USD"/>
    <n v="1329320235"/>
    <d v="2012-02-15T15:37:15"/>
    <n v="1326728235"/>
    <x v="253"/>
    <b v="1"/>
    <n v="7"/>
    <b v="1"/>
    <n v="100.73333333333335"/>
    <s v="film &amp; video/documentary"/>
    <x v="0"/>
    <s v="documentary"/>
  </r>
  <r>
    <x v="0"/>
    <s v="US"/>
    <s v="USD"/>
    <n v="1445047200"/>
    <d v="2015-10-17T02:00:00"/>
    <n v="1442443910"/>
    <x v="254"/>
    <b v="1"/>
    <n v="314"/>
    <b v="1"/>
    <n v="116.94725"/>
    <s v="film &amp; video/documentary"/>
    <x v="0"/>
    <s v="documentary"/>
  </r>
  <r>
    <x v="0"/>
    <s v="US"/>
    <s v="USD"/>
    <n v="1300275482"/>
    <d v="2011-03-16T11:38:02"/>
    <n v="1297687082"/>
    <x v="255"/>
    <b v="1"/>
    <n v="188"/>
    <b v="1"/>
    <n v="106.73325"/>
    <s v="film &amp; video/documentary"/>
    <x v="0"/>
    <s v="documentary"/>
  </r>
  <r>
    <x v="0"/>
    <s v="US"/>
    <s v="USD"/>
    <n v="1363458467"/>
    <d v="2013-03-16T18:27:47"/>
    <n v="1360866467"/>
    <x v="256"/>
    <b v="1"/>
    <n v="275"/>
    <b v="1"/>
    <n v="139.1"/>
    <s v="film &amp; video/documentary"/>
    <x v="0"/>
    <s v="documentary"/>
  </r>
  <r>
    <x v="0"/>
    <s v="US"/>
    <s v="USD"/>
    <n v="1463670162"/>
    <d v="2016-05-19T15:02:42"/>
    <n v="1461078162"/>
    <x v="257"/>
    <b v="1"/>
    <n v="560"/>
    <b v="1"/>
    <n v="106.72648571428572"/>
    <s v="film &amp; video/documentary"/>
    <x v="0"/>
    <s v="documentary"/>
  </r>
  <r>
    <x v="0"/>
    <s v="US"/>
    <s v="USD"/>
    <n v="1308359666"/>
    <d v="2011-06-18T01:14:26"/>
    <n v="1305767666"/>
    <x v="258"/>
    <b v="1"/>
    <n v="688"/>
    <b v="1"/>
    <n v="191.14"/>
    <s v="film &amp; video/documentary"/>
    <x v="0"/>
    <s v="documentary"/>
  </r>
  <r>
    <x v="0"/>
    <s v="US"/>
    <s v="USD"/>
    <n v="1428514969"/>
    <d v="2015-04-08T17:42:49"/>
    <n v="1425922969"/>
    <x v="259"/>
    <b v="1"/>
    <n v="942"/>
    <b v="1"/>
    <n v="131.93789333333334"/>
    <s v="film &amp; video/documentary"/>
    <x v="0"/>
    <s v="documentary"/>
  </r>
  <r>
    <x v="0"/>
    <s v="US"/>
    <s v="USD"/>
    <n v="1279360740"/>
    <d v="2010-07-17T09:59:00"/>
    <n v="1275415679"/>
    <x v="260"/>
    <b v="1"/>
    <n v="88"/>
    <b v="1"/>
    <n v="106.4"/>
    <s v="film &amp; video/documentary"/>
    <x v="0"/>
    <s v="documentary"/>
  </r>
  <r>
    <x v="0"/>
    <s v="US"/>
    <s v="USD"/>
    <n v="1339080900"/>
    <d v="2012-06-07T14:55:00"/>
    <n v="1334783704"/>
    <x v="261"/>
    <b v="1"/>
    <n v="220"/>
    <b v="1"/>
    <n v="107.4"/>
    <s v="film &amp; video/documentary"/>
    <x v="0"/>
    <s v="documentary"/>
  </r>
  <r>
    <x v="0"/>
    <s v="US"/>
    <s v="USD"/>
    <n v="1298699828"/>
    <d v="2011-02-26T05:57:08"/>
    <n v="1294811828"/>
    <x v="262"/>
    <b v="1"/>
    <n v="145"/>
    <b v="1"/>
    <n v="240"/>
    <s v="film &amp; video/documentary"/>
    <x v="0"/>
    <s v="documentary"/>
  </r>
  <r>
    <x v="0"/>
    <s v="US"/>
    <s v="USD"/>
    <n v="1348786494"/>
    <d v="2012-09-27T22:54:54"/>
    <n v="1346194494"/>
    <x v="263"/>
    <b v="1"/>
    <n v="963"/>
    <b v="1"/>
    <n v="118.08108"/>
    <s v="film &amp; video/documentary"/>
    <x v="0"/>
    <s v="documentary"/>
  </r>
  <r>
    <x v="0"/>
    <s v="US"/>
    <s v="USD"/>
    <n v="1336747995"/>
    <d v="2012-05-11T14:53:15"/>
    <n v="1334155995"/>
    <x v="264"/>
    <b v="1"/>
    <n v="91"/>
    <b v="1"/>
    <n v="118.19999999999999"/>
    <s v="film &amp; video/documentary"/>
    <x v="0"/>
    <s v="documentary"/>
  </r>
  <r>
    <x v="0"/>
    <s v="US"/>
    <s v="USD"/>
    <n v="1273522560"/>
    <d v="2010-05-10T20:16:00"/>
    <n v="1269928430"/>
    <x v="265"/>
    <b v="1"/>
    <n v="58"/>
    <b v="1"/>
    <n v="111.1"/>
    <s v="film &amp; video/documentary"/>
    <x v="0"/>
    <s v="documentary"/>
  </r>
  <r>
    <x v="0"/>
    <s v="US"/>
    <s v="USD"/>
    <n v="1271994660"/>
    <d v="2010-04-23T03:51:00"/>
    <n v="1264565507"/>
    <x v="266"/>
    <b v="1"/>
    <n v="36"/>
    <b v="1"/>
    <n v="145.5"/>
    <s v="film &amp; video/documentary"/>
    <x v="0"/>
    <s v="documentary"/>
  </r>
  <r>
    <x v="0"/>
    <s v="GB"/>
    <s v="GBP"/>
    <n v="1403693499"/>
    <d v="2014-06-25T10:51:39"/>
    <n v="1401101499"/>
    <x v="267"/>
    <b v="1"/>
    <n v="165"/>
    <b v="1"/>
    <n v="131.62883248730967"/>
    <s v="film &amp; video/documentary"/>
    <x v="0"/>
    <s v="documentary"/>
  </r>
  <r>
    <x v="0"/>
    <s v="US"/>
    <s v="USD"/>
    <n v="1320640778"/>
    <d v="2011-11-07T04:39:38"/>
    <n v="1316749178"/>
    <x v="268"/>
    <b v="1"/>
    <n v="111"/>
    <b v="1"/>
    <n v="111.4"/>
    <s v="film &amp; video/documentary"/>
    <x v="0"/>
    <s v="documentary"/>
  </r>
  <r>
    <x v="0"/>
    <s v="AU"/>
    <s v="AUD"/>
    <n v="1487738622"/>
    <d v="2017-02-22T04:43:42"/>
    <n v="1485146622"/>
    <x v="269"/>
    <b v="1"/>
    <n v="1596"/>
    <b v="1"/>
    <n v="147.23376999999999"/>
    <s v="film &amp; video/documentary"/>
    <x v="0"/>
    <s v="documentary"/>
  </r>
  <r>
    <x v="0"/>
    <s v="US"/>
    <s v="USD"/>
    <n v="1306296000"/>
    <d v="2011-05-25T04:00:00"/>
    <n v="1301950070"/>
    <x v="270"/>
    <b v="1"/>
    <n v="61"/>
    <b v="1"/>
    <n v="152.60869565217391"/>
    <s v="film &amp; video/documentary"/>
    <x v="0"/>
    <s v="documentary"/>
  </r>
  <r>
    <x v="0"/>
    <s v="US"/>
    <s v="USD"/>
    <n v="1388649600"/>
    <d v="2014-01-02T08:00:00"/>
    <n v="1386123861"/>
    <x v="271"/>
    <b v="1"/>
    <n v="287"/>
    <b v="1"/>
    <n v="104.67999999999999"/>
    <s v="film &amp; video/documentary"/>
    <x v="0"/>
    <s v="documentary"/>
  </r>
  <r>
    <x v="0"/>
    <s v="US"/>
    <s v="USD"/>
    <n v="1272480540"/>
    <d v="2010-04-28T18:49:00"/>
    <n v="1267220191"/>
    <x v="272"/>
    <b v="1"/>
    <n v="65"/>
    <b v="1"/>
    <n v="177.43366666666668"/>
    <s v="film &amp; video/documentary"/>
    <x v="0"/>
    <s v="documentary"/>
  </r>
  <r>
    <x v="0"/>
    <s v="US"/>
    <s v="USD"/>
    <n v="1309694266"/>
    <d v="2011-07-03T11:57:46"/>
    <n v="1307102266"/>
    <x v="273"/>
    <b v="1"/>
    <n v="118"/>
    <b v="1"/>
    <n v="107.7758"/>
    <s v="film &amp; video/documentary"/>
    <x v="0"/>
    <s v="documentary"/>
  </r>
  <r>
    <x v="0"/>
    <s v="US"/>
    <s v="USD"/>
    <n v="1333609140"/>
    <d v="2012-04-05T06:59:00"/>
    <n v="1330638829"/>
    <x v="274"/>
    <b v="1"/>
    <n v="113"/>
    <b v="1"/>
    <n v="156"/>
    <s v="film &amp; video/documentary"/>
    <x v="0"/>
    <s v="documentary"/>
  </r>
  <r>
    <x v="0"/>
    <s v="US"/>
    <s v="USD"/>
    <n v="1352511966"/>
    <d v="2012-11-10T01:46:06"/>
    <n v="1349916366"/>
    <x v="275"/>
    <b v="1"/>
    <n v="332"/>
    <b v="1"/>
    <n v="108.395"/>
    <s v="film &amp; video/documentary"/>
    <x v="0"/>
    <s v="documentary"/>
  </r>
  <r>
    <x v="0"/>
    <s v="US"/>
    <s v="USD"/>
    <n v="1335574674"/>
    <d v="2012-04-28T00:57:54"/>
    <n v="1330394274"/>
    <x v="276"/>
    <b v="1"/>
    <n v="62"/>
    <b v="1"/>
    <n v="147.6"/>
    <s v="film &amp; video/documentary"/>
    <x v="0"/>
    <s v="documentary"/>
  </r>
  <r>
    <x v="0"/>
    <s v="US"/>
    <s v="USD"/>
    <n v="1432416219"/>
    <d v="2015-05-23T21:23:39"/>
    <n v="1429824219"/>
    <x v="277"/>
    <b v="1"/>
    <n v="951"/>
    <b v="1"/>
    <n v="110.38153846153847"/>
    <s v="film &amp; video/documentary"/>
    <x v="0"/>
    <s v="documentary"/>
  </r>
  <r>
    <x v="0"/>
    <s v="US"/>
    <s v="USD"/>
    <n v="1350003539"/>
    <d v="2012-10-12T00:58:59"/>
    <n v="1347411539"/>
    <x v="278"/>
    <b v="1"/>
    <n v="415"/>
    <b v="1"/>
    <n v="150.34814814814814"/>
    <s v="film &amp; video/documentary"/>
    <x v="0"/>
    <s v="documentary"/>
  </r>
  <r>
    <x v="0"/>
    <s v="US"/>
    <s v="USD"/>
    <n v="1488160860"/>
    <d v="2017-02-27T02:01:00"/>
    <n v="1485237096"/>
    <x v="279"/>
    <b v="1"/>
    <n v="305"/>
    <b v="1"/>
    <n v="157.31829411764707"/>
    <s v="film &amp; video/documentary"/>
    <x v="0"/>
    <s v="documentary"/>
  </r>
  <r>
    <x v="0"/>
    <s v="US"/>
    <s v="USD"/>
    <n v="1401459035"/>
    <d v="2014-05-30T14:10:35"/>
    <n v="1397571035"/>
    <x v="280"/>
    <b v="1"/>
    <n v="2139"/>
    <b v="1"/>
    <n v="156.14400000000001"/>
    <s v="film &amp; video/documentary"/>
    <x v="0"/>
    <s v="documentary"/>
  </r>
  <r>
    <x v="0"/>
    <s v="US"/>
    <s v="USD"/>
    <n v="1249932360"/>
    <d v="2009-08-10T19:26:00"/>
    <n v="1242532513"/>
    <x v="281"/>
    <b v="1"/>
    <n v="79"/>
    <b v="1"/>
    <n v="120.58763636363636"/>
    <s v="film &amp; video/documentary"/>
    <x v="0"/>
    <s v="documentary"/>
  </r>
  <r>
    <x v="0"/>
    <s v="US"/>
    <s v="USD"/>
    <n v="1266876000"/>
    <d v="2010-02-22T22:00:00"/>
    <n v="1263679492"/>
    <x v="282"/>
    <b v="1"/>
    <n v="179"/>
    <b v="1"/>
    <n v="101.18888888888888"/>
    <s v="film &amp; video/documentary"/>
    <x v="0"/>
    <s v="documentary"/>
  </r>
  <r>
    <x v="0"/>
    <s v="US"/>
    <s v="USD"/>
    <n v="1306904340"/>
    <d v="2011-06-01T04:59:00"/>
    <n v="1305219744"/>
    <x v="283"/>
    <b v="1"/>
    <n v="202"/>
    <b v="1"/>
    <n v="114.27249999999999"/>
    <s v="film &amp; video/documentary"/>
    <x v="0"/>
    <s v="documentary"/>
  </r>
  <r>
    <x v="0"/>
    <s v="US"/>
    <s v="USD"/>
    <n v="1327167780"/>
    <d v="2012-01-21T17:43:00"/>
    <n v="1325007780"/>
    <x v="284"/>
    <b v="1"/>
    <n v="760"/>
    <b v="1"/>
    <n v="104.62615"/>
    <s v="film &amp; video/documentary"/>
    <x v="0"/>
    <s v="documentary"/>
  </r>
  <r>
    <x v="0"/>
    <s v="US"/>
    <s v="USD"/>
    <n v="1379614128"/>
    <d v="2013-09-19T18:08:48"/>
    <n v="1377022128"/>
    <x v="285"/>
    <b v="1"/>
    <n v="563"/>
    <b v="1"/>
    <n v="228.82507142857142"/>
    <s v="film &amp; video/documentary"/>
    <x v="0"/>
    <s v="documentary"/>
  </r>
  <r>
    <x v="0"/>
    <s v="US"/>
    <s v="USD"/>
    <n v="1364236524"/>
    <d v="2013-03-25T18:35:24"/>
    <n v="1360352124"/>
    <x v="286"/>
    <b v="1"/>
    <n v="135"/>
    <b v="1"/>
    <n v="109.15333333333332"/>
    <s v="film &amp; video/documentary"/>
    <x v="0"/>
    <s v="documentary"/>
  </r>
  <r>
    <x v="0"/>
    <s v="US"/>
    <s v="USD"/>
    <n v="1351828800"/>
    <d v="2012-11-02T04:00:00"/>
    <n v="1349160018"/>
    <x v="287"/>
    <b v="1"/>
    <n v="290"/>
    <b v="1"/>
    <n v="176.29999999999998"/>
    <s v="film &amp; video/documentary"/>
    <x v="0"/>
    <s v="documentary"/>
  </r>
  <r>
    <x v="0"/>
    <s v="US"/>
    <s v="USD"/>
    <n v="1340683393"/>
    <d v="2012-06-26T04:03:13"/>
    <n v="1337659393"/>
    <x v="288"/>
    <b v="1"/>
    <n v="447"/>
    <b v="1"/>
    <n v="103.21061999999999"/>
    <s v="film &amp; video/documentary"/>
    <x v="0"/>
    <s v="documentary"/>
  </r>
  <r>
    <x v="0"/>
    <s v="GB"/>
    <s v="GBP"/>
    <n v="1383389834"/>
    <d v="2013-11-02T10:57:14"/>
    <n v="1380797834"/>
    <x v="289"/>
    <b v="1"/>
    <n v="232"/>
    <b v="1"/>
    <n v="104.82000000000001"/>
    <s v="film &amp; video/documentary"/>
    <x v="0"/>
    <s v="documentary"/>
  </r>
  <r>
    <x v="0"/>
    <s v="US"/>
    <s v="USD"/>
    <n v="1296633540"/>
    <d v="2011-02-02T07:59:00"/>
    <n v="1292316697"/>
    <x v="290"/>
    <b v="1"/>
    <n v="168"/>
    <b v="1"/>
    <n v="106.68444444444445"/>
    <s v="film &amp; video/documentary"/>
    <x v="0"/>
    <s v="documentary"/>
  </r>
  <r>
    <x v="0"/>
    <s v="US"/>
    <s v="USD"/>
    <n v="1367366460"/>
    <d v="2013-05-01T00:01:00"/>
    <n v="1365791246"/>
    <x v="291"/>
    <b v="1"/>
    <n v="128"/>
    <b v="1"/>
    <n v="120.02"/>
    <s v="film &amp; video/documentary"/>
    <x v="0"/>
    <s v="documentary"/>
  </r>
  <r>
    <x v="0"/>
    <s v="US"/>
    <s v="USD"/>
    <n v="1319860740"/>
    <d v="2011-10-29T03:59:00"/>
    <n v="1317064599"/>
    <x v="292"/>
    <b v="1"/>
    <n v="493"/>
    <b v="1"/>
    <n v="101.50693333333334"/>
    <s v="film &amp; video/documentary"/>
    <x v="0"/>
    <s v="documentary"/>
  </r>
  <r>
    <x v="0"/>
    <s v="US"/>
    <s v="USD"/>
    <n v="1398009714"/>
    <d v="2014-04-20T16:01:54"/>
    <n v="1395417714"/>
    <x v="293"/>
    <b v="1"/>
    <n v="131"/>
    <b v="1"/>
    <n v="101.38461538461539"/>
    <s v="film &amp; video/documentary"/>
    <x v="0"/>
    <s v="documentary"/>
  </r>
  <r>
    <x v="0"/>
    <s v="US"/>
    <s v="USD"/>
    <n v="1279555200"/>
    <d v="2010-07-19T16:00:00"/>
    <n v="1276480894"/>
    <x v="294"/>
    <b v="1"/>
    <n v="50"/>
    <b v="1"/>
    <n v="100"/>
    <s v="film &amp; video/documentary"/>
    <x v="0"/>
    <s v="documentary"/>
  </r>
  <r>
    <x v="0"/>
    <s v="US"/>
    <s v="USD"/>
    <n v="1383264000"/>
    <d v="2013-11-01T00:00:00"/>
    <n v="1378080409"/>
    <x v="295"/>
    <b v="1"/>
    <n v="665"/>
    <b v="1"/>
    <n v="133.10911999999999"/>
    <s v="film &amp; video/documentary"/>
    <x v="0"/>
    <s v="documentary"/>
  </r>
  <r>
    <x v="0"/>
    <s v="US"/>
    <s v="USD"/>
    <n v="1347017083"/>
    <d v="2012-09-07T11:24:43"/>
    <n v="1344857083"/>
    <x v="296"/>
    <b v="1"/>
    <n v="129"/>
    <b v="1"/>
    <n v="118.72620000000001"/>
    <s v="film &amp; video/documentary"/>
    <x v="0"/>
    <s v="documentary"/>
  </r>
  <r>
    <x v="0"/>
    <s v="US"/>
    <s v="USD"/>
    <n v="1430452740"/>
    <d v="2015-05-01T03:59:00"/>
    <n v="1427390901"/>
    <x v="297"/>
    <b v="1"/>
    <n v="142"/>
    <b v="1"/>
    <n v="100.64"/>
    <s v="film &amp; video/documentary"/>
    <x v="0"/>
    <s v="documentary"/>
  </r>
  <r>
    <x v="0"/>
    <s v="US"/>
    <s v="USD"/>
    <n v="1399669200"/>
    <d v="2014-05-09T21:00:00"/>
    <n v="1394536048"/>
    <x v="298"/>
    <b v="1"/>
    <n v="2436"/>
    <b v="1"/>
    <n v="108.93241269841269"/>
    <s v="film &amp; video/documentary"/>
    <x v="0"/>
    <s v="documentary"/>
  </r>
  <r>
    <x v="0"/>
    <s v="US"/>
    <s v="USD"/>
    <n v="1289975060"/>
    <d v="2010-11-17T06:24:20"/>
    <n v="1287379460"/>
    <x v="299"/>
    <b v="1"/>
    <n v="244"/>
    <b v="1"/>
    <n v="178.95250000000001"/>
    <s v="film &amp; video/documentary"/>
    <x v="0"/>
    <s v="documentary"/>
  </r>
  <r>
    <x v="0"/>
    <s v="US"/>
    <s v="USD"/>
    <n v="1303686138"/>
    <d v="2011-04-24T23:02:18"/>
    <n v="1301007738"/>
    <x v="300"/>
    <b v="1"/>
    <n v="298"/>
    <b v="1"/>
    <n v="101.72264"/>
    <s v="film &amp; video/documentary"/>
    <x v="0"/>
    <s v="documentary"/>
  </r>
  <r>
    <x v="0"/>
    <s v="US"/>
    <s v="USD"/>
    <n v="1363711335"/>
    <d v="2013-03-19T16:42:15"/>
    <n v="1360258935"/>
    <x v="301"/>
    <b v="1"/>
    <n v="251"/>
    <b v="1"/>
    <n v="118.73499999999999"/>
    <s v="film &amp; video/documentary"/>
    <x v="0"/>
    <s v="documentary"/>
  </r>
  <r>
    <x v="0"/>
    <s v="US"/>
    <s v="USD"/>
    <n v="1330115638"/>
    <d v="2012-02-24T20:33:58"/>
    <n v="1327523638"/>
    <x v="302"/>
    <b v="1"/>
    <n v="108"/>
    <b v="1"/>
    <n v="100.46"/>
    <s v="film &amp; video/documentary"/>
    <x v="0"/>
    <s v="documentary"/>
  </r>
  <r>
    <x v="0"/>
    <s v="US"/>
    <s v="USD"/>
    <n v="1338601346"/>
    <d v="2012-06-02T01:42:26"/>
    <n v="1336009346"/>
    <x v="303"/>
    <b v="1"/>
    <n v="82"/>
    <b v="1"/>
    <n v="137.46666666666667"/>
    <s v="film &amp; video/documentary"/>
    <x v="0"/>
    <s v="documentary"/>
  </r>
  <r>
    <x v="0"/>
    <s v="US"/>
    <s v="USD"/>
    <n v="1346464800"/>
    <d v="2012-09-01T02:00:00"/>
    <n v="1343096197"/>
    <x v="304"/>
    <b v="1"/>
    <n v="74"/>
    <b v="1"/>
    <n v="231.64705882352939"/>
    <s v="film &amp; video/documentary"/>
    <x v="0"/>
    <s v="documentary"/>
  </r>
  <r>
    <x v="0"/>
    <s v="US"/>
    <s v="USD"/>
    <n v="1331392049"/>
    <d v="2012-03-10T15:07:29"/>
    <n v="1328800049"/>
    <x v="305"/>
    <b v="1"/>
    <n v="189"/>
    <b v="1"/>
    <n v="130.33333333333331"/>
    <s v="film &amp; video/documentary"/>
    <x v="0"/>
    <s v="documentary"/>
  </r>
  <r>
    <x v="0"/>
    <s v="US"/>
    <s v="USD"/>
    <n v="1363806333"/>
    <d v="2013-03-20T19:05:33"/>
    <n v="1362081933"/>
    <x v="306"/>
    <b v="1"/>
    <n v="80"/>
    <b v="1"/>
    <n v="292.89999999999998"/>
    <s v="film &amp; video/documentary"/>
    <x v="0"/>
    <s v="documentary"/>
  </r>
  <r>
    <x v="0"/>
    <s v="US"/>
    <s v="USD"/>
    <n v="1360276801"/>
    <d v="2013-02-07T22:40:01"/>
    <n v="1357684801"/>
    <x v="307"/>
    <b v="1"/>
    <n v="576"/>
    <b v="1"/>
    <n v="111.31818181818183"/>
    <s v="film &amp; video/documentary"/>
    <x v="0"/>
    <s v="documentary"/>
  </r>
  <r>
    <x v="0"/>
    <s v="US"/>
    <s v="USD"/>
    <n v="1299775210"/>
    <d v="2011-03-10T16:40:10"/>
    <n v="1295887210"/>
    <x v="308"/>
    <b v="1"/>
    <n v="202"/>
    <b v="1"/>
    <n v="105.56666666666668"/>
    <s v="film &amp; video/documentary"/>
    <x v="0"/>
    <s v="documentary"/>
  </r>
  <r>
    <x v="0"/>
    <s v="US"/>
    <s v="USD"/>
    <n v="1346695334"/>
    <d v="2012-09-03T18:02:14"/>
    <n v="1344880934"/>
    <x v="309"/>
    <b v="1"/>
    <n v="238"/>
    <b v="1"/>
    <n v="118.94444444444446"/>
    <s v="film &amp; video/documentary"/>
    <x v="0"/>
    <s v="documentary"/>
  </r>
  <r>
    <x v="0"/>
    <s v="US"/>
    <s v="USD"/>
    <n v="1319076000"/>
    <d v="2011-10-20T02:00:00"/>
    <n v="1317788623"/>
    <x v="310"/>
    <b v="1"/>
    <n v="36"/>
    <b v="1"/>
    <n v="104.129"/>
    <s v="film &amp; video/documentary"/>
    <x v="0"/>
    <s v="documentary"/>
  </r>
  <r>
    <x v="0"/>
    <s v="US"/>
    <s v="USD"/>
    <n v="1325404740"/>
    <d v="2012-01-01T07:59:00"/>
    <n v="1321852592"/>
    <x v="311"/>
    <b v="1"/>
    <n v="150"/>
    <b v="1"/>
    <n v="104.10165000000001"/>
    <s v="film &amp; video/documentary"/>
    <x v="0"/>
    <s v="documentary"/>
  </r>
  <r>
    <x v="0"/>
    <s v="US"/>
    <s v="USD"/>
    <n v="1365973432"/>
    <d v="2013-04-14T21:03:52"/>
    <n v="1363381432"/>
    <x v="312"/>
    <b v="1"/>
    <n v="146"/>
    <b v="1"/>
    <n v="111.87499999999999"/>
    <s v="film &amp; video/documentary"/>
    <x v="0"/>
    <s v="documentary"/>
  </r>
  <r>
    <x v="0"/>
    <s v="US"/>
    <s v="USD"/>
    <n v="1281542340"/>
    <d v="2010-08-11T15:59:00"/>
    <n v="1277702894"/>
    <x v="313"/>
    <b v="1"/>
    <n v="222"/>
    <b v="1"/>
    <n v="104.73529411764706"/>
    <s v="film &amp; video/documentary"/>
    <x v="0"/>
    <s v="documentary"/>
  </r>
  <r>
    <x v="0"/>
    <s v="US"/>
    <s v="USD"/>
    <n v="1362167988"/>
    <d v="2013-03-01T19:59:48"/>
    <n v="1359575988"/>
    <x v="314"/>
    <b v="1"/>
    <n v="120"/>
    <b v="1"/>
    <n v="385.15000000000003"/>
    <s v="film &amp; video/documentary"/>
    <x v="0"/>
    <s v="documentary"/>
  </r>
  <r>
    <x v="0"/>
    <s v="US"/>
    <s v="USD"/>
    <n v="1345660334"/>
    <d v="2012-08-22T18:32:14"/>
    <n v="1343068334"/>
    <x v="315"/>
    <b v="1"/>
    <n v="126"/>
    <b v="1"/>
    <n v="101.248"/>
    <s v="film &amp; video/documentary"/>
    <x v="0"/>
    <s v="documentary"/>
  </r>
  <r>
    <x v="0"/>
    <s v="CA"/>
    <s v="CAD"/>
    <n v="1418273940"/>
    <d v="2014-12-11T04:59:00"/>
    <n v="1415398197"/>
    <x v="316"/>
    <b v="1"/>
    <n v="158"/>
    <b v="1"/>
    <n v="113.77333333333333"/>
    <s v="film &amp; video/documentary"/>
    <x v="0"/>
    <s v="documentary"/>
  </r>
  <r>
    <x v="0"/>
    <s v="US"/>
    <s v="USD"/>
    <n v="1386778483"/>
    <d v="2013-12-11T16:14:43"/>
    <n v="1384186483"/>
    <x v="317"/>
    <b v="1"/>
    <n v="316"/>
    <b v="1"/>
    <n v="100.80333333333333"/>
    <s v="film &amp; video/documentary"/>
    <x v="0"/>
    <s v="documentary"/>
  </r>
  <r>
    <x v="0"/>
    <s v="US"/>
    <s v="USD"/>
    <n v="1364342151"/>
    <d v="2013-03-26T23:55:51"/>
    <n v="1361753751"/>
    <x v="318"/>
    <b v="1"/>
    <n v="284"/>
    <b v="1"/>
    <n v="283.32"/>
    <s v="film &amp; video/documentary"/>
    <x v="0"/>
    <s v="documentary"/>
  </r>
  <r>
    <x v="0"/>
    <s v="US"/>
    <s v="USD"/>
    <n v="1265097540"/>
    <d v="2010-02-02T07:59:00"/>
    <n v="1257538029"/>
    <x v="319"/>
    <b v="1"/>
    <n v="51"/>
    <b v="1"/>
    <n v="112.68"/>
    <s v="film &amp; video/documentary"/>
    <x v="0"/>
    <s v="documentary"/>
  </r>
  <r>
    <x v="0"/>
    <s v="GB"/>
    <s v="GBP"/>
    <n v="1450825200"/>
    <d v="2015-12-22T23:00:00"/>
    <n v="1448284433"/>
    <x v="320"/>
    <b v="1"/>
    <n v="158"/>
    <b v="1"/>
    <n v="106.58000000000001"/>
    <s v="film &amp; video/documentary"/>
    <x v="0"/>
    <s v="documentary"/>
  </r>
  <r>
    <x v="0"/>
    <s v="DE"/>
    <s v="EUR"/>
    <n v="1478605386"/>
    <d v="2016-11-08T11:43:06"/>
    <n v="1475577786"/>
    <x v="321"/>
    <b v="1"/>
    <n v="337"/>
    <b v="1"/>
    <n v="102.66285714285715"/>
    <s v="film &amp; video/documentary"/>
    <x v="0"/>
    <s v="documentary"/>
  </r>
  <r>
    <x v="0"/>
    <s v="US"/>
    <s v="USD"/>
    <n v="1463146848"/>
    <d v="2016-05-13T13:40:48"/>
    <n v="1460554848"/>
    <x v="322"/>
    <b v="1"/>
    <n v="186"/>
    <b v="1"/>
    <n v="107.91200000000001"/>
    <s v="film &amp; video/documentary"/>
    <x v="0"/>
    <s v="documentary"/>
  </r>
  <r>
    <x v="0"/>
    <s v="US"/>
    <s v="USD"/>
    <n v="1482307140"/>
    <d v="2016-12-21T07:59:00"/>
    <n v="1479886966"/>
    <x v="323"/>
    <b v="1"/>
    <n v="58"/>
    <b v="1"/>
    <n v="123.07407407407408"/>
    <s v="film &amp; video/documentary"/>
    <x v="0"/>
    <s v="documentary"/>
  </r>
  <r>
    <x v="0"/>
    <s v="US"/>
    <s v="USD"/>
    <n v="1438441308"/>
    <d v="2015-08-01T15:01:48"/>
    <n v="1435590108"/>
    <x v="324"/>
    <b v="1"/>
    <n v="82"/>
    <b v="1"/>
    <n v="101.6"/>
    <s v="film &amp; video/documentary"/>
    <x v="0"/>
    <s v="documentary"/>
  </r>
  <r>
    <x v="0"/>
    <s v="US"/>
    <s v="USD"/>
    <n v="1482208233"/>
    <d v="2016-12-20T04:30:33"/>
    <n v="1479184233"/>
    <x v="325"/>
    <b v="1"/>
    <n v="736"/>
    <b v="1"/>
    <n v="104.396"/>
    <s v="film &amp; video/documentary"/>
    <x v="0"/>
    <s v="documentary"/>
  </r>
  <r>
    <x v="0"/>
    <s v="US"/>
    <s v="USD"/>
    <n v="1489532220"/>
    <d v="2017-03-14T22:57:00"/>
    <n v="1486625606"/>
    <x v="326"/>
    <b v="1"/>
    <n v="1151"/>
    <b v="1"/>
    <n v="112.92973333333333"/>
    <s v="film &amp; video/documentary"/>
    <x v="0"/>
    <s v="documentary"/>
  </r>
  <r>
    <x v="0"/>
    <s v="US"/>
    <s v="USD"/>
    <n v="1427011200"/>
    <d v="2015-03-22T08:00:00"/>
    <n v="1424669929"/>
    <x v="327"/>
    <b v="1"/>
    <n v="34"/>
    <b v="1"/>
    <n v="136.4"/>
    <s v="film &amp; video/documentary"/>
    <x v="0"/>
    <s v="documentary"/>
  </r>
  <r>
    <x v="0"/>
    <s v="US"/>
    <s v="USD"/>
    <n v="1446350400"/>
    <d v="2015-11-01T04:00:00"/>
    <n v="1443739388"/>
    <x v="328"/>
    <b v="1"/>
    <n v="498"/>
    <b v="1"/>
    <n v="103.61439999999999"/>
    <s v="film &amp; video/documentary"/>
    <x v="0"/>
    <s v="documentary"/>
  </r>
  <r>
    <x v="0"/>
    <s v="US"/>
    <s v="USD"/>
    <n v="1446868800"/>
    <d v="2015-11-07T04:00:00"/>
    <n v="1444821127"/>
    <x v="329"/>
    <b v="1"/>
    <n v="167"/>
    <b v="1"/>
    <n v="105.5"/>
    <s v="film &amp; video/documentary"/>
    <x v="0"/>
    <s v="documentary"/>
  </r>
  <r>
    <x v="0"/>
    <s v="US"/>
    <s v="USD"/>
    <n v="1368763140"/>
    <d v="2013-05-17T03:59:00"/>
    <n v="1366028563"/>
    <x v="330"/>
    <b v="1"/>
    <n v="340"/>
    <b v="1"/>
    <n v="101.82857142857142"/>
    <s v="film &amp; video/documentary"/>
    <x v="0"/>
    <s v="documentary"/>
  </r>
  <r>
    <x v="0"/>
    <s v="US"/>
    <s v="USD"/>
    <n v="1466171834"/>
    <d v="2016-06-17T13:57:14"/>
    <n v="1463493434"/>
    <x v="331"/>
    <b v="1"/>
    <n v="438"/>
    <b v="1"/>
    <n v="106.60499999999999"/>
    <s v="film &amp; video/documentary"/>
    <x v="0"/>
    <s v="documentary"/>
  </r>
  <r>
    <x v="0"/>
    <s v="US"/>
    <s v="USD"/>
    <n v="1446019200"/>
    <d v="2015-10-28T08:00:00"/>
    <n v="1442420377"/>
    <x v="332"/>
    <b v="1"/>
    <n v="555"/>
    <b v="1"/>
    <n v="113.015"/>
    <s v="film &amp; video/documentary"/>
    <x v="0"/>
    <s v="documentary"/>
  </r>
  <r>
    <x v="0"/>
    <s v="US"/>
    <s v="USD"/>
    <n v="1460038591"/>
    <d v="2016-04-07T14:16:31"/>
    <n v="1457450191"/>
    <x v="333"/>
    <b v="1"/>
    <n v="266"/>
    <b v="1"/>
    <n v="125.22750000000001"/>
    <s v="film &amp; video/documentary"/>
    <x v="0"/>
    <s v="documentary"/>
  </r>
  <r>
    <x v="0"/>
    <s v="US"/>
    <s v="USD"/>
    <n v="1431716400"/>
    <d v="2015-05-15T19:00:00"/>
    <n v="1428423757"/>
    <x v="334"/>
    <b v="1"/>
    <n v="69"/>
    <b v="1"/>
    <n v="101.19"/>
    <s v="film &amp; video/documentary"/>
    <x v="0"/>
    <s v="documentary"/>
  </r>
  <r>
    <x v="0"/>
    <s v="US"/>
    <s v="USD"/>
    <n v="1431122400"/>
    <d v="2015-05-08T22:00:00"/>
    <n v="1428428515"/>
    <x v="335"/>
    <b v="1"/>
    <n v="80"/>
    <b v="1"/>
    <n v="102.76470588235294"/>
    <s v="film &amp; video/documentary"/>
    <x v="0"/>
    <s v="documentary"/>
  </r>
  <r>
    <x v="0"/>
    <s v="US"/>
    <s v="USD"/>
    <n v="1447427918"/>
    <d v="2015-11-13T15:18:38"/>
    <n v="1444832318"/>
    <x v="336"/>
    <b v="1"/>
    <n v="493"/>
    <b v="1"/>
    <n v="116.83911999999998"/>
    <s v="film &amp; video/documentary"/>
    <x v="0"/>
    <s v="documentary"/>
  </r>
  <r>
    <x v="0"/>
    <s v="US"/>
    <s v="USD"/>
    <n v="1426298708"/>
    <d v="2015-03-14T02:05:08"/>
    <n v="1423710308"/>
    <x v="337"/>
    <b v="1"/>
    <n v="31"/>
    <b v="1"/>
    <n v="101.16833333333335"/>
    <s v="film &amp; video/documentary"/>
    <x v="0"/>
    <s v="documentary"/>
  </r>
  <r>
    <x v="0"/>
    <s v="US"/>
    <s v="USD"/>
    <n v="1472864400"/>
    <d v="2016-09-03T01:00:00"/>
    <n v="1468001290"/>
    <x v="338"/>
    <b v="1"/>
    <n v="236"/>
    <b v="1"/>
    <n v="110.13360000000002"/>
    <s v="film &amp; video/documentary"/>
    <x v="0"/>
    <s v="documentary"/>
  </r>
  <r>
    <x v="0"/>
    <s v="US"/>
    <s v="USD"/>
    <n v="1430331268"/>
    <d v="2015-04-29T18:14:28"/>
    <n v="1427739268"/>
    <x v="339"/>
    <b v="1"/>
    <n v="89"/>
    <b v="1"/>
    <n v="108.08333333333333"/>
    <s v="film &amp; video/documentary"/>
    <x v="0"/>
    <s v="documentary"/>
  </r>
  <r>
    <x v="0"/>
    <s v="US"/>
    <s v="USD"/>
    <n v="1489006800"/>
    <d v="2017-03-08T21:00:00"/>
    <n v="1486397007"/>
    <x v="340"/>
    <b v="1"/>
    <n v="299"/>
    <b v="1"/>
    <n v="125.02285714285715"/>
    <s v="film &amp; video/documentary"/>
    <x v="0"/>
    <s v="documentary"/>
  </r>
  <r>
    <x v="0"/>
    <s v="US"/>
    <s v="USD"/>
    <n v="1412135940"/>
    <d v="2014-10-01T03:59:00"/>
    <n v="1410555998"/>
    <x v="341"/>
    <b v="1"/>
    <n v="55"/>
    <b v="1"/>
    <n v="106.71428571428572"/>
    <s v="film &amp; video/documentary"/>
    <x v="0"/>
    <s v="documentary"/>
  </r>
  <r>
    <x v="0"/>
    <s v="US"/>
    <s v="USD"/>
    <n v="1461955465"/>
    <d v="2016-04-29T18:44:25"/>
    <n v="1459363465"/>
    <x v="342"/>
    <b v="1"/>
    <n v="325"/>
    <b v="1"/>
    <n v="100.36639999999998"/>
    <s v="film &amp; video/documentary"/>
    <x v="0"/>
    <s v="documentary"/>
  </r>
  <r>
    <x v="0"/>
    <s v="US"/>
    <s v="USD"/>
    <n v="1415934000"/>
    <d v="2014-11-14T03:00:00"/>
    <n v="1413308545"/>
    <x v="343"/>
    <b v="1"/>
    <n v="524"/>
    <b v="1"/>
    <n v="102.02863333333335"/>
    <s v="film &amp; video/documentary"/>
    <x v="0"/>
    <s v="documentary"/>
  </r>
  <r>
    <x v="0"/>
    <s v="US"/>
    <s v="USD"/>
    <n v="1433125200"/>
    <d v="2015-06-01T02:20:00"/>
    <n v="1429312694"/>
    <x v="344"/>
    <b v="1"/>
    <n v="285"/>
    <b v="1"/>
    <n v="102.08358208955224"/>
    <s v="film &amp; video/documentary"/>
    <x v="0"/>
    <s v="documentary"/>
  </r>
  <r>
    <x v="0"/>
    <s v="US"/>
    <s v="USD"/>
    <n v="1432161590"/>
    <d v="2015-05-20T22:39:50"/>
    <n v="1429569590"/>
    <x v="345"/>
    <b v="1"/>
    <n v="179"/>
    <b v="1"/>
    <n v="123.27586206896552"/>
    <s v="film &amp; video/documentary"/>
    <x v="0"/>
    <s v="documentary"/>
  </r>
  <r>
    <x v="0"/>
    <s v="US"/>
    <s v="USD"/>
    <n v="1444824021"/>
    <d v="2015-10-14T12:00:21"/>
    <n v="1442232021"/>
    <x v="346"/>
    <b v="1"/>
    <n v="188"/>
    <b v="1"/>
    <n v="170.28880000000001"/>
    <s v="film &amp; video/documentary"/>
    <x v="0"/>
    <s v="documentary"/>
  </r>
  <r>
    <x v="0"/>
    <s v="US"/>
    <s v="USD"/>
    <n v="1447505609"/>
    <d v="2015-11-14T12:53:29"/>
    <n v="1444910009"/>
    <x v="347"/>
    <b v="1"/>
    <n v="379"/>
    <b v="1"/>
    <n v="111.59049999999999"/>
    <s v="film &amp; video/documentary"/>
    <x v="0"/>
    <s v="documentary"/>
  </r>
  <r>
    <x v="0"/>
    <s v="US"/>
    <s v="USD"/>
    <n v="1440165916"/>
    <d v="2015-08-21T14:05:16"/>
    <n v="1437573916"/>
    <x v="348"/>
    <b v="1"/>
    <n v="119"/>
    <b v="1"/>
    <n v="103"/>
    <s v="film &amp; video/documentary"/>
    <x v="0"/>
    <s v="documentary"/>
  </r>
  <r>
    <x v="0"/>
    <s v="US"/>
    <s v="USD"/>
    <n v="1487937508"/>
    <d v="2017-02-24T11:58:28"/>
    <n v="1485345508"/>
    <x v="349"/>
    <b v="1"/>
    <n v="167"/>
    <b v="1"/>
    <n v="106.63570159857905"/>
    <s v="film &amp; video/documentary"/>
    <x v="0"/>
    <s v="documentary"/>
  </r>
  <r>
    <x v="0"/>
    <s v="US"/>
    <s v="USD"/>
    <n v="1473566340"/>
    <d v="2016-09-11T03:59:00"/>
    <n v="1470274509"/>
    <x v="350"/>
    <b v="1"/>
    <n v="221"/>
    <b v="1"/>
    <n v="114.75999999999999"/>
    <s v="film &amp; video/documentary"/>
    <x v="0"/>
    <s v="documentary"/>
  </r>
  <r>
    <x v="0"/>
    <s v="ES"/>
    <s v="EUR"/>
    <n v="1460066954"/>
    <d v="2016-04-07T22:09:14"/>
    <n v="1456614554"/>
    <x v="351"/>
    <b v="1"/>
    <n v="964"/>
    <b v="1"/>
    <n v="127.34117647058822"/>
    <s v="film &amp; video/documentary"/>
    <x v="0"/>
    <s v="documentary"/>
  </r>
  <r>
    <x v="0"/>
    <s v="US"/>
    <s v="USD"/>
    <n v="1412740868"/>
    <d v="2014-10-08T04:01:08"/>
    <n v="1410148868"/>
    <x v="352"/>
    <b v="1"/>
    <n v="286"/>
    <b v="1"/>
    <n v="116.56"/>
    <s v="film &amp; video/documentary"/>
    <x v="0"/>
    <s v="documentary"/>
  </r>
  <r>
    <x v="0"/>
    <s v="US"/>
    <s v="USD"/>
    <n v="1447963219"/>
    <d v="2015-11-19T20:00:19"/>
    <n v="1445367619"/>
    <x v="353"/>
    <b v="1"/>
    <n v="613"/>
    <b v="1"/>
    <n v="108.61819426615318"/>
    <s v="film &amp; video/documentary"/>
    <x v="0"/>
    <s v="documentary"/>
  </r>
  <r>
    <x v="0"/>
    <s v="US"/>
    <s v="USD"/>
    <n v="1460141521"/>
    <d v="2016-04-08T18:52:01"/>
    <n v="1457553121"/>
    <x v="354"/>
    <b v="1"/>
    <n v="29"/>
    <b v="1"/>
    <n v="103.94285714285714"/>
    <s v="film &amp; video/documentary"/>
    <x v="0"/>
    <s v="documentary"/>
  </r>
  <r>
    <x v="0"/>
    <s v="US"/>
    <s v="USD"/>
    <n v="1417420994"/>
    <d v="2014-12-01T08:03:14"/>
    <n v="1414738994"/>
    <x v="355"/>
    <b v="1"/>
    <n v="165"/>
    <b v="1"/>
    <n v="116.25714285714285"/>
    <s v="film &amp; video/documentary"/>
    <x v="0"/>
    <s v="documentary"/>
  </r>
  <r>
    <x v="0"/>
    <s v="US"/>
    <s v="USD"/>
    <n v="1458152193"/>
    <d v="2016-03-16T18:16:33"/>
    <n v="1455563793"/>
    <x v="356"/>
    <b v="1"/>
    <n v="97"/>
    <b v="1"/>
    <n v="102.69239999999999"/>
    <s v="film &amp; video/documentary"/>
    <x v="0"/>
    <s v="documentary"/>
  </r>
  <r>
    <x v="0"/>
    <s v="US"/>
    <s v="USD"/>
    <n v="1429852797"/>
    <d v="2015-04-24T05:19:57"/>
    <n v="1426396797"/>
    <x v="357"/>
    <b v="1"/>
    <n v="303"/>
    <b v="1"/>
    <n v="174"/>
    <s v="film &amp; video/documentary"/>
    <x v="0"/>
    <s v="documentary"/>
  </r>
  <r>
    <x v="0"/>
    <s v="US"/>
    <s v="USD"/>
    <n v="1466002800"/>
    <d v="2016-06-15T15:00:00"/>
    <n v="1463517521"/>
    <x v="358"/>
    <b v="1"/>
    <n v="267"/>
    <b v="1"/>
    <n v="103.08800000000001"/>
    <s v="film &amp; video/documentary"/>
    <x v="0"/>
    <s v="documentary"/>
  </r>
  <r>
    <x v="0"/>
    <s v="US"/>
    <s v="USD"/>
    <n v="1415941920"/>
    <d v="2014-11-14T05:12:00"/>
    <n v="1414028490"/>
    <x v="359"/>
    <b v="1"/>
    <n v="302"/>
    <b v="1"/>
    <n v="104.85537190082646"/>
    <s v="film &amp; video/documentary"/>
    <x v="0"/>
    <s v="documentary"/>
  </r>
  <r>
    <x v="0"/>
    <s v="US"/>
    <s v="USD"/>
    <n v="1437621060"/>
    <d v="2015-07-23T03:11:00"/>
    <n v="1433799180"/>
    <x v="360"/>
    <b v="0"/>
    <n v="87"/>
    <b v="1"/>
    <n v="101.375"/>
    <s v="film &amp; video/documentary"/>
    <x v="0"/>
    <s v="documentary"/>
  </r>
  <r>
    <x v="0"/>
    <s v="US"/>
    <s v="USD"/>
    <n v="1416704506"/>
    <d v="2014-11-23T01:01:46"/>
    <n v="1414108906"/>
    <x v="361"/>
    <b v="0"/>
    <n v="354"/>
    <b v="1"/>
    <n v="111.07699999999998"/>
    <s v="film &amp; video/documentary"/>
    <x v="0"/>
    <s v="documentary"/>
  </r>
  <r>
    <x v="0"/>
    <s v="US"/>
    <s v="USD"/>
    <n v="1407456000"/>
    <d v="2014-08-08T00:00:00"/>
    <n v="1405573391"/>
    <x v="362"/>
    <b v="0"/>
    <n v="86"/>
    <b v="1"/>
    <n v="124.15933781686496"/>
    <s v="film &amp; video/documentary"/>
    <x v="0"/>
    <s v="documentary"/>
  </r>
  <r>
    <x v="0"/>
    <s v="US"/>
    <s v="USD"/>
    <n v="1272828120"/>
    <d v="2010-05-02T19:22:00"/>
    <n v="1268934736"/>
    <x v="363"/>
    <b v="0"/>
    <n v="26"/>
    <b v="1"/>
    <n v="101.33333333333334"/>
    <s v="film &amp; video/documentary"/>
    <x v="0"/>
    <s v="documentary"/>
  </r>
  <r>
    <x v="0"/>
    <s v="US"/>
    <s v="USD"/>
    <n v="1403323140"/>
    <d v="2014-06-21T03:59:00"/>
    <n v="1400704672"/>
    <x v="364"/>
    <b v="0"/>
    <n v="113"/>
    <b v="1"/>
    <n v="110.16142857142856"/>
    <s v="film &amp; video/documentary"/>
    <x v="0"/>
    <s v="documentary"/>
  </r>
  <r>
    <x v="0"/>
    <s v="GB"/>
    <s v="GBP"/>
    <n v="1393597999"/>
    <d v="2014-02-28T14:33:19"/>
    <n v="1391005999"/>
    <x v="365"/>
    <b v="0"/>
    <n v="65"/>
    <b v="1"/>
    <n v="103.97333333333334"/>
    <s v="film &amp; video/documentary"/>
    <x v="0"/>
    <s v="documentary"/>
  </r>
  <r>
    <x v="0"/>
    <s v="US"/>
    <s v="USD"/>
    <n v="1337540518"/>
    <d v="2012-05-20T19:01:58"/>
    <n v="1334948518"/>
    <x v="366"/>
    <b v="0"/>
    <n v="134"/>
    <b v="1"/>
    <n v="101.31578947368421"/>
    <s v="film &amp; video/documentary"/>
    <x v="0"/>
    <s v="documentary"/>
  </r>
  <r>
    <x v="0"/>
    <s v="US"/>
    <s v="USD"/>
    <n v="1367384340"/>
    <d v="2013-05-01T04:59:00"/>
    <n v="1363960278"/>
    <x v="367"/>
    <b v="0"/>
    <n v="119"/>
    <b v="1"/>
    <n v="103.3501"/>
    <s v="film &amp; video/documentary"/>
    <x v="0"/>
    <s v="documentary"/>
  </r>
  <r>
    <x v="0"/>
    <s v="US"/>
    <s v="USD"/>
    <n v="1426426322"/>
    <d v="2015-03-15T13:32:02"/>
    <n v="1423405922"/>
    <x v="368"/>
    <b v="0"/>
    <n v="159"/>
    <b v="1"/>
    <n v="104.11200000000001"/>
    <s v="film &amp; video/documentary"/>
    <x v="0"/>
    <s v="documentary"/>
  </r>
  <r>
    <x v="0"/>
    <s v="US"/>
    <s v="USD"/>
    <n v="1326633269"/>
    <d v="2012-01-15T13:14:29"/>
    <n v="1324041269"/>
    <x v="369"/>
    <b v="0"/>
    <n v="167"/>
    <b v="1"/>
    <n v="110.15569230769231"/>
    <s v="film &amp; video/documentary"/>
    <x v="0"/>
    <s v="documentary"/>
  </r>
  <r>
    <x v="0"/>
    <s v="US"/>
    <s v="USD"/>
    <n v="1483729500"/>
    <d v="2017-01-06T19:05:00"/>
    <n v="1481137500"/>
    <x v="370"/>
    <b v="0"/>
    <n v="43"/>
    <b v="1"/>
    <n v="122.02"/>
    <s v="film &amp; video/documentary"/>
    <x v="0"/>
    <s v="documentary"/>
  </r>
  <r>
    <x v="0"/>
    <s v="US"/>
    <s v="USD"/>
    <n v="1359743139"/>
    <d v="2013-02-01T18:25:39"/>
    <n v="1355855139"/>
    <x v="371"/>
    <b v="0"/>
    <n v="1062"/>
    <b v="1"/>
    <n v="114.16866666666667"/>
    <s v="film &amp; video/documentary"/>
    <x v="0"/>
    <s v="documentary"/>
  </r>
  <r>
    <x v="0"/>
    <s v="GB"/>
    <s v="GBP"/>
    <n v="1459872000"/>
    <d v="2016-04-05T16:00:00"/>
    <n v="1456408244"/>
    <x v="372"/>
    <b v="0"/>
    <n v="9"/>
    <b v="1"/>
    <n v="125.33333333333334"/>
    <s v="film &amp; video/documentary"/>
    <x v="0"/>
    <s v="documentary"/>
  </r>
  <r>
    <x v="0"/>
    <s v="US"/>
    <s v="USD"/>
    <n v="1342648398"/>
    <d v="2012-07-18T21:53:18"/>
    <n v="1340056398"/>
    <x v="373"/>
    <b v="0"/>
    <n v="89"/>
    <b v="1"/>
    <n v="106.66666666666667"/>
    <s v="film &amp; video/documentary"/>
    <x v="0"/>
    <s v="documentary"/>
  </r>
  <r>
    <x v="0"/>
    <s v="US"/>
    <s v="USD"/>
    <n v="1316208031"/>
    <d v="2011-09-16T21:20:31"/>
    <n v="1312320031"/>
    <x v="374"/>
    <b v="0"/>
    <n v="174"/>
    <b v="1"/>
    <n v="130.65"/>
    <s v="film &amp; video/documentary"/>
    <x v="0"/>
    <s v="documentary"/>
  </r>
  <r>
    <x v="0"/>
    <s v="US"/>
    <s v="USD"/>
    <n v="1393694280"/>
    <d v="2014-03-01T17:18:00"/>
    <n v="1390088311"/>
    <x v="375"/>
    <b v="0"/>
    <n v="14"/>
    <b v="1"/>
    <n v="120"/>
    <s v="film &amp; video/documentary"/>
    <x v="0"/>
    <s v="documentary"/>
  </r>
  <r>
    <x v="0"/>
    <s v="GB"/>
    <s v="GBP"/>
    <n v="1472122316"/>
    <d v="2016-08-25T10:51:56"/>
    <n v="1469443916"/>
    <x v="376"/>
    <b v="0"/>
    <n v="48"/>
    <b v="1"/>
    <n v="105.9591836734694"/>
    <s v="film &amp; video/documentary"/>
    <x v="0"/>
    <s v="documentary"/>
  </r>
  <r>
    <x v="0"/>
    <s v="US"/>
    <s v="USD"/>
    <n v="1447484460"/>
    <d v="2015-11-14T07:01:00"/>
    <n v="1444888868"/>
    <x v="377"/>
    <b v="0"/>
    <n v="133"/>
    <b v="1"/>
    <n v="114.39999999999999"/>
    <s v="film &amp; video/documentary"/>
    <x v="0"/>
    <s v="documentary"/>
  </r>
  <r>
    <x v="0"/>
    <s v="CA"/>
    <s v="CAD"/>
    <n v="1453765920"/>
    <d v="2016-01-25T23:52:00"/>
    <n v="1451655808"/>
    <x v="378"/>
    <b v="0"/>
    <n v="83"/>
    <b v="1"/>
    <n v="111.76666666666665"/>
    <s v="film &amp; video/documentary"/>
    <x v="0"/>
    <s v="documentary"/>
  </r>
  <r>
    <x v="0"/>
    <s v="US"/>
    <s v="USD"/>
    <n v="1336062672"/>
    <d v="2012-05-03T16:31:12"/>
    <n v="1332174672"/>
    <x v="379"/>
    <b v="0"/>
    <n v="149"/>
    <b v="1"/>
    <n v="116.08000000000001"/>
    <s v="film &amp; video/documentary"/>
    <x v="0"/>
    <s v="documentary"/>
  </r>
  <r>
    <x v="0"/>
    <s v="US"/>
    <s v="USD"/>
    <n v="1453569392"/>
    <d v="2016-01-23T17:16:32"/>
    <n v="1451409392"/>
    <x v="380"/>
    <b v="0"/>
    <n v="49"/>
    <b v="1"/>
    <n v="141.5"/>
    <s v="film &amp; video/documentary"/>
    <x v="0"/>
    <s v="documentary"/>
  </r>
  <r>
    <x v="0"/>
    <s v="US"/>
    <s v="USD"/>
    <n v="1343624400"/>
    <d v="2012-07-30T05:00:00"/>
    <n v="1340642717"/>
    <x v="381"/>
    <b v="0"/>
    <n v="251"/>
    <b v="1"/>
    <n v="104.72999999999999"/>
    <s v="film &amp; video/documentary"/>
    <x v="0"/>
    <s v="documentary"/>
  </r>
  <r>
    <x v="0"/>
    <s v="US"/>
    <s v="USD"/>
    <n v="1346950900"/>
    <d v="2012-09-06T17:01:40"/>
    <n v="1345741300"/>
    <x v="382"/>
    <b v="0"/>
    <n v="22"/>
    <b v="1"/>
    <n v="255.83333333333331"/>
    <s v="film &amp; video/documentary"/>
    <x v="0"/>
    <s v="documentary"/>
  </r>
  <r>
    <x v="0"/>
    <s v="US"/>
    <s v="USD"/>
    <n v="1400467759"/>
    <d v="2014-05-19T02:49:19"/>
    <n v="1398480559"/>
    <x v="383"/>
    <b v="0"/>
    <n v="48"/>
    <b v="1"/>
    <n v="206.70670670670671"/>
    <s v="film &amp; video/documentary"/>
    <x v="0"/>
    <s v="documentary"/>
  </r>
  <r>
    <x v="0"/>
    <s v="US"/>
    <s v="USD"/>
    <n v="1420569947"/>
    <d v="2015-01-06T18:45:47"/>
    <n v="1417977947"/>
    <x v="384"/>
    <b v="0"/>
    <n v="383"/>
    <b v="1"/>
    <n v="112.105"/>
    <s v="film &amp; video/documentary"/>
    <x v="0"/>
    <s v="documentary"/>
  </r>
  <r>
    <x v="0"/>
    <s v="US"/>
    <s v="USD"/>
    <n v="1416582101"/>
    <d v="2014-11-21T15:01:41"/>
    <n v="1413986501"/>
    <x v="385"/>
    <b v="0"/>
    <n v="237"/>
    <b v="1"/>
    <n v="105.982"/>
    <s v="film &amp; video/documentary"/>
    <x v="0"/>
    <s v="documentary"/>
  </r>
  <r>
    <x v="0"/>
    <s v="US"/>
    <s v="USD"/>
    <n v="1439246991"/>
    <d v="2015-08-10T22:49:51"/>
    <n v="1437950991"/>
    <x v="386"/>
    <b v="0"/>
    <n v="13"/>
    <b v="1"/>
    <n v="100.16666666666667"/>
    <s v="film &amp; video/documentary"/>
    <x v="0"/>
    <s v="documentary"/>
  </r>
  <r>
    <x v="0"/>
    <s v="US"/>
    <s v="USD"/>
    <n v="1439618400"/>
    <d v="2015-08-15T06:00:00"/>
    <n v="1436976858"/>
    <x v="387"/>
    <b v="0"/>
    <n v="562"/>
    <b v="1"/>
    <n v="213.98947368421051"/>
    <s v="film &amp; video/documentary"/>
    <x v="0"/>
    <s v="documentary"/>
  </r>
  <r>
    <x v="0"/>
    <s v="US"/>
    <s v="USD"/>
    <n v="1469670580"/>
    <d v="2016-07-28T01:49:40"/>
    <n v="1467078580"/>
    <x v="388"/>
    <b v="0"/>
    <n v="71"/>
    <b v="1"/>
    <n v="126.16000000000001"/>
    <s v="film &amp; video/documentary"/>
    <x v="0"/>
    <s v="documentary"/>
  </r>
  <r>
    <x v="0"/>
    <s v="US"/>
    <s v="USD"/>
    <n v="1394233140"/>
    <d v="2014-03-07T22:59:00"/>
    <n v="1391477450"/>
    <x v="389"/>
    <b v="0"/>
    <n v="1510"/>
    <b v="1"/>
    <n v="181.53547058823528"/>
    <s v="film &amp; video/documentary"/>
    <x v="0"/>
    <s v="documentary"/>
  </r>
  <r>
    <x v="0"/>
    <s v="US"/>
    <s v="USD"/>
    <n v="1431046372"/>
    <d v="2015-05-08T00:52:52"/>
    <n v="1429318372"/>
    <x v="390"/>
    <b v="0"/>
    <n v="14"/>
    <b v="1"/>
    <n v="100"/>
    <s v="film &amp; video/documentary"/>
    <x v="0"/>
    <s v="documentary"/>
  </r>
  <r>
    <x v="0"/>
    <s v="US"/>
    <s v="USD"/>
    <n v="1324169940"/>
    <d v="2011-12-18T00:59:00"/>
    <n v="1321578051"/>
    <x v="391"/>
    <b v="0"/>
    <n v="193"/>
    <b v="1"/>
    <n v="100.61"/>
    <s v="film &amp; video/documentary"/>
    <x v="0"/>
    <s v="documentary"/>
  </r>
  <r>
    <x v="0"/>
    <s v="US"/>
    <s v="USD"/>
    <n v="1315450800"/>
    <d v="2011-09-08T03:00:00"/>
    <n v="1312823571"/>
    <x v="392"/>
    <b v="0"/>
    <n v="206"/>
    <b v="1"/>
    <n v="100.9027027027027"/>
    <s v="film &amp; video/documentary"/>
    <x v="0"/>
    <s v="documentary"/>
  </r>
  <r>
    <x v="0"/>
    <s v="US"/>
    <s v="USD"/>
    <n v="1381424452"/>
    <d v="2013-10-10T17:00:52"/>
    <n v="1378746052"/>
    <x v="393"/>
    <b v="0"/>
    <n v="351"/>
    <b v="1"/>
    <n v="110.446"/>
    <s v="film &amp; video/documentary"/>
    <x v="0"/>
    <s v="documentary"/>
  </r>
  <r>
    <x v="0"/>
    <s v="ES"/>
    <s v="EUR"/>
    <n v="1460918282"/>
    <d v="2016-04-17T18:38:02"/>
    <n v="1455737882"/>
    <x v="394"/>
    <b v="0"/>
    <n v="50"/>
    <b v="1"/>
    <n v="111.8936170212766"/>
    <s v="film &amp; video/documentary"/>
    <x v="0"/>
    <s v="documentary"/>
  </r>
  <r>
    <x v="0"/>
    <s v="US"/>
    <s v="USD"/>
    <n v="1335562320"/>
    <d v="2012-04-27T21:32:00"/>
    <n v="1332452960"/>
    <x v="395"/>
    <b v="0"/>
    <n v="184"/>
    <b v="1"/>
    <n v="108.04450000000001"/>
    <s v="film &amp; video/documentary"/>
    <x v="0"/>
    <s v="documentary"/>
  </r>
  <r>
    <x v="0"/>
    <s v="US"/>
    <s v="USD"/>
    <n v="1341668006"/>
    <d v="2012-07-07T13:33:26"/>
    <n v="1340372006"/>
    <x v="396"/>
    <b v="0"/>
    <n v="196"/>
    <b v="1"/>
    <n v="106.66666666666667"/>
    <s v="film &amp; video/documentary"/>
    <x v="0"/>
    <s v="documentary"/>
  </r>
  <r>
    <x v="0"/>
    <s v="US"/>
    <s v="USD"/>
    <n v="1283312640"/>
    <d v="2010-09-01T03:44:00"/>
    <n v="1279651084"/>
    <x v="397"/>
    <b v="0"/>
    <n v="229"/>
    <b v="1"/>
    <n v="103.90027322404372"/>
    <s v="film &amp; video/documentary"/>
    <x v="0"/>
    <s v="documentary"/>
  </r>
  <r>
    <x v="0"/>
    <s v="US"/>
    <s v="USD"/>
    <n v="1430334126"/>
    <d v="2015-04-29T19:02:06"/>
    <n v="1426446126"/>
    <x v="398"/>
    <b v="0"/>
    <n v="67"/>
    <b v="1"/>
    <n v="125.16000000000001"/>
    <s v="film &amp; video/documentary"/>
    <x v="0"/>
    <s v="documentary"/>
  </r>
  <r>
    <x v="0"/>
    <s v="GB"/>
    <s v="GBP"/>
    <n v="1481716800"/>
    <d v="2016-12-14T12:00:00"/>
    <n v="1479070867"/>
    <x v="399"/>
    <b v="0"/>
    <n v="95"/>
    <b v="1"/>
    <n v="106.80499999999999"/>
    <s v="film &amp; video/documentary"/>
    <x v="0"/>
    <s v="documentary"/>
  </r>
  <r>
    <x v="0"/>
    <s v="US"/>
    <s v="USD"/>
    <n v="1400297400"/>
    <d v="2014-05-17T03:30:00"/>
    <n v="1397661347"/>
    <x v="400"/>
    <b v="0"/>
    <n v="62"/>
    <b v="1"/>
    <n v="112.30249999999999"/>
    <s v="film &amp; video/documentary"/>
    <x v="0"/>
    <s v="documentary"/>
  </r>
  <r>
    <x v="0"/>
    <s v="US"/>
    <s v="USD"/>
    <n v="1312747970"/>
    <d v="2011-08-07T20:12:50"/>
    <n v="1310155970"/>
    <x v="401"/>
    <b v="0"/>
    <n v="73"/>
    <b v="1"/>
    <n v="103.812"/>
    <s v="film &amp; video/documentary"/>
    <x v="0"/>
    <s v="documentary"/>
  </r>
  <r>
    <x v="0"/>
    <s v="US"/>
    <s v="USD"/>
    <n v="1446731817"/>
    <d v="2015-11-05T13:56:57"/>
    <n v="1444913817"/>
    <x v="402"/>
    <b v="0"/>
    <n v="43"/>
    <b v="1"/>
    <n v="141.65"/>
    <s v="film &amp; video/documentary"/>
    <x v="0"/>
    <s v="documentary"/>
  </r>
  <r>
    <x v="0"/>
    <s v="US"/>
    <s v="USD"/>
    <n v="1312960080"/>
    <d v="2011-08-10T07:08:00"/>
    <n v="1308900441"/>
    <x v="403"/>
    <b v="0"/>
    <n v="70"/>
    <b v="1"/>
    <n v="105.25999999999999"/>
    <s v="film &amp; video/documentary"/>
    <x v="0"/>
    <s v="documentary"/>
  </r>
  <r>
    <x v="0"/>
    <s v="US"/>
    <s v="USD"/>
    <n v="1391641440"/>
    <d v="2014-02-05T23:04:00"/>
    <n v="1389107062"/>
    <x v="404"/>
    <b v="0"/>
    <n v="271"/>
    <b v="1"/>
    <n v="103.09142857142857"/>
    <s v="film &amp; video/documentary"/>
    <x v="0"/>
    <s v="documentary"/>
  </r>
  <r>
    <x v="0"/>
    <s v="US"/>
    <s v="USD"/>
    <n v="1394071339"/>
    <d v="2014-03-06T02:02:19"/>
    <n v="1391479339"/>
    <x v="405"/>
    <b v="0"/>
    <n v="55"/>
    <b v="1"/>
    <n v="107.65957446808511"/>
    <s v="film &amp; video/documentary"/>
    <x v="0"/>
    <s v="documentary"/>
  </r>
  <r>
    <x v="0"/>
    <s v="US"/>
    <s v="USD"/>
    <n v="1304920740"/>
    <d v="2011-05-09T05:59:00"/>
    <n v="1301975637"/>
    <x v="406"/>
    <b v="0"/>
    <n v="35"/>
    <b v="1"/>
    <n v="107.70464285714286"/>
    <s v="film &amp; video/documentary"/>
    <x v="0"/>
    <s v="documentary"/>
  </r>
  <r>
    <x v="0"/>
    <s v="US"/>
    <s v="USD"/>
    <n v="1321739650"/>
    <d v="2011-11-19T21:54:10"/>
    <n v="1316552050"/>
    <x v="407"/>
    <b v="0"/>
    <n v="22"/>
    <b v="1"/>
    <n v="101.55000000000001"/>
    <s v="film &amp; video/documentary"/>
    <x v="0"/>
    <s v="documentary"/>
  </r>
  <r>
    <x v="0"/>
    <s v="US"/>
    <s v="USD"/>
    <n v="1383676790"/>
    <d v="2013-11-05T18:39:50"/>
    <n v="1380217190"/>
    <x v="408"/>
    <b v="0"/>
    <n v="38"/>
    <b v="1"/>
    <n v="101.43766666666667"/>
    <s v="film &amp; video/documentary"/>
    <x v="0"/>
    <s v="documentary"/>
  </r>
  <r>
    <x v="0"/>
    <s v="GB"/>
    <s v="GBP"/>
    <n v="1469220144"/>
    <d v="2016-07-22T20:42:24"/>
    <n v="1466628144"/>
    <x v="409"/>
    <b v="0"/>
    <n v="15"/>
    <b v="1"/>
    <n v="136.80000000000001"/>
    <s v="film &amp; video/documentary"/>
    <x v="0"/>
    <s v="documentary"/>
  </r>
  <r>
    <x v="0"/>
    <s v="CA"/>
    <s v="CAD"/>
    <n v="1434670397"/>
    <d v="2015-06-18T23:33:17"/>
    <n v="1429486397"/>
    <x v="410"/>
    <b v="0"/>
    <n v="7"/>
    <b v="1"/>
    <n v="128.29999999999998"/>
    <s v="film &amp; video/documentary"/>
    <x v="0"/>
    <s v="documentary"/>
  </r>
  <r>
    <x v="0"/>
    <s v="US"/>
    <s v="USD"/>
    <n v="1387688400"/>
    <d v="2013-12-22T05:00:00"/>
    <n v="1384920804"/>
    <x v="411"/>
    <b v="0"/>
    <n v="241"/>
    <b v="1"/>
    <n v="101.05"/>
    <s v="film &amp; video/documentary"/>
    <x v="0"/>
    <s v="documentary"/>
  </r>
  <r>
    <x v="0"/>
    <s v="US"/>
    <s v="USD"/>
    <n v="1343238578"/>
    <d v="2012-07-25T17:49:38"/>
    <n v="1341856178"/>
    <x v="412"/>
    <b v="0"/>
    <n v="55"/>
    <b v="1"/>
    <n v="126.84"/>
    <s v="film &amp; video/documentary"/>
    <x v="0"/>
    <s v="documentary"/>
  </r>
  <r>
    <x v="0"/>
    <s v="US"/>
    <s v="USD"/>
    <n v="1342731811"/>
    <d v="2012-07-19T21:03:31"/>
    <n v="1340139811"/>
    <x v="413"/>
    <b v="0"/>
    <n v="171"/>
    <b v="1"/>
    <n v="105.0859375"/>
    <s v="film &amp; video/documentary"/>
    <x v="0"/>
    <s v="documentary"/>
  </r>
  <r>
    <x v="0"/>
    <s v="US"/>
    <s v="USD"/>
    <n v="1381541465"/>
    <d v="2013-10-12T01:31:05"/>
    <n v="1378949465"/>
    <x v="414"/>
    <b v="0"/>
    <n v="208"/>
    <b v="1"/>
    <n v="102.85405405405406"/>
    <s v="film &amp; video/documentary"/>
    <x v="0"/>
    <s v="documentary"/>
  </r>
  <r>
    <x v="0"/>
    <s v="CA"/>
    <s v="CAD"/>
    <n v="1413547200"/>
    <d v="2014-10-17T12:00:00"/>
    <n v="1411417602"/>
    <x v="415"/>
    <b v="0"/>
    <n v="21"/>
    <b v="1"/>
    <n v="102.14714285714285"/>
    <s v="film &amp; video/documentary"/>
    <x v="0"/>
    <s v="documentary"/>
  </r>
  <r>
    <x v="0"/>
    <s v="US"/>
    <s v="USD"/>
    <n v="1391851831"/>
    <d v="2014-02-08T09:30:31"/>
    <n v="1389259831"/>
    <x v="416"/>
    <b v="0"/>
    <n v="25"/>
    <b v="1"/>
    <n v="120.21700000000001"/>
    <s v="film &amp; video/documentary"/>
    <x v="0"/>
    <s v="documentary"/>
  </r>
  <r>
    <x v="0"/>
    <s v="US"/>
    <s v="USD"/>
    <n v="1365395580"/>
    <d v="2013-04-08T04:33:00"/>
    <n v="1364426260"/>
    <x v="417"/>
    <b v="0"/>
    <n v="52"/>
    <b v="1"/>
    <n v="100.24761904761905"/>
    <s v="film &amp; video/documentary"/>
    <x v="0"/>
    <s v="documentary"/>
  </r>
  <r>
    <x v="0"/>
    <s v="US"/>
    <s v="USD"/>
    <n v="1437633997"/>
    <d v="2015-07-23T06:46:37"/>
    <n v="1435041997"/>
    <x v="418"/>
    <b v="0"/>
    <n v="104"/>
    <b v="1"/>
    <n v="100.63392857142857"/>
    <s v="film &amp; video/documentary"/>
    <x v="0"/>
    <s v="documentary"/>
  </r>
  <r>
    <x v="0"/>
    <s v="US"/>
    <s v="USD"/>
    <n v="1372536787"/>
    <d v="2013-06-29T20:13:07"/>
    <n v="1367352787"/>
    <x v="419"/>
    <b v="0"/>
    <n v="73"/>
    <b v="1"/>
    <n v="100.4375"/>
    <s v="film &amp; video/documentary"/>
    <x v="0"/>
    <s v="documentary"/>
  </r>
  <r>
    <x v="2"/>
    <s v="US"/>
    <s v="USD"/>
    <n v="1394772031"/>
    <d v="2014-03-14T04:40:31"/>
    <n v="1392183631"/>
    <x v="420"/>
    <b v="0"/>
    <n v="3"/>
    <b v="0"/>
    <n v="0.43939393939393934"/>
    <s v="film &amp; video/animation"/>
    <x v="0"/>
    <s v="animation"/>
  </r>
  <r>
    <x v="2"/>
    <s v="US"/>
    <s v="USD"/>
    <n v="1440157656"/>
    <d v="2015-08-21T11:47:36"/>
    <n v="1434973656"/>
    <x v="421"/>
    <b v="0"/>
    <n v="6"/>
    <b v="0"/>
    <n v="2.0066666666666668"/>
    <s v="film &amp; video/animation"/>
    <x v="0"/>
    <s v="animation"/>
  </r>
  <r>
    <x v="2"/>
    <s v="US"/>
    <s v="USD"/>
    <n v="1410416097"/>
    <d v="2014-09-11T06:14:57"/>
    <n v="1407824097"/>
    <x v="422"/>
    <b v="0"/>
    <n v="12"/>
    <b v="0"/>
    <n v="1.075"/>
    <s v="film &amp; video/animation"/>
    <x v="0"/>
    <s v="animation"/>
  </r>
  <r>
    <x v="2"/>
    <s v="US"/>
    <s v="USD"/>
    <n v="1370470430"/>
    <d v="2013-06-05T22:13:50"/>
    <n v="1367878430"/>
    <x v="423"/>
    <b v="0"/>
    <n v="13"/>
    <b v="0"/>
    <n v="0.76500000000000001"/>
    <s v="film &amp; video/animation"/>
    <x v="0"/>
    <s v="animation"/>
  </r>
  <r>
    <x v="2"/>
    <s v="US"/>
    <s v="USD"/>
    <n v="1332748899"/>
    <d v="2012-03-26T08:01:39"/>
    <n v="1327568499"/>
    <x v="424"/>
    <b v="0"/>
    <n v="5"/>
    <b v="0"/>
    <n v="6.7966666666666677"/>
    <s v="film &amp; video/animation"/>
    <x v="0"/>
    <s v="animation"/>
  </r>
  <r>
    <x v="2"/>
    <s v="US"/>
    <s v="USD"/>
    <n v="1448660404"/>
    <d v="2015-11-27T21:40:04"/>
    <n v="1443472804"/>
    <x v="425"/>
    <b v="0"/>
    <n v="2"/>
    <b v="0"/>
    <n v="1.2E-2"/>
    <s v="film &amp; video/animation"/>
    <x v="0"/>
    <s v="animation"/>
  </r>
  <r>
    <x v="2"/>
    <s v="US"/>
    <s v="USD"/>
    <n v="1456851914"/>
    <d v="2016-03-01T17:05:14"/>
    <n v="1454259914"/>
    <x v="426"/>
    <b v="0"/>
    <n v="8"/>
    <b v="0"/>
    <n v="1.3299999999999998"/>
    <s v="film &amp; video/animation"/>
    <x v="0"/>
    <s v="animation"/>
  </r>
  <r>
    <x v="2"/>
    <s v="US"/>
    <s v="USD"/>
    <n v="1445540340"/>
    <d v="2015-10-22T18:59:00"/>
    <n v="1444340940"/>
    <x v="427"/>
    <b v="0"/>
    <n v="0"/>
    <b v="0"/>
    <n v="0"/>
    <s v="film &amp; video/animation"/>
    <x v="0"/>
    <s v="animation"/>
  </r>
  <r>
    <x v="2"/>
    <s v="US"/>
    <s v="USD"/>
    <n v="1402956000"/>
    <d v="2014-06-16T22:00:00"/>
    <n v="1400523845"/>
    <x v="428"/>
    <b v="0"/>
    <n v="13"/>
    <b v="0"/>
    <n v="5.6333333333333329"/>
    <s v="film &amp; video/animation"/>
    <x v="0"/>
    <s v="animation"/>
  </r>
  <r>
    <x v="2"/>
    <s v="US"/>
    <s v="USD"/>
    <n v="1259297940"/>
    <d v="2009-11-27T04:59:00"/>
    <n v="1252964282"/>
    <x v="429"/>
    <b v="0"/>
    <n v="0"/>
    <b v="0"/>
    <n v="0"/>
    <s v="film &amp; video/animation"/>
    <x v="0"/>
    <s v="animation"/>
  </r>
  <r>
    <x v="2"/>
    <s v="US"/>
    <s v="USD"/>
    <n v="1378866867"/>
    <d v="2013-09-11T02:34:27"/>
    <n v="1377570867"/>
    <x v="430"/>
    <b v="0"/>
    <n v="5"/>
    <b v="0"/>
    <n v="2.4"/>
    <s v="film &amp; video/animation"/>
    <x v="0"/>
    <s v="animation"/>
  </r>
  <r>
    <x v="2"/>
    <s v="GB"/>
    <s v="GBP"/>
    <n v="1467752083"/>
    <d v="2016-07-05T20:54:43"/>
    <n v="1465160083"/>
    <x v="431"/>
    <b v="0"/>
    <n v="8"/>
    <b v="0"/>
    <n v="13.833333333333334"/>
    <s v="film &amp; video/animation"/>
    <x v="0"/>
    <s v="animation"/>
  </r>
  <r>
    <x v="2"/>
    <s v="US"/>
    <s v="USD"/>
    <n v="1445448381"/>
    <d v="2015-10-21T17:26:21"/>
    <n v="1440264381"/>
    <x v="432"/>
    <b v="0"/>
    <n v="8"/>
    <b v="0"/>
    <n v="9.5"/>
    <s v="film &amp; video/animation"/>
    <x v="0"/>
    <s v="animation"/>
  </r>
  <r>
    <x v="2"/>
    <s v="US"/>
    <s v="USD"/>
    <n v="1444576022"/>
    <d v="2015-10-11T15:07:02"/>
    <n v="1439392022"/>
    <x v="433"/>
    <b v="0"/>
    <n v="0"/>
    <b v="0"/>
    <n v="0"/>
    <s v="film &amp; video/animation"/>
    <x v="0"/>
    <s v="animation"/>
  </r>
  <r>
    <x v="2"/>
    <s v="US"/>
    <s v="USD"/>
    <n v="1385931702"/>
    <d v="2013-12-01T21:01:42"/>
    <n v="1383076902"/>
    <x v="434"/>
    <b v="0"/>
    <n v="2"/>
    <b v="0"/>
    <n v="5"/>
    <s v="film &amp; video/animation"/>
    <x v="0"/>
    <s v="animation"/>
  </r>
  <r>
    <x v="2"/>
    <s v="US"/>
    <s v="USD"/>
    <n v="1379094980"/>
    <d v="2013-09-13T17:56:20"/>
    <n v="1376502980"/>
    <x v="435"/>
    <b v="0"/>
    <n v="3"/>
    <b v="0"/>
    <n v="2.7272727272727275E-3"/>
    <s v="film &amp; video/animation"/>
    <x v="0"/>
    <s v="animation"/>
  </r>
  <r>
    <x v="2"/>
    <s v="US"/>
    <s v="USD"/>
    <n v="1375260113"/>
    <d v="2013-07-31T08:41:53"/>
    <n v="1372668113"/>
    <x v="436"/>
    <b v="0"/>
    <n v="0"/>
    <b v="0"/>
    <n v="0"/>
    <s v="film &amp; video/animation"/>
    <x v="0"/>
    <s v="animation"/>
  </r>
  <r>
    <x v="2"/>
    <s v="CA"/>
    <s v="CAD"/>
    <n v="1475912326"/>
    <d v="2016-10-08T07:38:46"/>
    <n v="1470728326"/>
    <x v="437"/>
    <b v="0"/>
    <n v="0"/>
    <b v="0"/>
    <n v="0"/>
    <s v="film &amp; video/animation"/>
    <x v="0"/>
    <s v="animation"/>
  </r>
  <r>
    <x v="2"/>
    <s v="US"/>
    <s v="USD"/>
    <n v="1447830958"/>
    <d v="2015-11-18T07:15:58"/>
    <n v="1445235358"/>
    <x v="438"/>
    <b v="0"/>
    <n v="11"/>
    <b v="0"/>
    <n v="9.379999999999999"/>
    <s v="film &amp; video/animation"/>
    <x v="0"/>
    <s v="animation"/>
  </r>
  <r>
    <x v="2"/>
    <s v="US"/>
    <s v="USD"/>
    <n v="1413569818"/>
    <d v="2014-10-17T18:16:58"/>
    <n v="1412705818"/>
    <x v="439"/>
    <b v="0"/>
    <n v="0"/>
    <b v="0"/>
    <n v="0"/>
    <s v="film &amp; video/animation"/>
    <x v="0"/>
    <s v="animation"/>
  </r>
  <r>
    <x v="2"/>
    <s v="US"/>
    <s v="USD"/>
    <n v="1458859153"/>
    <d v="2016-03-24T22:39:13"/>
    <n v="1456270753"/>
    <x v="440"/>
    <b v="0"/>
    <n v="1"/>
    <b v="0"/>
    <n v="0.1"/>
    <s v="film &amp; video/animation"/>
    <x v="0"/>
    <s v="animation"/>
  </r>
  <r>
    <x v="2"/>
    <s v="GB"/>
    <s v="GBP"/>
    <n v="1383418996"/>
    <d v="2013-11-02T19:03:16"/>
    <n v="1380826996"/>
    <x v="441"/>
    <b v="0"/>
    <n v="0"/>
    <b v="0"/>
    <n v="0"/>
    <s v="film &amp; video/animation"/>
    <x v="0"/>
    <s v="animation"/>
  </r>
  <r>
    <x v="2"/>
    <s v="US"/>
    <s v="USD"/>
    <n v="1424380783"/>
    <d v="2015-02-19T21:19:43"/>
    <n v="1421788783"/>
    <x v="442"/>
    <b v="0"/>
    <n v="17"/>
    <b v="0"/>
    <n v="39.358823529411765"/>
    <s v="film &amp; video/animation"/>
    <x v="0"/>
    <s v="animation"/>
  </r>
  <r>
    <x v="2"/>
    <s v="CA"/>
    <s v="CAD"/>
    <n v="1391991701"/>
    <d v="2014-02-10T00:21:41"/>
    <n v="1389399701"/>
    <x v="443"/>
    <b v="0"/>
    <n v="2"/>
    <b v="0"/>
    <n v="0.1"/>
    <s v="film &amp; video/animation"/>
    <x v="0"/>
    <s v="animation"/>
  </r>
  <r>
    <x v="2"/>
    <s v="US"/>
    <s v="USD"/>
    <n v="1329342361"/>
    <d v="2012-02-15T21:46:01"/>
    <n v="1324158361"/>
    <x v="444"/>
    <b v="0"/>
    <n v="1"/>
    <b v="0"/>
    <n v="5"/>
    <s v="film &amp; video/animation"/>
    <x v="0"/>
    <s v="animation"/>
  </r>
  <r>
    <x v="2"/>
    <s v="US"/>
    <s v="USD"/>
    <n v="1432195375"/>
    <d v="2015-05-21T08:02:55"/>
    <n v="1430899375"/>
    <x v="445"/>
    <b v="0"/>
    <n v="2"/>
    <b v="0"/>
    <n v="3.3333333333333335E-3"/>
    <s v="film &amp; video/animation"/>
    <x v="0"/>
    <s v="animation"/>
  </r>
  <r>
    <x v="2"/>
    <s v="US"/>
    <s v="USD"/>
    <n v="1425434420"/>
    <d v="2015-03-04T02:00:20"/>
    <n v="1422842420"/>
    <x v="446"/>
    <b v="0"/>
    <n v="16"/>
    <b v="0"/>
    <n v="7.2952380952380951"/>
    <s v="film &amp; video/animation"/>
    <x v="0"/>
    <s v="animation"/>
  </r>
  <r>
    <x v="2"/>
    <s v="GB"/>
    <s v="GBP"/>
    <n v="1364041163"/>
    <d v="2013-03-23T12:19:23"/>
    <n v="1361884763"/>
    <x v="447"/>
    <b v="0"/>
    <n v="1"/>
    <b v="0"/>
    <n v="1.6666666666666666E-2"/>
    <s v="film &amp; video/animation"/>
    <x v="0"/>
    <s v="animation"/>
  </r>
  <r>
    <x v="2"/>
    <s v="US"/>
    <s v="USD"/>
    <n v="1400091095"/>
    <d v="2014-05-14T18:11:35"/>
    <n v="1398363095"/>
    <x v="448"/>
    <b v="0"/>
    <n v="4"/>
    <b v="0"/>
    <n v="3.2804000000000002"/>
    <s v="film &amp; video/animation"/>
    <x v="0"/>
    <s v="animation"/>
  </r>
  <r>
    <x v="2"/>
    <s v="GB"/>
    <s v="GBP"/>
    <n v="1382017085"/>
    <d v="2013-10-17T13:38:05"/>
    <n v="1379425085"/>
    <x v="449"/>
    <b v="0"/>
    <n v="5"/>
    <b v="0"/>
    <n v="2.25"/>
    <s v="film &amp; video/animation"/>
    <x v="0"/>
    <s v="animation"/>
  </r>
  <r>
    <x v="2"/>
    <s v="US"/>
    <s v="USD"/>
    <n v="1392417800"/>
    <d v="2014-02-14T22:43:20"/>
    <n v="1389825800"/>
    <x v="450"/>
    <b v="0"/>
    <n v="7"/>
    <b v="0"/>
    <n v="0.79200000000000004"/>
    <s v="film &amp; video/animation"/>
    <x v="0"/>
    <s v="animation"/>
  </r>
  <r>
    <x v="2"/>
    <s v="US"/>
    <s v="USD"/>
    <n v="1390669791"/>
    <d v="2014-01-25T17:09:51"/>
    <n v="1388077791"/>
    <x v="451"/>
    <b v="0"/>
    <n v="0"/>
    <b v="0"/>
    <n v="0"/>
    <s v="film &amp; video/animation"/>
    <x v="0"/>
    <s v="animation"/>
  </r>
  <r>
    <x v="2"/>
    <s v="US"/>
    <s v="USD"/>
    <n v="1431536015"/>
    <d v="2015-05-13T16:53:35"/>
    <n v="1428944015"/>
    <x v="452"/>
    <b v="0"/>
    <n v="12"/>
    <b v="0"/>
    <n v="64"/>
    <s v="film &amp; video/animation"/>
    <x v="0"/>
    <s v="animation"/>
  </r>
  <r>
    <x v="2"/>
    <s v="US"/>
    <s v="USD"/>
    <n v="1424375279"/>
    <d v="2015-02-19T19:47:59"/>
    <n v="1422992879"/>
    <x v="453"/>
    <b v="0"/>
    <n v="2"/>
    <b v="0"/>
    <n v="2.7404479578392621E-2"/>
    <s v="film &amp; video/animation"/>
    <x v="0"/>
    <s v="animation"/>
  </r>
  <r>
    <x v="2"/>
    <s v="US"/>
    <s v="USD"/>
    <n v="1417007640"/>
    <d v="2014-11-26T13:14:00"/>
    <n v="1414343571"/>
    <x v="454"/>
    <b v="0"/>
    <n v="5"/>
    <b v="0"/>
    <n v="0.82000000000000006"/>
    <s v="film &amp; video/animation"/>
    <x v="0"/>
    <s v="animation"/>
  </r>
  <r>
    <x v="2"/>
    <s v="US"/>
    <s v="USD"/>
    <n v="1334622660"/>
    <d v="2012-04-17T00:31:00"/>
    <n v="1330733022"/>
    <x v="455"/>
    <b v="0"/>
    <n v="2"/>
    <b v="0"/>
    <n v="6.9230769230769221E-2"/>
    <s v="film &amp; video/animation"/>
    <x v="0"/>
    <s v="animation"/>
  </r>
  <r>
    <x v="2"/>
    <s v="US"/>
    <s v="USD"/>
    <n v="1382414340"/>
    <d v="2013-10-22T03:59:00"/>
    <n v="1380559201"/>
    <x v="456"/>
    <b v="0"/>
    <n v="3"/>
    <b v="0"/>
    <n v="0.68631863186318631"/>
    <s v="film &amp; video/animation"/>
    <x v="0"/>
    <s v="animation"/>
  </r>
  <r>
    <x v="2"/>
    <s v="CA"/>
    <s v="CAD"/>
    <n v="1408213512"/>
    <d v="2014-08-16T18:25:12"/>
    <n v="1405621512"/>
    <x v="457"/>
    <b v="0"/>
    <n v="0"/>
    <b v="0"/>
    <n v="0"/>
    <s v="film &amp; video/animation"/>
    <x v="0"/>
    <s v="animation"/>
  </r>
  <r>
    <x v="2"/>
    <s v="GB"/>
    <s v="GBP"/>
    <n v="1368550060"/>
    <d v="2013-05-14T16:47:40"/>
    <n v="1365958060"/>
    <x v="458"/>
    <b v="0"/>
    <n v="49"/>
    <b v="0"/>
    <n v="8.2100000000000009"/>
    <s v="film &amp; video/animation"/>
    <x v="0"/>
    <s v="animation"/>
  </r>
  <r>
    <x v="2"/>
    <s v="US"/>
    <s v="USD"/>
    <n v="1321201327"/>
    <d v="2011-11-13T16:22:07"/>
    <n v="1316013727"/>
    <x v="459"/>
    <b v="0"/>
    <n v="1"/>
    <b v="0"/>
    <n v="6.4102564102564097E-2"/>
    <s v="film &amp; video/animation"/>
    <x v="0"/>
    <s v="animation"/>
  </r>
  <r>
    <x v="2"/>
    <s v="US"/>
    <s v="USD"/>
    <n v="1401595200"/>
    <d v="2014-06-01T04:00:00"/>
    <n v="1398862875"/>
    <x v="460"/>
    <b v="0"/>
    <n v="2"/>
    <b v="0"/>
    <n v="0.29411764705882354"/>
    <s v="film &amp; video/animation"/>
    <x v="0"/>
    <s v="animation"/>
  </r>
  <r>
    <x v="2"/>
    <s v="GB"/>
    <s v="GBP"/>
    <n v="1370204367"/>
    <d v="2013-06-02T20:19:27"/>
    <n v="1368476367"/>
    <x v="461"/>
    <b v="0"/>
    <n v="0"/>
    <b v="0"/>
    <n v="0"/>
    <s v="film &amp; video/animation"/>
    <x v="0"/>
    <s v="animation"/>
  </r>
  <r>
    <x v="2"/>
    <s v="US"/>
    <s v="USD"/>
    <n v="1312945341"/>
    <d v="2011-08-10T03:02:21"/>
    <n v="1307761341"/>
    <x v="462"/>
    <b v="0"/>
    <n v="0"/>
    <b v="0"/>
    <n v="0"/>
    <s v="film &amp; video/animation"/>
    <x v="0"/>
    <s v="animation"/>
  </r>
  <r>
    <x v="2"/>
    <s v="US"/>
    <s v="USD"/>
    <n v="1316883753"/>
    <d v="2011-09-24T17:02:33"/>
    <n v="1311699753"/>
    <x v="463"/>
    <b v="0"/>
    <n v="11"/>
    <b v="0"/>
    <n v="2.2727272727272729"/>
    <s v="film &amp; video/animation"/>
    <x v="0"/>
    <s v="animation"/>
  </r>
  <r>
    <x v="2"/>
    <s v="DE"/>
    <s v="EUR"/>
    <n v="1463602935"/>
    <d v="2016-05-18T20:22:15"/>
    <n v="1461874935"/>
    <x v="464"/>
    <b v="0"/>
    <n v="1"/>
    <b v="0"/>
    <n v="9.9009900990099015E-2"/>
    <s v="film &amp; video/animation"/>
    <x v="0"/>
    <s v="animation"/>
  </r>
  <r>
    <x v="2"/>
    <s v="US"/>
    <s v="USD"/>
    <n v="1403837574"/>
    <d v="2014-06-27T02:52:54"/>
    <n v="1402455174"/>
    <x v="465"/>
    <b v="0"/>
    <n v="8"/>
    <b v="0"/>
    <n v="26.953125"/>
    <s v="film &amp; video/animation"/>
    <x v="0"/>
    <s v="animation"/>
  </r>
  <r>
    <x v="2"/>
    <s v="US"/>
    <s v="USD"/>
    <n v="1347057464"/>
    <d v="2012-09-07T22:37:44"/>
    <n v="1344465464"/>
    <x v="466"/>
    <b v="0"/>
    <n v="5"/>
    <b v="0"/>
    <n v="0.76"/>
    <s v="film &amp; video/animation"/>
    <x v="0"/>
    <s v="animation"/>
  </r>
  <r>
    <x v="2"/>
    <s v="US"/>
    <s v="USD"/>
    <n v="1348849134"/>
    <d v="2012-09-28T16:18:54"/>
    <n v="1344961134"/>
    <x v="467"/>
    <b v="0"/>
    <n v="39"/>
    <b v="0"/>
    <n v="21.574999999999999"/>
    <s v="film &amp; video/animation"/>
    <x v="0"/>
    <s v="animation"/>
  </r>
  <r>
    <x v="2"/>
    <s v="US"/>
    <s v="USD"/>
    <n v="1341978665"/>
    <d v="2012-07-11T03:51:05"/>
    <n v="1336795283"/>
    <x v="468"/>
    <b v="0"/>
    <n v="0"/>
    <b v="0"/>
    <n v="0"/>
    <s v="film &amp; video/animation"/>
    <x v="0"/>
    <s v="animation"/>
  </r>
  <r>
    <x v="2"/>
    <s v="GB"/>
    <s v="GBP"/>
    <n v="1409960724"/>
    <d v="2014-09-05T23:45:24"/>
    <n v="1404776724"/>
    <x v="469"/>
    <b v="0"/>
    <n v="0"/>
    <b v="0"/>
    <n v="0"/>
    <s v="film &amp; video/animation"/>
    <x v="0"/>
    <s v="animation"/>
  </r>
  <r>
    <x v="2"/>
    <s v="US"/>
    <s v="USD"/>
    <n v="1389844800"/>
    <d v="2014-01-16T04:00:00"/>
    <n v="1385524889"/>
    <x v="470"/>
    <b v="0"/>
    <n v="2"/>
    <b v="0"/>
    <n v="1.02"/>
    <s v="film &amp; video/animation"/>
    <x v="0"/>
    <s v="animation"/>
  </r>
  <r>
    <x v="2"/>
    <s v="US"/>
    <s v="USD"/>
    <n v="1397924379"/>
    <d v="2014-04-19T16:19:39"/>
    <n v="1394039979"/>
    <x v="471"/>
    <b v="0"/>
    <n v="170"/>
    <b v="0"/>
    <n v="11.892727272727273"/>
    <s v="film &amp; video/animation"/>
    <x v="0"/>
    <s v="animation"/>
  </r>
  <r>
    <x v="2"/>
    <s v="US"/>
    <s v="USD"/>
    <n v="1408831718"/>
    <d v="2014-08-23T22:08:38"/>
    <n v="1406239718"/>
    <x v="472"/>
    <b v="0"/>
    <n v="5"/>
    <b v="0"/>
    <n v="17.625"/>
    <s v="film &amp; video/animation"/>
    <x v="0"/>
    <s v="animation"/>
  </r>
  <r>
    <x v="2"/>
    <s v="US"/>
    <s v="USD"/>
    <n v="1410972319"/>
    <d v="2014-09-17T16:45:19"/>
    <n v="1408380319"/>
    <x v="473"/>
    <b v="0"/>
    <n v="14"/>
    <b v="0"/>
    <n v="2.87"/>
    <s v="film &amp; video/animation"/>
    <x v="0"/>
    <s v="animation"/>
  </r>
  <r>
    <x v="2"/>
    <s v="US"/>
    <s v="USD"/>
    <n v="1487318029"/>
    <d v="2017-02-17T07:53:49"/>
    <n v="1484726029"/>
    <x v="474"/>
    <b v="0"/>
    <n v="1"/>
    <b v="0"/>
    <n v="3.0303030303030304E-2"/>
    <s v="film &amp; video/animation"/>
    <x v="0"/>
    <s v="animation"/>
  </r>
  <r>
    <x v="2"/>
    <s v="US"/>
    <s v="USD"/>
    <n v="1430877843"/>
    <d v="2015-05-06T02:04:03"/>
    <n v="1428285843"/>
    <x v="475"/>
    <b v="0"/>
    <n v="0"/>
    <b v="0"/>
    <n v="0"/>
    <s v="film &amp; video/animation"/>
    <x v="0"/>
    <s v="animation"/>
  </r>
  <r>
    <x v="2"/>
    <s v="US"/>
    <s v="USD"/>
    <n v="1401767940"/>
    <d v="2014-06-03T03:59:00"/>
    <n v="1398727441"/>
    <x v="476"/>
    <b v="0"/>
    <n v="124"/>
    <b v="0"/>
    <n v="2.230268181818182"/>
    <s v="film &amp; video/animation"/>
    <x v="0"/>
    <s v="animation"/>
  </r>
  <r>
    <x v="2"/>
    <s v="US"/>
    <s v="USD"/>
    <n v="1337371334"/>
    <d v="2012-05-18T20:02:14"/>
    <n v="1332187334"/>
    <x v="477"/>
    <b v="0"/>
    <n v="0"/>
    <b v="0"/>
    <n v="0"/>
    <s v="film &amp; video/animation"/>
    <x v="0"/>
    <s v="animation"/>
  </r>
  <r>
    <x v="2"/>
    <s v="US"/>
    <s v="USD"/>
    <n v="1427921509"/>
    <d v="2015-04-01T20:51:49"/>
    <n v="1425333109"/>
    <x v="478"/>
    <b v="0"/>
    <n v="0"/>
    <b v="0"/>
    <n v="0"/>
    <s v="film &amp; video/animation"/>
    <x v="0"/>
    <s v="animation"/>
  </r>
  <r>
    <x v="2"/>
    <s v="US"/>
    <s v="USD"/>
    <n v="1416566835"/>
    <d v="2014-11-21T10:47:15"/>
    <n v="1411379235"/>
    <x v="479"/>
    <b v="0"/>
    <n v="55"/>
    <b v="0"/>
    <n v="32.56"/>
    <s v="film &amp; video/animation"/>
    <x v="0"/>
    <s v="animation"/>
  </r>
  <r>
    <x v="2"/>
    <s v="US"/>
    <s v="USD"/>
    <n v="1376049615"/>
    <d v="2013-08-09T12:00:15"/>
    <n v="1373457615"/>
    <x v="480"/>
    <b v="0"/>
    <n v="140"/>
    <b v="0"/>
    <n v="19.41"/>
    <s v="film &amp; video/animation"/>
    <x v="0"/>
    <s v="animation"/>
  </r>
  <r>
    <x v="2"/>
    <s v="US"/>
    <s v="USD"/>
    <n v="1349885289"/>
    <d v="2012-10-10T16:08:09"/>
    <n v="1347293289"/>
    <x v="481"/>
    <b v="0"/>
    <n v="21"/>
    <b v="0"/>
    <n v="6.1"/>
    <s v="film &amp; video/animation"/>
    <x v="0"/>
    <s v="animation"/>
  </r>
  <r>
    <x v="2"/>
    <s v="US"/>
    <s v="USD"/>
    <n v="1460644440"/>
    <d v="2016-04-14T14:34:00"/>
    <n v="1458336690"/>
    <x v="482"/>
    <b v="0"/>
    <n v="1"/>
    <b v="0"/>
    <n v="0.1"/>
    <s v="film &amp; video/animation"/>
    <x v="0"/>
    <s v="animation"/>
  </r>
  <r>
    <x v="2"/>
    <s v="GB"/>
    <s v="GBP"/>
    <n v="1359434672"/>
    <d v="2013-01-29T04:44:32"/>
    <n v="1354250672"/>
    <x v="483"/>
    <b v="0"/>
    <n v="147"/>
    <b v="0"/>
    <n v="50.2"/>
    <s v="film &amp; video/animation"/>
    <x v="0"/>
    <s v="animation"/>
  </r>
  <r>
    <x v="2"/>
    <s v="GB"/>
    <s v="GBP"/>
    <n v="1446766372"/>
    <d v="2015-11-05T23:32:52"/>
    <n v="1443220372"/>
    <x v="484"/>
    <b v="0"/>
    <n v="11"/>
    <b v="0"/>
    <n v="0.18625"/>
    <s v="film &amp; video/animation"/>
    <x v="0"/>
    <s v="animation"/>
  </r>
  <r>
    <x v="2"/>
    <s v="GB"/>
    <s v="GBP"/>
    <n v="1368792499"/>
    <d v="2013-05-17T12:08:19"/>
    <n v="1366200499"/>
    <x v="485"/>
    <b v="0"/>
    <n v="125"/>
    <b v="0"/>
    <n v="21.906971229845084"/>
    <s v="film &amp; video/animation"/>
    <x v="0"/>
    <s v="animation"/>
  </r>
  <r>
    <x v="2"/>
    <s v="AU"/>
    <s v="AUD"/>
    <n v="1401662239"/>
    <d v="2014-06-01T22:37:19"/>
    <n v="1399070239"/>
    <x v="486"/>
    <b v="0"/>
    <n v="1"/>
    <b v="0"/>
    <n v="9.0909090909090905E-3"/>
    <s v="film &amp; video/animation"/>
    <x v="0"/>
    <s v="animation"/>
  </r>
  <r>
    <x v="2"/>
    <s v="CA"/>
    <s v="CAD"/>
    <n v="1482678994"/>
    <d v="2016-12-25T15:16:34"/>
    <n v="1477491394"/>
    <x v="487"/>
    <b v="0"/>
    <n v="0"/>
    <b v="0"/>
    <n v="0"/>
    <s v="film &amp; video/animation"/>
    <x v="0"/>
    <s v="animation"/>
  </r>
  <r>
    <x v="2"/>
    <s v="US"/>
    <s v="USD"/>
    <n v="1483924700"/>
    <d v="2017-01-09T01:18:20"/>
    <n v="1481332700"/>
    <x v="488"/>
    <b v="0"/>
    <n v="0"/>
    <b v="0"/>
    <n v="0"/>
    <s v="film &amp; video/animation"/>
    <x v="0"/>
    <s v="animation"/>
  </r>
  <r>
    <x v="2"/>
    <s v="US"/>
    <s v="USD"/>
    <n v="1325763180"/>
    <d v="2012-01-05T11:33:00"/>
    <n v="1323084816"/>
    <x v="489"/>
    <b v="0"/>
    <n v="3"/>
    <b v="0"/>
    <n v="0.28667813379201834"/>
    <s v="film &amp; video/animation"/>
    <x v="0"/>
    <s v="animation"/>
  </r>
  <r>
    <x v="2"/>
    <s v="US"/>
    <s v="USD"/>
    <n v="1345677285"/>
    <d v="2012-08-22T23:14:45"/>
    <n v="1343085285"/>
    <x v="490"/>
    <b v="0"/>
    <n v="0"/>
    <b v="0"/>
    <n v="0"/>
    <s v="film &amp; video/animation"/>
    <x v="0"/>
    <s v="animation"/>
  </r>
  <r>
    <x v="2"/>
    <s v="US"/>
    <s v="USD"/>
    <n v="1453937699"/>
    <d v="2016-01-27T23:34:59"/>
    <n v="1451345699"/>
    <x v="491"/>
    <b v="0"/>
    <n v="0"/>
    <b v="0"/>
    <n v="0"/>
    <s v="film &amp; video/animation"/>
    <x v="0"/>
    <s v="animation"/>
  </r>
  <r>
    <x v="2"/>
    <s v="SE"/>
    <s v="SEK"/>
    <n v="1476319830"/>
    <d v="2016-10-13T00:50:30"/>
    <n v="1471135830"/>
    <x v="492"/>
    <b v="0"/>
    <n v="0"/>
    <b v="0"/>
    <n v="0"/>
    <s v="film &amp; video/animation"/>
    <x v="0"/>
    <s v="animation"/>
  </r>
  <r>
    <x v="2"/>
    <s v="GB"/>
    <s v="GBP"/>
    <n v="1432142738"/>
    <d v="2015-05-20T17:25:38"/>
    <n v="1429550738"/>
    <x v="493"/>
    <b v="0"/>
    <n v="0"/>
    <b v="0"/>
    <n v="0"/>
    <s v="film &amp; video/animation"/>
    <x v="0"/>
    <s v="animation"/>
  </r>
  <r>
    <x v="2"/>
    <s v="US"/>
    <s v="USD"/>
    <n v="1404356400"/>
    <d v="2014-07-03T03:00:00"/>
    <n v="1402343765"/>
    <x v="494"/>
    <b v="0"/>
    <n v="3"/>
    <b v="0"/>
    <n v="0.155"/>
    <s v="film &amp; video/animation"/>
    <x v="0"/>
    <s v="animation"/>
  </r>
  <r>
    <x v="2"/>
    <s v="US"/>
    <s v="USD"/>
    <n v="1437076305"/>
    <d v="2015-07-16T19:51:45"/>
    <n v="1434484305"/>
    <x v="495"/>
    <b v="0"/>
    <n v="0"/>
    <b v="0"/>
    <n v="0"/>
    <s v="film &amp; video/animation"/>
    <x v="0"/>
    <s v="animation"/>
  </r>
  <r>
    <x v="2"/>
    <s v="US"/>
    <s v="USD"/>
    <n v="1392070874"/>
    <d v="2014-02-10T22:21:14"/>
    <n v="1386886874"/>
    <x v="496"/>
    <b v="0"/>
    <n v="1"/>
    <b v="0"/>
    <n v="1.6666666666666668E-3"/>
    <s v="film &amp; video/animation"/>
    <x v="0"/>
    <s v="animation"/>
  </r>
  <r>
    <x v="2"/>
    <s v="US"/>
    <s v="USD"/>
    <n v="1419483600"/>
    <d v="2014-12-25T05:00:00"/>
    <n v="1414889665"/>
    <x v="497"/>
    <b v="0"/>
    <n v="3"/>
    <b v="0"/>
    <n v="0.6696428571428571"/>
    <s v="film &amp; video/animation"/>
    <x v="0"/>
    <s v="animation"/>
  </r>
  <r>
    <x v="2"/>
    <s v="US"/>
    <s v="USD"/>
    <n v="1324664249"/>
    <d v="2011-12-23T18:17:29"/>
    <n v="1321035449"/>
    <x v="498"/>
    <b v="0"/>
    <n v="22"/>
    <b v="0"/>
    <n v="4.5985132395404564"/>
    <s v="film &amp; video/animation"/>
    <x v="0"/>
    <s v="animation"/>
  </r>
  <r>
    <x v="2"/>
    <s v="US"/>
    <s v="USD"/>
    <n v="1255381140"/>
    <d v="2009-10-12T20:59:00"/>
    <n v="1250630968"/>
    <x v="499"/>
    <b v="0"/>
    <n v="26"/>
    <b v="0"/>
    <n v="9.5500000000000007"/>
    <s v="film &amp; video/animation"/>
    <x v="0"/>
    <s v="animation"/>
  </r>
  <r>
    <x v="2"/>
    <s v="US"/>
    <s v="USD"/>
    <n v="1273356960"/>
    <d v="2010-05-08T22:16:00"/>
    <n v="1268255751"/>
    <x v="500"/>
    <b v="0"/>
    <n v="4"/>
    <b v="0"/>
    <n v="3.3076923076923079"/>
    <s v="film &amp; video/animation"/>
    <x v="0"/>
    <s v="animation"/>
  </r>
  <r>
    <x v="2"/>
    <s v="US"/>
    <s v="USD"/>
    <n v="1310189851"/>
    <d v="2011-07-09T05:37:31"/>
    <n v="1307597851"/>
    <x v="501"/>
    <b v="0"/>
    <n v="0"/>
    <b v="0"/>
    <n v="0"/>
    <s v="film &amp; video/animation"/>
    <x v="0"/>
    <s v="animation"/>
  </r>
  <r>
    <x v="2"/>
    <s v="US"/>
    <s v="USD"/>
    <n v="1332073025"/>
    <d v="2012-03-18T12:17:05"/>
    <n v="1329484625"/>
    <x v="502"/>
    <b v="0"/>
    <n v="4"/>
    <b v="0"/>
    <n v="1.1499999999999999"/>
    <s v="film &amp; video/animation"/>
    <x v="0"/>
    <s v="animation"/>
  </r>
  <r>
    <x v="2"/>
    <s v="GB"/>
    <s v="GBP"/>
    <n v="1421498303"/>
    <d v="2015-01-17T12:38:23"/>
    <n v="1418906303"/>
    <x v="503"/>
    <b v="0"/>
    <n v="9"/>
    <b v="0"/>
    <n v="1.7538461538461538"/>
    <s v="film &amp; video/animation"/>
    <x v="0"/>
    <s v="animation"/>
  </r>
  <r>
    <x v="2"/>
    <s v="US"/>
    <s v="USD"/>
    <n v="1334097387"/>
    <d v="2012-04-10T22:36:27"/>
    <n v="1328916987"/>
    <x v="504"/>
    <b v="0"/>
    <n v="5"/>
    <b v="0"/>
    <n v="1.3673469387755102"/>
    <s v="film &amp; video/animation"/>
    <x v="0"/>
    <s v="animation"/>
  </r>
  <r>
    <x v="2"/>
    <s v="US"/>
    <s v="USD"/>
    <n v="1451010086"/>
    <d v="2015-12-25T02:21:26"/>
    <n v="1447122086"/>
    <x v="505"/>
    <b v="0"/>
    <n v="14"/>
    <b v="0"/>
    <n v="0.43333333333333329"/>
    <s v="film &amp; video/animation"/>
    <x v="0"/>
    <s v="animation"/>
  </r>
  <r>
    <x v="2"/>
    <s v="US"/>
    <s v="USD"/>
    <n v="1376140520"/>
    <d v="2013-08-10T13:15:20"/>
    <n v="1373548520"/>
    <x v="506"/>
    <b v="0"/>
    <n v="1"/>
    <b v="0"/>
    <n v="0.125"/>
    <s v="film &amp; video/animation"/>
    <x v="0"/>
    <s v="animation"/>
  </r>
  <r>
    <x v="2"/>
    <s v="US"/>
    <s v="USD"/>
    <n v="1350687657"/>
    <d v="2012-10-19T23:00:57"/>
    <n v="1346799657"/>
    <x v="507"/>
    <b v="0"/>
    <n v="10"/>
    <b v="0"/>
    <n v="3.2"/>
    <s v="film &amp; video/animation"/>
    <x v="0"/>
    <s v="animation"/>
  </r>
  <r>
    <x v="2"/>
    <s v="US"/>
    <s v="USD"/>
    <n v="1337955240"/>
    <d v="2012-05-25T14:14:00"/>
    <n v="1332808501"/>
    <x v="508"/>
    <b v="0"/>
    <n v="3"/>
    <b v="0"/>
    <n v="0.8"/>
    <s v="film &amp; video/animation"/>
    <x v="0"/>
    <s v="animation"/>
  </r>
  <r>
    <x v="2"/>
    <s v="GB"/>
    <s v="GBP"/>
    <n v="1435504170"/>
    <d v="2015-06-28T15:09:30"/>
    <n v="1432912170"/>
    <x v="509"/>
    <b v="0"/>
    <n v="1"/>
    <b v="0"/>
    <n v="0.2"/>
    <s v="film &amp; video/animation"/>
    <x v="0"/>
    <s v="animation"/>
  </r>
  <r>
    <x v="2"/>
    <s v="US"/>
    <s v="USD"/>
    <n v="1456805639"/>
    <d v="2016-03-01T04:13:59"/>
    <n v="1454213639"/>
    <x v="510"/>
    <b v="0"/>
    <n v="0"/>
    <b v="0"/>
    <n v="0"/>
    <s v="film &amp; video/animation"/>
    <x v="0"/>
    <s v="animation"/>
  </r>
  <r>
    <x v="2"/>
    <s v="US"/>
    <s v="USD"/>
    <n v="1365228982"/>
    <d v="2013-04-06T06:16:22"/>
    <n v="1362640582"/>
    <x v="511"/>
    <b v="0"/>
    <n v="5"/>
    <b v="0"/>
    <n v="3"/>
    <s v="film &amp; video/animation"/>
    <x v="0"/>
    <s v="animation"/>
  </r>
  <r>
    <x v="2"/>
    <s v="US"/>
    <s v="USD"/>
    <n v="1479667727"/>
    <d v="2016-11-20T18:48:47"/>
    <n v="1475776127"/>
    <x v="512"/>
    <b v="0"/>
    <n v="2"/>
    <b v="0"/>
    <n v="0.13749999999999998"/>
    <s v="film &amp; video/animation"/>
    <x v="0"/>
    <s v="animation"/>
  </r>
  <r>
    <x v="2"/>
    <s v="US"/>
    <s v="USD"/>
    <n v="1471244400"/>
    <d v="2016-08-15T07:00:00"/>
    <n v="1467387705"/>
    <x v="513"/>
    <b v="0"/>
    <n v="68"/>
    <b v="0"/>
    <n v="13.923999999999999"/>
    <s v="film &amp; video/animation"/>
    <x v="0"/>
    <s v="animation"/>
  </r>
  <r>
    <x v="2"/>
    <s v="CA"/>
    <s v="CAD"/>
    <n v="1407595447"/>
    <d v="2014-08-09T14:44:07"/>
    <n v="1405003447"/>
    <x v="514"/>
    <b v="0"/>
    <n v="3"/>
    <b v="0"/>
    <n v="3.3333333333333335"/>
    <s v="film &amp; video/animation"/>
    <x v="0"/>
    <s v="animation"/>
  </r>
  <r>
    <x v="2"/>
    <s v="US"/>
    <s v="USD"/>
    <n v="1451389601"/>
    <d v="2015-12-29T11:46:41"/>
    <n v="1447933601"/>
    <x v="515"/>
    <b v="0"/>
    <n v="34"/>
    <b v="0"/>
    <n v="25.41340206185567"/>
    <s v="film &amp; video/animation"/>
    <x v="0"/>
    <s v="animation"/>
  </r>
  <r>
    <x v="2"/>
    <s v="GB"/>
    <s v="GBP"/>
    <n v="1432752080"/>
    <d v="2015-05-27T18:41:20"/>
    <n v="1427568080"/>
    <x v="516"/>
    <b v="0"/>
    <n v="0"/>
    <b v="0"/>
    <n v="0"/>
    <s v="film &amp; video/animation"/>
    <x v="0"/>
    <s v="animation"/>
  </r>
  <r>
    <x v="2"/>
    <s v="US"/>
    <s v="USD"/>
    <n v="1486046761"/>
    <d v="2017-02-02T14:46:01"/>
    <n v="1483454761"/>
    <x v="517"/>
    <b v="0"/>
    <n v="3"/>
    <b v="0"/>
    <n v="1.3666666666666667"/>
    <s v="film &amp; video/animation"/>
    <x v="0"/>
    <s v="animation"/>
  </r>
  <r>
    <x v="2"/>
    <s v="US"/>
    <s v="USD"/>
    <n v="1441550760"/>
    <d v="2015-09-06T14:46:00"/>
    <n v="1438958824"/>
    <x v="518"/>
    <b v="0"/>
    <n v="0"/>
    <b v="0"/>
    <n v="0"/>
    <s v="film &amp; video/animation"/>
    <x v="0"/>
    <s v="animation"/>
  </r>
  <r>
    <x v="2"/>
    <s v="US"/>
    <s v="USD"/>
    <n v="1354699421"/>
    <d v="2012-12-05T09:23:41"/>
    <n v="1352107421"/>
    <x v="519"/>
    <b v="0"/>
    <n v="70"/>
    <b v="0"/>
    <n v="22.881426547787683"/>
    <s v="film &amp; video/animation"/>
    <x v="0"/>
    <s v="animation"/>
  </r>
  <r>
    <x v="0"/>
    <s v="GB"/>
    <s v="GBP"/>
    <n v="1449766261"/>
    <d v="2015-12-10T16:51:01"/>
    <n v="1447174261"/>
    <x v="520"/>
    <b v="0"/>
    <n v="34"/>
    <b v="1"/>
    <n v="102.1"/>
    <s v="theater/plays"/>
    <x v="1"/>
    <s v="plays"/>
  </r>
  <r>
    <x v="0"/>
    <s v="US"/>
    <s v="USD"/>
    <n v="1477976340"/>
    <d v="2016-11-01T04:59:00"/>
    <n v="1475460819"/>
    <x v="521"/>
    <b v="0"/>
    <n v="56"/>
    <b v="1"/>
    <n v="104.64"/>
    <s v="theater/plays"/>
    <x v="1"/>
    <s v="plays"/>
  </r>
  <r>
    <x v="0"/>
    <s v="US"/>
    <s v="USD"/>
    <n v="1458518325"/>
    <d v="2016-03-20T23:58:45"/>
    <n v="1456793925"/>
    <x v="522"/>
    <b v="0"/>
    <n v="31"/>
    <b v="1"/>
    <n v="114.66666666666667"/>
    <s v="theater/plays"/>
    <x v="1"/>
    <s v="plays"/>
  </r>
  <r>
    <x v="0"/>
    <s v="US"/>
    <s v="USD"/>
    <n v="1442805076"/>
    <d v="2015-09-21T03:11:16"/>
    <n v="1440213076"/>
    <x v="523"/>
    <b v="0"/>
    <n v="84"/>
    <b v="1"/>
    <n v="120.6"/>
    <s v="theater/plays"/>
    <x v="1"/>
    <s v="plays"/>
  </r>
  <r>
    <x v="0"/>
    <s v="GB"/>
    <s v="GBP"/>
    <n v="1464801169"/>
    <d v="2016-06-01T17:12:49"/>
    <n v="1462209169"/>
    <x v="524"/>
    <b v="0"/>
    <n v="130"/>
    <b v="1"/>
    <n v="108.67285714285715"/>
    <s v="theater/plays"/>
    <x v="1"/>
    <s v="plays"/>
  </r>
  <r>
    <x v="0"/>
    <s v="US"/>
    <s v="USD"/>
    <n v="1410601041"/>
    <d v="2014-09-13T09:37:21"/>
    <n v="1406713041"/>
    <x v="525"/>
    <b v="0"/>
    <n v="12"/>
    <b v="1"/>
    <n v="100"/>
    <s v="theater/plays"/>
    <x v="1"/>
    <s v="plays"/>
  </r>
  <r>
    <x v="0"/>
    <s v="GB"/>
    <s v="GBP"/>
    <n v="1438966800"/>
    <d v="2015-08-07T17:00:00"/>
    <n v="1436278344"/>
    <x v="526"/>
    <b v="0"/>
    <n v="23"/>
    <b v="1"/>
    <n v="113.99999999999999"/>
    <s v="theater/plays"/>
    <x v="1"/>
    <s v="plays"/>
  </r>
  <r>
    <x v="0"/>
    <s v="US"/>
    <s v="USD"/>
    <n v="1487347500"/>
    <d v="2017-02-17T16:05:00"/>
    <n v="1484715366"/>
    <x v="527"/>
    <b v="0"/>
    <n v="158"/>
    <b v="1"/>
    <n v="100.85"/>
    <s v="theater/plays"/>
    <x v="1"/>
    <s v="plays"/>
  </r>
  <r>
    <x v="0"/>
    <s v="US"/>
    <s v="USD"/>
    <n v="1434921600"/>
    <d v="2015-06-21T21:20:00"/>
    <n v="1433109907"/>
    <x v="528"/>
    <b v="0"/>
    <n v="30"/>
    <b v="1"/>
    <n v="115.65217391304347"/>
    <s v="theater/plays"/>
    <x v="1"/>
    <s v="plays"/>
  </r>
  <r>
    <x v="0"/>
    <s v="CA"/>
    <s v="CAD"/>
    <n v="1484110800"/>
    <d v="2017-01-11T05:00:00"/>
    <n v="1482281094"/>
    <x v="529"/>
    <b v="0"/>
    <n v="18"/>
    <b v="1"/>
    <n v="130.41666666666666"/>
    <s v="theater/plays"/>
    <x v="1"/>
    <s v="plays"/>
  </r>
  <r>
    <x v="0"/>
    <s v="US"/>
    <s v="USD"/>
    <n v="1435111200"/>
    <d v="2015-06-24T02:00:00"/>
    <n v="1433254268"/>
    <x v="530"/>
    <b v="0"/>
    <n v="29"/>
    <b v="1"/>
    <n v="107.78267254038178"/>
    <s v="theater/plays"/>
    <x v="1"/>
    <s v="plays"/>
  </r>
  <r>
    <x v="0"/>
    <s v="US"/>
    <s v="USD"/>
    <n v="1481957940"/>
    <d v="2016-12-17T06:59:00"/>
    <n v="1478050429"/>
    <x v="531"/>
    <b v="0"/>
    <n v="31"/>
    <b v="1"/>
    <n v="100"/>
    <s v="theater/plays"/>
    <x v="1"/>
    <s v="plays"/>
  </r>
  <r>
    <x v="0"/>
    <s v="US"/>
    <s v="USD"/>
    <n v="1463098208"/>
    <d v="2016-05-13T00:10:08"/>
    <n v="1460506208"/>
    <x v="532"/>
    <b v="0"/>
    <n v="173"/>
    <b v="1"/>
    <n v="123.25"/>
    <s v="theater/plays"/>
    <x v="1"/>
    <s v="plays"/>
  </r>
  <r>
    <x v="0"/>
    <s v="GB"/>
    <s v="GBP"/>
    <n v="1463394365"/>
    <d v="2016-05-16T10:26:05"/>
    <n v="1461320765"/>
    <x v="533"/>
    <b v="0"/>
    <n v="17"/>
    <b v="1"/>
    <n v="100.2"/>
    <s v="theater/plays"/>
    <x v="1"/>
    <s v="plays"/>
  </r>
  <r>
    <x v="0"/>
    <s v="NO"/>
    <s v="NOK"/>
    <n v="1446418800"/>
    <d v="2015-11-01T23:00:00"/>
    <n v="1443036470"/>
    <x v="534"/>
    <b v="0"/>
    <n v="48"/>
    <b v="1"/>
    <n v="104.66666666666666"/>
    <s v="theater/plays"/>
    <x v="1"/>
    <s v="plays"/>
  </r>
  <r>
    <x v="0"/>
    <s v="GB"/>
    <s v="GBP"/>
    <n v="1483707905"/>
    <d v="2017-01-06T13:05:05"/>
    <n v="1481115905"/>
    <x v="535"/>
    <b v="0"/>
    <n v="59"/>
    <b v="1"/>
    <n v="102.49999999999999"/>
    <s v="theater/plays"/>
    <x v="1"/>
    <s v="plays"/>
  </r>
  <r>
    <x v="0"/>
    <s v="GB"/>
    <s v="GBP"/>
    <n v="1438624800"/>
    <d v="2015-08-03T18:00:00"/>
    <n v="1435133807"/>
    <x v="536"/>
    <b v="0"/>
    <n v="39"/>
    <b v="1"/>
    <n v="118.25757575757576"/>
    <s v="theater/plays"/>
    <x v="1"/>
    <s v="plays"/>
  </r>
  <r>
    <x v="0"/>
    <s v="US"/>
    <s v="USD"/>
    <n v="1446665191"/>
    <d v="2015-11-04T19:26:31"/>
    <n v="1444069591"/>
    <x v="537"/>
    <b v="0"/>
    <n v="59"/>
    <b v="1"/>
    <n v="120.5"/>
    <s v="theater/plays"/>
    <x v="1"/>
    <s v="plays"/>
  </r>
  <r>
    <x v="0"/>
    <s v="US"/>
    <s v="USD"/>
    <n v="1463166263"/>
    <d v="2016-05-13T19:04:23"/>
    <n v="1460574263"/>
    <x v="538"/>
    <b v="0"/>
    <n v="60"/>
    <b v="1"/>
    <n v="302.42"/>
    <s v="theater/plays"/>
    <x v="1"/>
    <s v="plays"/>
  </r>
  <r>
    <x v="0"/>
    <s v="GB"/>
    <s v="GBP"/>
    <n v="1467681107"/>
    <d v="2016-07-05T01:11:47"/>
    <n v="1465866707"/>
    <x v="539"/>
    <b v="0"/>
    <n v="20"/>
    <b v="1"/>
    <n v="100.64400000000001"/>
    <s v="theater/plays"/>
    <x v="1"/>
    <s v="plays"/>
  </r>
  <r>
    <x v="2"/>
    <s v="US"/>
    <s v="USD"/>
    <n v="1423078606"/>
    <d v="2015-02-04T19:36:46"/>
    <n v="1420486606"/>
    <x v="540"/>
    <b v="0"/>
    <n v="1"/>
    <b v="0"/>
    <n v="6.6666666666666671E-3"/>
    <s v="technology/web"/>
    <x v="2"/>
    <s v="web"/>
  </r>
  <r>
    <x v="2"/>
    <s v="US"/>
    <s v="USD"/>
    <n v="1446080834"/>
    <d v="2015-10-29T01:07:14"/>
    <n v="1443488834"/>
    <x v="541"/>
    <b v="0"/>
    <n v="1"/>
    <b v="0"/>
    <n v="0.55555555555555558"/>
    <s v="technology/web"/>
    <x v="2"/>
    <s v="web"/>
  </r>
  <r>
    <x v="2"/>
    <s v="US"/>
    <s v="USD"/>
    <n v="1462293716"/>
    <d v="2016-05-03T16:41:56"/>
    <n v="1457113316"/>
    <x v="542"/>
    <b v="0"/>
    <n v="1"/>
    <b v="0"/>
    <n v="3.9999999999999996E-4"/>
    <s v="technology/web"/>
    <x v="2"/>
    <s v="web"/>
  </r>
  <r>
    <x v="2"/>
    <s v="AU"/>
    <s v="AUD"/>
    <n v="1414807962"/>
    <d v="2014-11-01T02:12:42"/>
    <n v="1412215962"/>
    <x v="543"/>
    <b v="0"/>
    <n v="2"/>
    <b v="0"/>
    <n v="0.31818181818181818"/>
    <s v="technology/web"/>
    <x v="2"/>
    <s v="web"/>
  </r>
  <r>
    <x v="2"/>
    <s v="US"/>
    <s v="USD"/>
    <n v="1467647160"/>
    <d v="2016-07-04T15:46:00"/>
    <n v="1465055160"/>
    <x v="544"/>
    <b v="0"/>
    <n v="2"/>
    <b v="0"/>
    <n v="1.2"/>
    <s v="technology/web"/>
    <x v="2"/>
    <s v="web"/>
  </r>
  <r>
    <x v="2"/>
    <s v="FR"/>
    <s v="EUR"/>
    <n v="1447600389"/>
    <d v="2015-11-15T15:13:09"/>
    <n v="1444140789"/>
    <x v="545"/>
    <b v="0"/>
    <n v="34"/>
    <b v="0"/>
    <n v="27.383999999999997"/>
    <s v="technology/web"/>
    <x v="2"/>
    <s v="web"/>
  </r>
  <r>
    <x v="2"/>
    <s v="US"/>
    <s v="USD"/>
    <n v="1445097715"/>
    <d v="2015-10-17T16:01:55"/>
    <n v="1441209715"/>
    <x v="546"/>
    <b v="0"/>
    <n v="2"/>
    <b v="0"/>
    <n v="8.666666666666667E-2"/>
    <s v="technology/web"/>
    <x v="2"/>
    <s v="web"/>
  </r>
  <r>
    <x v="2"/>
    <s v="GB"/>
    <s v="GBP"/>
    <n v="1455122564"/>
    <d v="2016-02-10T16:42:44"/>
    <n v="1452530564"/>
    <x v="547"/>
    <b v="0"/>
    <n v="0"/>
    <b v="0"/>
    <n v="0"/>
    <s v="technology/web"/>
    <x v="2"/>
    <s v="web"/>
  </r>
  <r>
    <x v="2"/>
    <s v="GB"/>
    <s v="GBP"/>
    <n v="1446154848"/>
    <d v="2015-10-29T21:40:48"/>
    <n v="1443562848"/>
    <x v="548"/>
    <b v="0"/>
    <n v="1"/>
    <b v="0"/>
    <n v="0.09"/>
    <s v="technology/web"/>
    <x v="2"/>
    <s v="web"/>
  </r>
  <r>
    <x v="2"/>
    <s v="GB"/>
    <s v="GBP"/>
    <n v="1436368622"/>
    <d v="2015-07-08T15:17:02"/>
    <n v="1433776622"/>
    <x v="549"/>
    <b v="0"/>
    <n v="8"/>
    <b v="0"/>
    <n v="2.7199999999999998"/>
    <s v="technology/web"/>
    <x v="2"/>
    <s v="web"/>
  </r>
  <r>
    <x v="2"/>
    <s v="CA"/>
    <s v="CAD"/>
    <n v="1485838800"/>
    <d v="2017-01-31T05:00:00"/>
    <n v="1484756245"/>
    <x v="550"/>
    <b v="0"/>
    <n v="4"/>
    <b v="0"/>
    <n v="0.70000000000000007"/>
    <s v="technology/web"/>
    <x v="2"/>
    <s v="web"/>
  </r>
  <r>
    <x v="2"/>
    <s v="US"/>
    <s v="USD"/>
    <n v="1438451580"/>
    <d v="2015-08-01T17:53:00"/>
    <n v="1434609424"/>
    <x v="551"/>
    <b v="0"/>
    <n v="28"/>
    <b v="0"/>
    <n v="5.0413333333333332"/>
    <s v="technology/web"/>
    <x v="2"/>
    <s v="web"/>
  </r>
  <r>
    <x v="2"/>
    <s v="CA"/>
    <s v="CAD"/>
    <n v="1452350896"/>
    <d v="2016-01-09T14:48:16"/>
    <n v="1447166896"/>
    <x v="552"/>
    <b v="0"/>
    <n v="0"/>
    <b v="0"/>
    <n v="0"/>
    <s v="technology/web"/>
    <x v="2"/>
    <s v="web"/>
  </r>
  <r>
    <x v="2"/>
    <s v="US"/>
    <s v="USD"/>
    <n v="1415988991"/>
    <d v="2014-11-14T18:16:31"/>
    <n v="1413393391"/>
    <x v="553"/>
    <b v="0"/>
    <n v="6"/>
    <b v="0"/>
    <n v="0.49199999999999999"/>
    <s v="technology/web"/>
    <x v="2"/>
    <s v="web"/>
  </r>
  <r>
    <x v="2"/>
    <s v="US"/>
    <s v="USD"/>
    <n v="1413735972"/>
    <d v="2014-10-19T16:26:12"/>
    <n v="1411143972"/>
    <x v="554"/>
    <b v="0"/>
    <n v="22"/>
    <b v="0"/>
    <n v="36.589147286821706"/>
    <s v="technology/web"/>
    <x v="2"/>
    <s v="web"/>
  </r>
  <r>
    <x v="2"/>
    <s v="GB"/>
    <s v="GBP"/>
    <n v="1465720143"/>
    <d v="2016-06-12T08:29:03"/>
    <n v="1463128143"/>
    <x v="555"/>
    <b v="0"/>
    <n v="0"/>
    <b v="0"/>
    <n v="0"/>
    <s v="technology/web"/>
    <x v="2"/>
    <s v="web"/>
  </r>
  <r>
    <x v="2"/>
    <s v="US"/>
    <s v="USD"/>
    <n v="1452112717"/>
    <d v="2016-01-06T20:38:37"/>
    <n v="1449520717"/>
    <x v="556"/>
    <b v="0"/>
    <n v="1"/>
    <b v="0"/>
    <n v="2.5"/>
    <s v="technology/web"/>
    <x v="2"/>
    <s v="web"/>
  </r>
  <r>
    <x v="2"/>
    <s v="DE"/>
    <s v="EUR"/>
    <n v="1480721803"/>
    <d v="2016-12-02T23:36:43"/>
    <n v="1478126203"/>
    <x v="557"/>
    <b v="0"/>
    <n v="20"/>
    <b v="0"/>
    <n v="0.91066666666666674"/>
    <s v="technology/web"/>
    <x v="2"/>
    <s v="web"/>
  </r>
  <r>
    <x v="2"/>
    <s v="US"/>
    <s v="USD"/>
    <n v="1427227905"/>
    <d v="2015-03-24T20:11:45"/>
    <n v="1424639505"/>
    <x v="558"/>
    <b v="0"/>
    <n v="0"/>
    <b v="0"/>
    <n v="0"/>
    <s v="technology/web"/>
    <x v="2"/>
    <s v="web"/>
  </r>
  <r>
    <x v="2"/>
    <s v="US"/>
    <s v="USD"/>
    <n v="1449989260"/>
    <d v="2015-12-13T06:47:40"/>
    <n v="1447397260"/>
    <x v="559"/>
    <b v="0"/>
    <n v="1"/>
    <b v="0"/>
    <n v="2.0833333333333336E-2"/>
    <s v="technology/web"/>
    <x v="2"/>
    <s v="web"/>
  </r>
  <r>
    <x v="2"/>
    <s v="CA"/>
    <s v="CAD"/>
    <n v="1418841045"/>
    <d v="2014-12-17T18:30:45"/>
    <n v="1416249045"/>
    <x v="560"/>
    <b v="0"/>
    <n v="3"/>
    <b v="0"/>
    <n v="1.2E-2"/>
    <s v="technology/web"/>
    <x v="2"/>
    <s v="web"/>
  </r>
  <r>
    <x v="2"/>
    <s v="US"/>
    <s v="USD"/>
    <n v="1445874513"/>
    <d v="2015-10-26T15:48:33"/>
    <n v="1442850513"/>
    <x v="561"/>
    <b v="0"/>
    <n v="2"/>
    <b v="0"/>
    <n v="0.36666666666666664"/>
    <s v="technology/web"/>
    <x v="2"/>
    <s v="web"/>
  </r>
  <r>
    <x v="2"/>
    <s v="NL"/>
    <s v="EUR"/>
    <n v="1482052815"/>
    <d v="2016-12-18T09:20:15"/>
    <n v="1479460815"/>
    <x v="562"/>
    <b v="0"/>
    <n v="0"/>
    <b v="0"/>
    <n v="0"/>
    <s v="technology/web"/>
    <x v="2"/>
    <s v="web"/>
  </r>
  <r>
    <x v="2"/>
    <s v="AU"/>
    <s v="AUD"/>
    <n v="1424137247"/>
    <d v="2015-02-17T01:40:47"/>
    <n v="1421545247"/>
    <x v="563"/>
    <b v="0"/>
    <n v="2"/>
    <b v="0"/>
    <n v="9.0666666666666659E-2"/>
    <s v="technology/web"/>
    <x v="2"/>
    <s v="web"/>
  </r>
  <r>
    <x v="2"/>
    <s v="FR"/>
    <s v="EUR"/>
    <n v="1457822275"/>
    <d v="2016-03-12T22:37:55"/>
    <n v="1455230275"/>
    <x v="564"/>
    <b v="0"/>
    <n v="1"/>
    <b v="0"/>
    <n v="5.5555555555555558E-3"/>
    <s v="technology/web"/>
    <x v="2"/>
    <s v="web"/>
  </r>
  <r>
    <x v="2"/>
    <s v="GB"/>
    <s v="GBP"/>
    <n v="1436554249"/>
    <d v="2015-07-10T18:50:49"/>
    <n v="1433962249"/>
    <x v="565"/>
    <b v="0"/>
    <n v="0"/>
    <b v="0"/>
    <n v="0"/>
    <s v="technology/web"/>
    <x v="2"/>
    <s v="web"/>
  </r>
  <r>
    <x v="2"/>
    <s v="US"/>
    <s v="USD"/>
    <n v="1468513533"/>
    <d v="2016-07-14T16:25:33"/>
    <n v="1465921533"/>
    <x v="566"/>
    <b v="0"/>
    <n v="1"/>
    <b v="0"/>
    <n v="0.02"/>
    <s v="technology/web"/>
    <x v="2"/>
    <s v="web"/>
  </r>
  <r>
    <x v="2"/>
    <s v="US"/>
    <s v="USD"/>
    <n v="1420143194"/>
    <d v="2015-01-01T20:13:14"/>
    <n v="1417551194"/>
    <x v="567"/>
    <b v="0"/>
    <n v="0"/>
    <b v="0"/>
    <n v="0"/>
    <s v="technology/web"/>
    <x v="2"/>
    <s v="web"/>
  </r>
  <r>
    <x v="2"/>
    <s v="NZ"/>
    <s v="NZD"/>
    <n v="1452942000"/>
    <d v="2016-01-16T11:00:00"/>
    <n v="1449785223"/>
    <x v="568"/>
    <b v="0"/>
    <n v="5"/>
    <b v="0"/>
    <n v="1"/>
    <s v="technology/web"/>
    <x v="2"/>
    <s v="web"/>
  </r>
  <r>
    <x v="2"/>
    <s v="CA"/>
    <s v="CAD"/>
    <n v="1451679612"/>
    <d v="2016-01-01T20:20:12"/>
    <n v="1449087612"/>
    <x v="569"/>
    <b v="0"/>
    <n v="1"/>
    <b v="0"/>
    <n v="0.8"/>
    <s v="technology/web"/>
    <x v="2"/>
    <s v="web"/>
  </r>
  <r>
    <x v="2"/>
    <s v="US"/>
    <s v="USD"/>
    <n v="1455822569"/>
    <d v="2016-02-18T19:09:29"/>
    <n v="1453230569"/>
    <x v="570"/>
    <b v="0"/>
    <n v="1"/>
    <b v="0"/>
    <n v="0.16705882352941176"/>
    <s v="technology/web"/>
    <x v="2"/>
    <s v="web"/>
  </r>
  <r>
    <x v="2"/>
    <s v="US"/>
    <s v="USD"/>
    <n v="1437969540"/>
    <d v="2015-07-27T03:59:00"/>
    <n v="1436297723"/>
    <x v="571"/>
    <b v="0"/>
    <n v="2"/>
    <b v="0"/>
    <n v="0.42399999999999999"/>
    <s v="technology/web"/>
    <x v="2"/>
    <s v="web"/>
  </r>
  <r>
    <x v="2"/>
    <s v="US"/>
    <s v="USD"/>
    <n v="1446660688"/>
    <d v="2015-11-04T18:11:28"/>
    <n v="1444065088"/>
    <x v="572"/>
    <b v="0"/>
    <n v="0"/>
    <b v="0"/>
    <n v="0"/>
    <s v="technology/web"/>
    <x v="2"/>
    <s v="web"/>
  </r>
  <r>
    <x v="2"/>
    <s v="US"/>
    <s v="USD"/>
    <n v="1421543520"/>
    <d v="2015-01-18T01:12:00"/>
    <n v="1416445931"/>
    <x v="573"/>
    <b v="0"/>
    <n v="9"/>
    <b v="0"/>
    <n v="0.38925389253892539"/>
    <s v="technology/web"/>
    <x v="2"/>
    <s v="web"/>
  </r>
  <r>
    <x v="2"/>
    <s v="GB"/>
    <s v="GBP"/>
    <n v="1476873507"/>
    <d v="2016-10-19T10:38:27"/>
    <n v="1474281507"/>
    <x v="574"/>
    <b v="0"/>
    <n v="4"/>
    <b v="0"/>
    <n v="0.7155635062611807"/>
    <s v="technology/web"/>
    <x v="2"/>
    <s v="web"/>
  </r>
  <r>
    <x v="2"/>
    <s v="DE"/>
    <s v="EUR"/>
    <n v="1434213443"/>
    <d v="2015-06-13T16:37:23"/>
    <n v="1431621443"/>
    <x v="575"/>
    <b v="0"/>
    <n v="4"/>
    <b v="0"/>
    <n v="0.43166666666666664"/>
    <s v="technology/web"/>
    <x v="2"/>
    <s v="web"/>
  </r>
  <r>
    <x v="2"/>
    <s v="US"/>
    <s v="USD"/>
    <n v="1427537952"/>
    <d v="2015-03-28T10:19:12"/>
    <n v="1422357552"/>
    <x v="576"/>
    <b v="0"/>
    <n v="1"/>
    <b v="0"/>
    <n v="1.25E-3"/>
    <s v="technology/web"/>
    <x v="2"/>
    <s v="web"/>
  </r>
  <r>
    <x v="2"/>
    <s v="US"/>
    <s v="USD"/>
    <n v="1463753302"/>
    <d v="2016-05-20T14:08:22"/>
    <n v="1458569302"/>
    <x v="577"/>
    <b v="0"/>
    <n v="1"/>
    <b v="0"/>
    <n v="0.2"/>
    <s v="technology/web"/>
    <x v="2"/>
    <s v="web"/>
  </r>
  <r>
    <x v="2"/>
    <s v="GB"/>
    <s v="GBP"/>
    <n v="1441633993"/>
    <d v="2015-09-07T13:53:13"/>
    <n v="1439560393"/>
    <x v="578"/>
    <b v="0"/>
    <n v="7"/>
    <b v="0"/>
    <n v="1.12E-2"/>
    <s v="technology/web"/>
    <x v="2"/>
    <s v="web"/>
  </r>
  <r>
    <x v="2"/>
    <s v="US"/>
    <s v="USD"/>
    <n v="1419539223"/>
    <d v="2014-12-25T20:27:03"/>
    <n v="1416947223"/>
    <x v="579"/>
    <b v="0"/>
    <n v="5"/>
    <b v="0"/>
    <n v="1.4583333333333333"/>
    <s v="technology/web"/>
    <x v="2"/>
    <s v="web"/>
  </r>
  <r>
    <x v="2"/>
    <s v="US"/>
    <s v="USD"/>
    <n v="1474580867"/>
    <d v="2016-09-22T21:47:47"/>
    <n v="1471988867"/>
    <x v="580"/>
    <b v="0"/>
    <n v="1"/>
    <b v="0"/>
    <n v="3.3333333333333333E-2"/>
    <s v="technology/web"/>
    <x v="2"/>
    <s v="web"/>
  </r>
  <r>
    <x v="2"/>
    <s v="US"/>
    <s v="USD"/>
    <n v="1438474704"/>
    <d v="2015-08-02T00:18:24"/>
    <n v="1435882704"/>
    <x v="581"/>
    <b v="0"/>
    <n v="0"/>
    <b v="0"/>
    <n v="0"/>
    <s v="technology/web"/>
    <x v="2"/>
    <s v="web"/>
  </r>
  <r>
    <x v="2"/>
    <s v="US"/>
    <s v="USD"/>
    <n v="1426442400"/>
    <d v="2015-03-15T18:00:00"/>
    <n v="1424454319"/>
    <x v="582"/>
    <b v="0"/>
    <n v="0"/>
    <b v="0"/>
    <n v="0"/>
    <s v="technology/web"/>
    <x v="2"/>
    <s v="web"/>
  </r>
  <r>
    <x v="2"/>
    <s v="US"/>
    <s v="USD"/>
    <n v="1426800687"/>
    <d v="2015-03-19T21:31:27"/>
    <n v="1424212287"/>
    <x v="583"/>
    <b v="0"/>
    <n v="1"/>
    <b v="0"/>
    <n v="1.1111111111111112E-2"/>
    <s v="technology/web"/>
    <x v="2"/>
    <s v="web"/>
  </r>
  <r>
    <x v="2"/>
    <s v="US"/>
    <s v="USD"/>
    <n v="1426522316"/>
    <d v="2015-03-16T16:11:56"/>
    <n v="1423933916"/>
    <x v="584"/>
    <b v="0"/>
    <n v="2"/>
    <b v="0"/>
    <n v="1"/>
    <s v="technology/web"/>
    <x v="2"/>
    <s v="web"/>
  </r>
  <r>
    <x v="2"/>
    <s v="GB"/>
    <s v="GBP"/>
    <n v="1448928000"/>
    <d v="2015-12-01T00:00:00"/>
    <n v="1444123377"/>
    <x v="585"/>
    <b v="0"/>
    <n v="0"/>
    <b v="0"/>
    <n v="0"/>
    <s v="technology/web"/>
    <x v="2"/>
    <s v="web"/>
  </r>
  <r>
    <x v="2"/>
    <s v="US"/>
    <s v="USD"/>
    <n v="1424032207"/>
    <d v="2015-02-15T20:30:07"/>
    <n v="1421440207"/>
    <x v="586"/>
    <b v="0"/>
    <n v="4"/>
    <b v="0"/>
    <n v="0.55999999999999994"/>
    <s v="technology/web"/>
    <x v="2"/>
    <s v="web"/>
  </r>
  <r>
    <x v="2"/>
    <s v="CA"/>
    <s v="CAD"/>
    <n v="1429207833"/>
    <d v="2015-04-16T18:10:33"/>
    <n v="1426615833"/>
    <x v="587"/>
    <b v="0"/>
    <n v="7"/>
    <b v="0"/>
    <n v="9.0833333333333339"/>
    <s v="technology/web"/>
    <x v="2"/>
    <s v="web"/>
  </r>
  <r>
    <x v="2"/>
    <s v="IT"/>
    <s v="EUR"/>
    <n v="1479410886"/>
    <d v="2016-11-17T19:28:06"/>
    <n v="1474223286"/>
    <x v="588"/>
    <b v="0"/>
    <n v="2"/>
    <b v="0"/>
    <n v="3.3444444444444441"/>
    <s v="technology/web"/>
    <x v="2"/>
    <s v="web"/>
  </r>
  <r>
    <x v="2"/>
    <s v="US"/>
    <s v="USD"/>
    <n v="1436366699"/>
    <d v="2015-07-08T14:44:59"/>
    <n v="1435070699"/>
    <x v="589"/>
    <b v="0"/>
    <n v="1"/>
    <b v="0"/>
    <n v="1.3333333333333334E-2"/>
    <s v="technology/web"/>
    <x v="2"/>
    <s v="web"/>
  </r>
  <r>
    <x v="2"/>
    <s v="GB"/>
    <s v="GBP"/>
    <n v="1454936460"/>
    <d v="2016-02-08T13:01:00"/>
    <n v="1452259131"/>
    <x v="590"/>
    <b v="0"/>
    <n v="9"/>
    <b v="0"/>
    <n v="4.46"/>
    <s v="technology/web"/>
    <x v="2"/>
    <s v="web"/>
  </r>
  <r>
    <x v="2"/>
    <s v="US"/>
    <s v="USD"/>
    <n v="1437570130"/>
    <d v="2015-07-22T13:02:10"/>
    <n v="1434978130"/>
    <x v="591"/>
    <b v="0"/>
    <n v="2"/>
    <b v="0"/>
    <n v="6.0999999999999999E-2"/>
    <s v="technology/web"/>
    <x v="2"/>
    <s v="web"/>
  </r>
  <r>
    <x v="2"/>
    <s v="US"/>
    <s v="USD"/>
    <n v="1417584860"/>
    <d v="2014-12-03T05:34:20"/>
    <n v="1414992860"/>
    <x v="592"/>
    <b v="0"/>
    <n v="1"/>
    <b v="0"/>
    <n v="3.3333333333333335"/>
    <s v="technology/web"/>
    <x v="2"/>
    <s v="web"/>
  </r>
  <r>
    <x v="2"/>
    <s v="GB"/>
    <s v="GBP"/>
    <n v="1428333345"/>
    <d v="2015-04-06T15:15:45"/>
    <n v="1425744945"/>
    <x v="593"/>
    <b v="0"/>
    <n v="7"/>
    <b v="0"/>
    <n v="23"/>
    <s v="technology/web"/>
    <x v="2"/>
    <s v="web"/>
  </r>
  <r>
    <x v="2"/>
    <s v="US"/>
    <s v="USD"/>
    <n v="1460832206"/>
    <d v="2016-04-16T18:43:26"/>
    <n v="1458240206"/>
    <x v="594"/>
    <b v="0"/>
    <n v="2"/>
    <b v="0"/>
    <n v="0.104"/>
    <s v="technology/web"/>
    <x v="2"/>
    <s v="web"/>
  </r>
  <r>
    <x v="2"/>
    <s v="US"/>
    <s v="USD"/>
    <n v="1430703638"/>
    <d v="2015-05-04T01:40:38"/>
    <n v="1426815638"/>
    <x v="595"/>
    <b v="0"/>
    <n v="8"/>
    <b v="0"/>
    <n v="0.42599999999999999"/>
    <s v="technology/web"/>
    <x v="2"/>
    <s v="web"/>
  </r>
  <r>
    <x v="2"/>
    <s v="US"/>
    <s v="USD"/>
    <n v="1478122292"/>
    <d v="2016-11-02T21:31:32"/>
    <n v="1475530292"/>
    <x v="596"/>
    <b v="0"/>
    <n v="2"/>
    <b v="0"/>
    <n v="0.03"/>
    <s v="technology/web"/>
    <x v="2"/>
    <s v="web"/>
  </r>
  <r>
    <x v="2"/>
    <s v="US"/>
    <s v="USD"/>
    <n v="1469980800"/>
    <d v="2016-07-31T16:00:00"/>
    <n v="1466787335"/>
    <x v="597"/>
    <b v="0"/>
    <n v="2"/>
    <b v="0"/>
    <n v="0.26666666666666666"/>
    <s v="technology/web"/>
    <x v="2"/>
    <s v="web"/>
  </r>
  <r>
    <x v="2"/>
    <s v="US"/>
    <s v="USD"/>
    <n v="1417737781"/>
    <d v="2014-12-05T00:03:01"/>
    <n v="1415145781"/>
    <x v="598"/>
    <b v="0"/>
    <n v="7"/>
    <b v="0"/>
    <n v="34"/>
    <s v="technology/web"/>
    <x v="2"/>
    <s v="web"/>
  </r>
  <r>
    <x v="2"/>
    <s v="US"/>
    <s v="USD"/>
    <n v="1425827760"/>
    <d v="2015-03-08T15:16:00"/>
    <n v="1423769402"/>
    <x v="599"/>
    <b v="0"/>
    <n v="2"/>
    <b v="0"/>
    <n v="6.2E-2"/>
    <s v="technology/web"/>
    <x v="2"/>
    <s v="web"/>
  </r>
  <r>
    <x v="1"/>
    <s v="US"/>
    <s v="USD"/>
    <n v="1431198562"/>
    <d v="2015-05-09T19:09:22"/>
    <n v="1426014562"/>
    <x v="600"/>
    <b v="0"/>
    <n v="1"/>
    <b v="0"/>
    <n v="2"/>
    <s v="technology/web"/>
    <x v="2"/>
    <s v="web"/>
  </r>
  <r>
    <x v="1"/>
    <s v="CA"/>
    <s v="CAD"/>
    <n v="1419626139"/>
    <d v="2014-12-26T20:35:39"/>
    <n v="1417034139"/>
    <x v="601"/>
    <b v="0"/>
    <n v="6"/>
    <b v="0"/>
    <n v="1.4000000000000001"/>
    <s v="technology/web"/>
    <x v="2"/>
    <s v="web"/>
  </r>
  <r>
    <x v="1"/>
    <s v="US"/>
    <s v="USD"/>
    <n v="1434654215"/>
    <d v="2015-06-18T19:03:35"/>
    <n v="1432062215"/>
    <x v="602"/>
    <b v="0"/>
    <n v="0"/>
    <b v="0"/>
    <n v="0"/>
    <s v="technology/web"/>
    <x v="2"/>
    <s v="web"/>
  </r>
  <r>
    <x v="1"/>
    <s v="US"/>
    <s v="USD"/>
    <n v="1408029623"/>
    <d v="2014-08-14T15:20:23"/>
    <n v="1405437623"/>
    <x v="603"/>
    <b v="0"/>
    <n v="13"/>
    <b v="0"/>
    <n v="3.9334666666666664"/>
    <s v="technology/web"/>
    <x v="2"/>
    <s v="web"/>
  </r>
  <r>
    <x v="1"/>
    <s v="US"/>
    <s v="USD"/>
    <n v="1409187056"/>
    <d v="2014-08-28T00:50:56"/>
    <n v="1406595056"/>
    <x v="604"/>
    <b v="0"/>
    <n v="0"/>
    <b v="0"/>
    <n v="0"/>
    <s v="technology/web"/>
    <x v="2"/>
    <s v="web"/>
  </r>
  <r>
    <x v="1"/>
    <s v="US"/>
    <s v="USD"/>
    <n v="1440318908"/>
    <d v="2015-08-23T08:35:08"/>
    <n v="1436430908"/>
    <x v="605"/>
    <b v="0"/>
    <n v="8"/>
    <b v="0"/>
    <n v="2.62"/>
    <s v="technology/web"/>
    <x v="2"/>
    <s v="web"/>
  </r>
  <r>
    <x v="1"/>
    <s v="NL"/>
    <s v="EUR"/>
    <n v="1432479600"/>
    <d v="2015-05-24T15:00:00"/>
    <n v="1428507409"/>
    <x v="606"/>
    <b v="0"/>
    <n v="1"/>
    <b v="0"/>
    <n v="0.2"/>
    <s v="technology/web"/>
    <x v="2"/>
    <s v="web"/>
  </r>
  <r>
    <x v="1"/>
    <s v="US"/>
    <s v="USD"/>
    <n v="1448225336"/>
    <d v="2015-11-22T20:48:56"/>
    <n v="1445629736"/>
    <x v="607"/>
    <b v="0"/>
    <n v="0"/>
    <b v="0"/>
    <n v="0"/>
    <s v="technology/web"/>
    <x v="2"/>
    <s v="web"/>
  </r>
  <r>
    <x v="1"/>
    <s v="US"/>
    <s v="USD"/>
    <n v="1434405980"/>
    <d v="2015-06-15T22:06:20"/>
    <n v="1431813980"/>
    <x v="608"/>
    <b v="0"/>
    <n v="5"/>
    <b v="0"/>
    <n v="0.97400000000000009"/>
    <s v="technology/web"/>
    <x v="2"/>
    <s v="web"/>
  </r>
  <r>
    <x v="1"/>
    <s v="GB"/>
    <s v="GBP"/>
    <n v="1448761744"/>
    <d v="2015-11-29T01:49:04"/>
    <n v="1446166144"/>
    <x v="609"/>
    <b v="0"/>
    <n v="1"/>
    <b v="0"/>
    <n v="0.64102564102564097"/>
    <s v="technology/web"/>
    <x v="2"/>
    <s v="web"/>
  </r>
  <r>
    <x v="1"/>
    <s v="US"/>
    <s v="USD"/>
    <n v="1429732586"/>
    <d v="2015-04-22T19:56:26"/>
    <n v="1427140586"/>
    <x v="610"/>
    <b v="0"/>
    <n v="0"/>
    <b v="0"/>
    <n v="0"/>
    <s v="technology/web"/>
    <x v="2"/>
    <s v="web"/>
  </r>
  <r>
    <x v="1"/>
    <s v="FR"/>
    <s v="EUR"/>
    <n v="1453210037"/>
    <d v="2016-01-19T13:27:17"/>
    <n v="1448026037"/>
    <x v="611"/>
    <b v="0"/>
    <n v="0"/>
    <b v="0"/>
    <n v="0"/>
    <s v="technology/web"/>
    <x v="2"/>
    <s v="web"/>
  </r>
  <r>
    <x v="1"/>
    <s v="IT"/>
    <s v="EUR"/>
    <n v="1472777146"/>
    <d v="2016-09-02T00:45:46"/>
    <n v="1470185146"/>
    <x v="612"/>
    <b v="0"/>
    <n v="0"/>
    <b v="0"/>
    <n v="0"/>
    <s v="technology/web"/>
    <x v="2"/>
    <s v="web"/>
  </r>
  <r>
    <x v="1"/>
    <s v="US"/>
    <s v="USD"/>
    <n v="1443675540"/>
    <d v="2015-10-01T04:59:00"/>
    <n v="1441022120"/>
    <x v="613"/>
    <b v="0"/>
    <n v="121"/>
    <b v="0"/>
    <n v="21.363333333333333"/>
    <s v="technology/web"/>
    <x v="2"/>
    <s v="web"/>
  </r>
  <r>
    <x v="1"/>
    <s v="US"/>
    <s v="USD"/>
    <n v="1466731740"/>
    <d v="2016-06-24T01:29:00"/>
    <n v="1464139740"/>
    <x v="614"/>
    <b v="0"/>
    <n v="0"/>
    <b v="0"/>
    <n v="0"/>
    <s v="technology/web"/>
    <x v="2"/>
    <s v="web"/>
  </r>
  <r>
    <x v="1"/>
    <s v="NZ"/>
    <s v="NZD"/>
    <n v="1443149759"/>
    <d v="2015-09-25T02:55:59"/>
    <n v="1440557759"/>
    <x v="615"/>
    <b v="0"/>
    <n v="0"/>
    <b v="0"/>
    <n v="0"/>
    <s v="technology/web"/>
    <x v="2"/>
    <s v="web"/>
  </r>
  <r>
    <x v="1"/>
    <s v="FR"/>
    <s v="EUR"/>
    <n v="1488013307"/>
    <d v="2017-02-25T09:01:47"/>
    <n v="1485421307"/>
    <x v="616"/>
    <b v="0"/>
    <n v="0"/>
    <b v="0"/>
    <n v="0"/>
    <s v="technology/web"/>
    <x v="2"/>
    <s v="web"/>
  </r>
  <r>
    <x v="1"/>
    <s v="GB"/>
    <s v="GBP"/>
    <n v="1431072843"/>
    <d v="2015-05-08T08:14:03"/>
    <n v="1427184843"/>
    <x v="617"/>
    <b v="0"/>
    <n v="3"/>
    <b v="0"/>
    <n v="3"/>
    <s v="technology/web"/>
    <x v="2"/>
    <s v="web"/>
  </r>
  <r>
    <x v="1"/>
    <s v="US"/>
    <s v="USD"/>
    <n v="1449689203"/>
    <d v="2015-12-09T19:26:43"/>
    <n v="1447097203"/>
    <x v="618"/>
    <b v="0"/>
    <n v="0"/>
    <b v="0"/>
    <n v="0"/>
    <s v="technology/web"/>
    <x v="2"/>
    <s v="web"/>
  </r>
  <r>
    <x v="1"/>
    <s v="US"/>
    <s v="USD"/>
    <n v="1416933390"/>
    <d v="2014-11-25T16:36:30"/>
    <n v="1411745790"/>
    <x v="619"/>
    <b v="0"/>
    <n v="1"/>
    <b v="0"/>
    <n v="3.9999999999999996E-5"/>
    <s v="technology/web"/>
    <x v="2"/>
    <s v="web"/>
  </r>
  <r>
    <x v="1"/>
    <s v="CA"/>
    <s v="CAD"/>
    <n v="1408986738"/>
    <d v="2014-08-25T17:12:18"/>
    <n v="1405098738"/>
    <x v="620"/>
    <b v="0"/>
    <n v="1"/>
    <b v="0"/>
    <n v="1"/>
    <s v="technology/web"/>
    <x v="2"/>
    <s v="web"/>
  </r>
  <r>
    <x v="1"/>
    <s v="US"/>
    <s v="USD"/>
    <n v="1467934937"/>
    <d v="2016-07-07T23:42:17"/>
    <n v="1465342937"/>
    <x v="621"/>
    <b v="0"/>
    <n v="3"/>
    <b v="0"/>
    <n v="1.044"/>
    <s v="technology/web"/>
    <x v="2"/>
    <s v="web"/>
  </r>
  <r>
    <x v="1"/>
    <s v="US"/>
    <s v="USD"/>
    <n v="1467398138"/>
    <d v="2016-07-01T18:35:38"/>
    <n v="1465670138"/>
    <x v="622"/>
    <b v="0"/>
    <n v="9"/>
    <b v="0"/>
    <n v="5.6833333333333336"/>
    <s v="technology/web"/>
    <x v="2"/>
    <s v="web"/>
  </r>
  <r>
    <x v="1"/>
    <s v="AU"/>
    <s v="AUD"/>
    <n v="1432771997"/>
    <d v="2015-05-28T00:13:17"/>
    <n v="1430179997"/>
    <x v="623"/>
    <b v="0"/>
    <n v="0"/>
    <b v="0"/>
    <n v="0"/>
    <s v="technology/web"/>
    <x v="2"/>
    <s v="web"/>
  </r>
  <r>
    <x v="1"/>
    <s v="US"/>
    <s v="USD"/>
    <n v="1431647041"/>
    <d v="2015-05-14T23:44:01"/>
    <n v="1429055041"/>
    <x v="624"/>
    <b v="0"/>
    <n v="0"/>
    <b v="0"/>
    <n v="0"/>
    <s v="technology/web"/>
    <x v="2"/>
    <s v="web"/>
  </r>
  <r>
    <x v="1"/>
    <s v="CA"/>
    <s v="CAD"/>
    <n v="1490560177"/>
    <d v="2017-03-26T20:29:37"/>
    <n v="1487971777"/>
    <x v="625"/>
    <b v="0"/>
    <n v="0"/>
    <b v="0"/>
    <n v="0"/>
    <s v="technology/web"/>
    <x v="2"/>
    <s v="web"/>
  </r>
  <r>
    <x v="1"/>
    <s v="US"/>
    <s v="USD"/>
    <n v="1439644920"/>
    <d v="2015-08-15T13:22:00"/>
    <n v="1436793939"/>
    <x v="626"/>
    <b v="0"/>
    <n v="39"/>
    <b v="0"/>
    <n v="17.380000000000003"/>
    <s v="technology/web"/>
    <x v="2"/>
    <s v="web"/>
  </r>
  <r>
    <x v="1"/>
    <s v="SE"/>
    <s v="SEK"/>
    <n v="1457996400"/>
    <d v="2016-03-14T23:00:00"/>
    <n v="1452842511"/>
    <x v="627"/>
    <b v="0"/>
    <n v="1"/>
    <b v="0"/>
    <n v="0.02"/>
    <s v="technology/web"/>
    <x v="2"/>
    <s v="web"/>
  </r>
  <r>
    <x v="1"/>
    <s v="US"/>
    <s v="USD"/>
    <n v="1405269457"/>
    <d v="2014-07-13T16:37:37"/>
    <n v="1402677457"/>
    <x v="628"/>
    <b v="0"/>
    <n v="0"/>
    <b v="0"/>
    <n v="0"/>
    <s v="technology/web"/>
    <x v="2"/>
    <s v="web"/>
  </r>
  <r>
    <x v="1"/>
    <s v="AU"/>
    <s v="AUD"/>
    <n v="1463239108"/>
    <d v="2016-05-14T15:18:28"/>
    <n v="1460647108"/>
    <x v="629"/>
    <b v="0"/>
    <n v="3"/>
    <b v="0"/>
    <n v="0.17500000000000002"/>
    <s v="technology/web"/>
    <x v="2"/>
    <s v="web"/>
  </r>
  <r>
    <x v="1"/>
    <s v="US"/>
    <s v="USD"/>
    <n v="1441516200"/>
    <d v="2015-09-06T05:10:00"/>
    <n v="1438959121"/>
    <x v="630"/>
    <b v="0"/>
    <n v="1"/>
    <b v="0"/>
    <n v="8.3340278356529712E-2"/>
    <s v="technology/web"/>
    <x v="2"/>
    <s v="web"/>
  </r>
  <r>
    <x v="1"/>
    <s v="CA"/>
    <s v="CAD"/>
    <n v="1464460329"/>
    <d v="2016-05-28T18:32:09"/>
    <n v="1461954729"/>
    <x v="631"/>
    <b v="0"/>
    <n v="9"/>
    <b v="0"/>
    <n v="1.38"/>
    <s v="technology/web"/>
    <x v="2"/>
    <s v="web"/>
  </r>
  <r>
    <x v="1"/>
    <s v="NL"/>
    <s v="EUR"/>
    <n v="1448470165"/>
    <d v="2015-11-25T16:49:25"/>
    <n v="1445874565"/>
    <x v="632"/>
    <b v="0"/>
    <n v="0"/>
    <b v="0"/>
    <n v="0"/>
    <s v="technology/web"/>
    <x v="2"/>
    <s v="web"/>
  </r>
  <r>
    <x v="1"/>
    <s v="US"/>
    <s v="USD"/>
    <n v="1466204400"/>
    <d v="2016-06-17T23:00:00"/>
    <n v="1463469062"/>
    <x v="633"/>
    <b v="0"/>
    <n v="25"/>
    <b v="0"/>
    <n v="12.45"/>
    <s v="technology/web"/>
    <x v="2"/>
    <s v="web"/>
  </r>
  <r>
    <x v="1"/>
    <s v="US"/>
    <s v="USD"/>
    <n v="1424989029"/>
    <d v="2015-02-26T22:17:09"/>
    <n v="1422397029"/>
    <x v="634"/>
    <b v="0"/>
    <n v="1"/>
    <b v="0"/>
    <n v="0.02"/>
    <s v="technology/web"/>
    <x v="2"/>
    <s v="web"/>
  </r>
  <r>
    <x v="1"/>
    <s v="US"/>
    <s v="USD"/>
    <n v="1428804762"/>
    <d v="2015-04-12T02:12:42"/>
    <n v="1426212762"/>
    <x v="635"/>
    <b v="0"/>
    <n v="1"/>
    <b v="0"/>
    <n v="8.0000000000000002E-3"/>
    <s v="technology/web"/>
    <x v="2"/>
    <s v="web"/>
  </r>
  <r>
    <x v="1"/>
    <s v="GB"/>
    <s v="GBP"/>
    <n v="1433587620"/>
    <d v="2015-06-06T10:47:00"/>
    <n v="1430996150"/>
    <x v="636"/>
    <b v="0"/>
    <n v="1"/>
    <b v="0"/>
    <n v="0.2"/>
    <s v="technology/web"/>
    <x v="2"/>
    <s v="web"/>
  </r>
  <r>
    <x v="1"/>
    <s v="GB"/>
    <s v="GBP"/>
    <n v="1488063840"/>
    <d v="2017-02-25T23:04:00"/>
    <n v="1485558318"/>
    <x v="637"/>
    <b v="0"/>
    <n v="0"/>
    <b v="0"/>
    <n v="0"/>
    <s v="technology/web"/>
    <x v="2"/>
    <s v="web"/>
  </r>
  <r>
    <x v="1"/>
    <s v="DE"/>
    <s v="EUR"/>
    <n v="1490447662"/>
    <d v="2017-03-25T13:14:22"/>
    <n v="1485267262"/>
    <x v="638"/>
    <b v="0"/>
    <n v="6"/>
    <b v="0"/>
    <n v="9.0000000000000011E-3"/>
    <s v="technology/web"/>
    <x v="2"/>
    <s v="web"/>
  </r>
  <r>
    <x v="1"/>
    <s v="US"/>
    <s v="USD"/>
    <n v="1413208795"/>
    <d v="2014-10-13T13:59:55"/>
    <n v="1408024795"/>
    <x v="639"/>
    <b v="0"/>
    <n v="1"/>
    <b v="0"/>
    <n v="9.9999999999999991E-5"/>
    <s v="technology/web"/>
    <x v="2"/>
    <s v="web"/>
  </r>
  <r>
    <x v="0"/>
    <s v="FR"/>
    <s v="EUR"/>
    <n v="1480028400"/>
    <d v="2016-11-24T23:00:00"/>
    <n v="1478685915"/>
    <x v="640"/>
    <b v="0"/>
    <n v="2"/>
    <b v="1"/>
    <n v="144.28571428571428"/>
    <s v="technology/wearables"/>
    <x v="2"/>
    <s v="wearables"/>
  </r>
  <r>
    <x v="0"/>
    <s v="US"/>
    <s v="USD"/>
    <n v="1439473248"/>
    <d v="2015-08-13T13:40:48"/>
    <n v="1436881248"/>
    <x v="641"/>
    <b v="0"/>
    <n v="315"/>
    <b v="1"/>
    <n v="119.16249999999999"/>
    <s v="technology/wearables"/>
    <x v="2"/>
    <s v="wearables"/>
  </r>
  <r>
    <x v="0"/>
    <s v="DE"/>
    <s v="EUR"/>
    <n v="1439998674"/>
    <d v="2015-08-19T15:37:54"/>
    <n v="1436888274"/>
    <x v="642"/>
    <b v="0"/>
    <n v="2174"/>
    <b v="1"/>
    <n v="1460.4850000000001"/>
    <s v="technology/wearables"/>
    <x v="2"/>
    <s v="wearables"/>
  </r>
  <r>
    <x v="0"/>
    <s v="US"/>
    <s v="USD"/>
    <n v="1433085875"/>
    <d v="2015-05-31T15:24:35"/>
    <n v="1428333875"/>
    <x v="643"/>
    <b v="0"/>
    <n v="152"/>
    <b v="1"/>
    <n v="105.80799999999999"/>
    <s v="technology/wearables"/>
    <x v="2"/>
    <s v="wearables"/>
  </r>
  <r>
    <x v="0"/>
    <s v="US"/>
    <s v="USD"/>
    <n v="1414544400"/>
    <d v="2014-10-29T01:00:00"/>
    <n v="1410883139"/>
    <x v="644"/>
    <b v="0"/>
    <n v="1021"/>
    <b v="1"/>
    <n v="300.11791999999997"/>
    <s v="technology/wearables"/>
    <x v="2"/>
    <s v="wearables"/>
  </r>
  <r>
    <x v="0"/>
    <s v="US"/>
    <s v="USD"/>
    <n v="1470962274"/>
    <d v="2016-08-12T00:37:54"/>
    <n v="1468370274"/>
    <x v="645"/>
    <b v="0"/>
    <n v="237"/>
    <b v="1"/>
    <n v="278.7"/>
    <s v="technology/wearables"/>
    <x v="2"/>
    <s v="wearables"/>
  </r>
  <r>
    <x v="0"/>
    <s v="US"/>
    <s v="USD"/>
    <n v="1407788867"/>
    <d v="2014-08-11T20:27:47"/>
    <n v="1405196867"/>
    <x v="646"/>
    <b v="0"/>
    <n v="27"/>
    <b v="1"/>
    <n v="131.87625"/>
    <s v="technology/wearables"/>
    <x v="2"/>
    <s v="wearables"/>
  </r>
  <r>
    <x v="0"/>
    <s v="CA"/>
    <s v="CAD"/>
    <n v="1458235549"/>
    <d v="2016-03-17T17:25:49"/>
    <n v="1455647149"/>
    <x v="647"/>
    <b v="0"/>
    <n v="17"/>
    <b v="1"/>
    <n v="107.05"/>
    <s v="technology/wearables"/>
    <x v="2"/>
    <s v="wearables"/>
  </r>
  <r>
    <x v="0"/>
    <s v="US"/>
    <s v="USD"/>
    <n v="1413304708"/>
    <d v="2014-10-14T16:38:28"/>
    <n v="1410280708"/>
    <x v="648"/>
    <b v="0"/>
    <n v="27"/>
    <b v="1"/>
    <n v="126.82285714285715"/>
    <s v="technology/wearables"/>
    <x v="2"/>
    <s v="wearables"/>
  </r>
  <r>
    <x v="0"/>
    <s v="US"/>
    <s v="USD"/>
    <n v="1410904413"/>
    <d v="2014-09-16T21:53:33"/>
    <n v="1409090013"/>
    <x v="649"/>
    <b v="0"/>
    <n v="82"/>
    <b v="1"/>
    <n v="139.96"/>
    <s v="technology/wearables"/>
    <x v="2"/>
    <s v="wearables"/>
  </r>
  <r>
    <x v="0"/>
    <s v="US"/>
    <s v="USD"/>
    <n v="1418953984"/>
    <d v="2014-12-19T01:53:04"/>
    <n v="1413766384"/>
    <x v="650"/>
    <b v="0"/>
    <n v="48"/>
    <b v="1"/>
    <n v="112.4"/>
    <s v="technology/wearables"/>
    <x v="2"/>
    <s v="wearables"/>
  </r>
  <r>
    <x v="0"/>
    <s v="US"/>
    <s v="USD"/>
    <n v="1418430311"/>
    <d v="2014-12-13T00:25:11"/>
    <n v="1415838311"/>
    <x v="651"/>
    <b v="0"/>
    <n v="105"/>
    <b v="1"/>
    <n v="100.52799999999999"/>
    <s v="technology/wearables"/>
    <x v="2"/>
    <s v="wearables"/>
  </r>
  <r>
    <x v="0"/>
    <s v="US"/>
    <s v="USD"/>
    <n v="1480613650"/>
    <d v="2016-12-01T17:34:10"/>
    <n v="1478018050"/>
    <x v="652"/>
    <b v="0"/>
    <n v="28"/>
    <b v="1"/>
    <n v="100.46666666666665"/>
    <s v="technology/wearables"/>
    <x v="2"/>
    <s v="wearables"/>
  </r>
  <r>
    <x v="0"/>
    <s v="US"/>
    <s v="USD"/>
    <n v="1440082240"/>
    <d v="2015-08-20T14:50:40"/>
    <n v="1436885440"/>
    <x v="653"/>
    <b v="0"/>
    <n v="1107"/>
    <b v="1"/>
    <n v="141.446"/>
    <s v="technology/wearables"/>
    <x v="2"/>
    <s v="wearables"/>
  </r>
  <r>
    <x v="0"/>
    <s v="US"/>
    <s v="USD"/>
    <n v="1436396313"/>
    <d v="2015-07-08T22:58:33"/>
    <n v="1433804313"/>
    <x v="654"/>
    <b v="0"/>
    <n v="1013"/>
    <b v="1"/>
    <n v="267.29166666666669"/>
    <s v="technology/wearables"/>
    <x v="2"/>
    <s v="wearables"/>
  </r>
  <r>
    <x v="0"/>
    <s v="US"/>
    <s v="USD"/>
    <n v="1426197512"/>
    <d v="2015-03-12T21:58:32"/>
    <n v="1423609112"/>
    <x v="655"/>
    <b v="0"/>
    <n v="274"/>
    <b v="1"/>
    <n v="146.88749999999999"/>
    <s v="technology/wearables"/>
    <x v="2"/>
    <s v="wearables"/>
  </r>
  <r>
    <x v="0"/>
    <s v="US"/>
    <s v="USD"/>
    <n v="1460917119"/>
    <d v="2016-04-17T18:18:39"/>
    <n v="1455736719"/>
    <x v="656"/>
    <b v="0"/>
    <n v="87"/>
    <b v="1"/>
    <n v="213.56"/>
    <s v="technology/wearables"/>
    <x v="2"/>
    <s v="wearables"/>
  </r>
  <r>
    <x v="0"/>
    <s v="US"/>
    <s v="USD"/>
    <n v="1450901872"/>
    <d v="2015-12-23T20:17:52"/>
    <n v="1448309872"/>
    <x v="657"/>
    <b v="0"/>
    <n v="99"/>
    <b v="1"/>
    <n v="125.69999999999999"/>
    <s v="technology/wearables"/>
    <x v="2"/>
    <s v="wearables"/>
  </r>
  <r>
    <x v="0"/>
    <s v="US"/>
    <s v="USD"/>
    <n v="1437933600"/>
    <d v="2015-07-26T18:00:00"/>
    <n v="1435117889"/>
    <x v="658"/>
    <b v="0"/>
    <n v="276"/>
    <b v="1"/>
    <n v="104.46206037108834"/>
    <s v="technology/wearables"/>
    <x v="2"/>
    <s v="wearables"/>
  </r>
  <r>
    <x v="0"/>
    <s v="US"/>
    <s v="USD"/>
    <n v="1440339295"/>
    <d v="2015-08-23T14:14:55"/>
    <n v="1437747295"/>
    <x v="659"/>
    <b v="0"/>
    <n v="21"/>
    <b v="1"/>
    <n v="100.56666666666668"/>
    <s v="technology/wearables"/>
    <x v="2"/>
    <s v="wearables"/>
  </r>
  <r>
    <x v="2"/>
    <s v="US"/>
    <s v="USD"/>
    <n v="1415558879"/>
    <d v="2014-11-09T18:47:59"/>
    <n v="1412963279"/>
    <x v="660"/>
    <b v="0"/>
    <n v="18"/>
    <b v="0"/>
    <n v="3.0579999999999998"/>
    <s v="technology/wearables"/>
    <x v="2"/>
    <s v="wearables"/>
  </r>
  <r>
    <x v="2"/>
    <s v="US"/>
    <s v="USD"/>
    <n v="1477236559"/>
    <d v="2016-10-23T15:29:19"/>
    <n v="1474644559"/>
    <x v="661"/>
    <b v="0"/>
    <n v="9"/>
    <b v="0"/>
    <n v="0.95"/>
    <s v="technology/wearables"/>
    <x v="2"/>
    <s v="wearables"/>
  </r>
  <r>
    <x v="2"/>
    <s v="US"/>
    <s v="USD"/>
    <n v="1421404247"/>
    <d v="2015-01-16T10:30:47"/>
    <n v="1418812247"/>
    <x v="662"/>
    <b v="0"/>
    <n v="4"/>
    <b v="0"/>
    <n v="0.4"/>
    <s v="technology/wearables"/>
    <x v="2"/>
    <s v="wearables"/>
  </r>
  <r>
    <x v="2"/>
    <s v="DK"/>
    <s v="DKK"/>
    <n v="1437250456"/>
    <d v="2015-07-18T20:14:16"/>
    <n v="1434658456"/>
    <x v="663"/>
    <b v="0"/>
    <n v="7"/>
    <b v="0"/>
    <n v="0.35000000000000003"/>
    <s v="technology/wearables"/>
    <x v="2"/>
    <s v="wearables"/>
  </r>
  <r>
    <x v="2"/>
    <s v="US"/>
    <s v="USD"/>
    <n v="1428940775"/>
    <d v="2015-04-13T15:59:35"/>
    <n v="1426348775"/>
    <x v="664"/>
    <b v="0"/>
    <n v="29"/>
    <b v="0"/>
    <n v="7.5333333333333332"/>
    <s v="technology/wearables"/>
    <x v="2"/>
    <s v="wearables"/>
  </r>
  <r>
    <x v="2"/>
    <s v="US"/>
    <s v="USD"/>
    <n v="1484327061"/>
    <d v="2017-01-13T17:04:21"/>
    <n v="1479143061"/>
    <x v="665"/>
    <b v="0"/>
    <n v="12"/>
    <b v="0"/>
    <n v="18.64"/>
    <s v="technology/wearables"/>
    <x v="2"/>
    <s v="wearables"/>
  </r>
  <r>
    <x v="2"/>
    <s v="US"/>
    <s v="USD"/>
    <n v="1408305498"/>
    <d v="2014-08-17T19:58:18"/>
    <n v="1405713498"/>
    <x v="666"/>
    <b v="0"/>
    <n v="4"/>
    <b v="0"/>
    <n v="4.0000000000000001E-3"/>
    <s v="technology/wearables"/>
    <x v="2"/>
    <s v="wearables"/>
  </r>
  <r>
    <x v="2"/>
    <s v="IT"/>
    <s v="EUR"/>
    <n v="1477731463"/>
    <d v="2016-10-29T08:57:43"/>
    <n v="1474275463"/>
    <x v="667"/>
    <b v="0"/>
    <n v="28"/>
    <b v="0"/>
    <n v="10.02"/>
    <s v="technology/wearables"/>
    <x v="2"/>
    <s v="wearables"/>
  </r>
  <r>
    <x v="2"/>
    <s v="US"/>
    <s v="USD"/>
    <n v="1431374222"/>
    <d v="2015-05-11T19:57:02"/>
    <n v="1427486222"/>
    <x v="668"/>
    <b v="0"/>
    <n v="25"/>
    <b v="0"/>
    <n v="4.5600000000000005"/>
    <s v="technology/wearables"/>
    <x v="2"/>
    <s v="wearables"/>
  </r>
  <r>
    <x v="2"/>
    <s v="SE"/>
    <s v="SEK"/>
    <n v="1467817258"/>
    <d v="2016-07-06T15:00:58"/>
    <n v="1465225258"/>
    <x v="669"/>
    <b v="0"/>
    <n v="28"/>
    <b v="0"/>
    <n v="21.5075"/>
    <s v="technology/wearables"/>
    <x v="2"/>
    <s v="wearables"/>
  </r>
  <r>
    <x v="2"/>
    <s v="IT"/>
    <s v="EUR"/>
    <n v="1466323800"/>
    <d v="2016-06-19T08:10:00"/>
    <n v="1463418120"/>
    <x v="670"/>
    <b v="0"/>
    <n v="310"/>
    <b v="0"/>
    <n v="29.276666666666667"/>
    <s v="technology/wearables"/>
    <x v="2"/>
    <s v="wearables"/>
  </r>
  <r>
    <x v="2"/>
    <s v="US"/>
    <s v="USD"/>
    <n v="1421208000"/>
    <d v="2015-01-14T04:00:00"/>
    <n v="1418315852"/>
    <x v="671"/>
    <b v="0"/>
    <n v="15"/>
    <b v="0"/>
    <n v="39.426666666666662"/>
    <s v="technology/wearables"/>
    <x v="2"/>
    <s v="wearables"/>
  </r>
  <r>
    <x v="2"/>
    <s v="US"/>
    <s v="USD"/>
    <n v="1420088340"/>
    <d v="2015-01-01T04:59:00"/>
    <n v="1417410964"/>
    <x v="672"/>
    <b v="0"/>
    <n v="215"/>
    <b v="0"/>
    <n v="21.628"/>
    <s v="technology/wearables"/>
    <x v="2"/>
    <s v="wearables"/>
  </r>
  <r>
    <x v="2"/>
    <s v="US"/>
    <s v="USD"/>
    <n v="1409602217"/>
    <d v="2014-09-01T20:10:17"/>
    <n v="1405714217"/>
    <x v="673"/>
    <b v="0"/>
    <n v="3"/>
    <b v="0"/>
    <n v="0.20500000000000002"/>
    <s v="technology/wearables"/>
    <x v="2"/>
    <s v="wearables"/>
  </r>
  <r>
    <x v="2"/>
    <s v="US"/>
    <s v="USD"/>
    <n v="1407811627"/>
    <d v="2014-08-12T02:47:07"/>
    <n v="1402627627"/>
    <x v="674"/>
    <b v="0"/>
    <n v="2"/>
    <b v="0"/>
    <n v="0.03"/>
    <s v="technology/wearables"/>
    <x v="2"/>
    <s v="wearables"/>
  </r>
  <r>
    <x v="2"/>
    <s v="US"/>
    <s v="USD"/>
    <n v="1420095540"/>
    <d v="2015-01-01T06:59:00"/>
    <n v="1417558804"/>
    <x v="675"/>
    <b v="0"/>
    <n v="26"/>
    <b v="0"/>
    <n v="14.85"/>
    <s v="technology/wearables"/>
    <x v="2"/>
    <s v="wearables"/>
  </r>
  <r>
    <x v="2"/>
    <s v="CA"/>
    <s v="CAD"/>
    <n v="1423333581"/>
    <d v="2015-02-07T18:26:21"/>
    <n v="1420741581"/>
    <x v="676"/>
    <b v="0"/>
    <n v="24"/>
    <b v="0"/>
    <n v="1.4710000000000001"/>
    <s v="technology/wearables"/>
    <x v="2"/>
    <s v="wearables"/>
  </r>
  <r>
    <x v="2"/>
    <s v="IT"/>
    <s v="EUR"/>
    <n v="1467106895"/>
    <d v="2016-06-28T09:41:35"/>
    <n v="1463218895"/>
    <x v="677"/>
    <b v="0"/>
    <n v="96"/>
    <b v="0"/>
    <n v="25.584"/>
    <s v="technology/wearables"/>
    <x v="2"/>
    <s v="wearables"/>
  </r>
  <r>
    <x v="2"/>
    <s v="US"/>
    <s v="USD"/>
    <n v="1463821338"/>
    <d v="2016-05-21T09:02:18"/>
    <n v="1461229338"/>
    <x v="678"/>
    <b v="0"/>
    <n v="17"/>
    <b v="0"/>
    <n v="3.8206896551724134"/>
    <s v="technology/wearables"/>
    <x v="2"/>
    <s v="wearables"/>
  </r>
  <r>
    <x v="2"/>
    <s v="US"/>
    <s v="USD"/>
    <n v="1472920909"/>
    <d v="2016-09-03T16:41:49"/>
    <n v="1467736909"/>
    <x v="679"/>
    <b v="0"/>
    <n v="94"/>
    <b v="0"/>
    <n v="15.485964912280703"/>
    <s v="technology/wearables"/>
    <x v="2"/>
    <s v="wearables"/>
  </r>
  <r>
    <x v="2"/>
    <s v="US"/>
    <s v="USD"/>
    <n v="1410955331"/>
    <d v="2014-09-17T12:02:11"/>
    <n v="1407931331"/>
    <x v="680"/>
    <b v="0"/>
    <n v="129"/>
    <b v="0"/>
    <n v="25.912000000000003"/>
    <s v="technology/wearables"/>
    <x v="2"/>
    <s v="wearables"/>
  </r>
  <r>
    <x v="2"/>
    <s v="US"/>
    <s v="USD"/>
    <n v="1477509604"/>
    <d v="2016-10-26T19:20:04"/>
    <n v="1474917604"/>
    <x v="681"/>
    <b v="0"/>
    <n v="1"/>
    <b v="0"/>
    <n v="0.04"/>
    <s v="technology/wearables"/>
    <x v="2"/>
    <s v="wearables"/>
  </r>
  <r>
    <x v="2"/>
    <s v="US"/>
    <s v="USD"/>
    <n v="1489512122"/>
    <d v="2017-03-14T17:22:02"/>
    <n v="1486923722"/>
    <x v="682"/>
    <b v="0"/>
    <n v="4"/>
    <b v="0"/>
    <n v="0.106"/>
    <s v="technology/wearables"/>
    <x v="2"/>
    <s v="wearables"/>
  </r>
  <r>
    <x v="2"/>
    <s v="US"/>
    <s v="USD"/>
    <n v="1477949764"/>
    <d v="2016-10-31T21:36:04"/>
    <n v="1474493764"/>
    <x v="683"/>
    <b v="0"/>
    <n v="3"/>
    <b v="0"/>
    <n v="0.85142857142857142"/>
    <s v="technology/wearables"/>
    <x v="2"/>
    <s v="wearables"/>
  </r>
  <r>
    <x v="2"/>
    <s v="US"/>
    <s v="USD"/>
    <n v="1406257200"/>
    <d v="2014-07-25T03:00:00"/>
    <n v="1403176891"/>
    <x v="684"/>
    <b v="0"/>
    <n v="135"/>
    <b v="0"/>
    <n v="7.4837500000000006"/>
    <s v="technology/wearables"/>
    <x v="2"/>
    <s v="wearables"/>
  </r>
  <r>
    <x v="2"/>
    <s v="US"/>
    <s v="USD"/>
    <n v="1421095672"/>
    <d v="2015-01-12T20:47:52"/>
    <n v="1417207672"/>
    <x v="685"/>
    <b v="0"/>
    <n v="10"/>
    <b v="0"/>
    <n v="27.650000000000002"/>
    <s v="technology/wearables"/>
    <x v="2"/>
    <s v="wearables"/>
  </r>
  <r>
    <x v="2"/>
    <s v="IT"/>
    <s v="EUR"/>
    <n v="1438618170"/>
    <d v="2015-08-03T16:09:30"/>
    <n v="1436026170"/>
    <x v="686"/>
    <b v="0"/>
    <n v="0"/>
    <b v="0"/>
    <n v="0"/>
    <s v="technology/wearables"/>
    <x v="2"/>
    <s v="wearables"/>
  </r>
  <r>
    <x v="2"/>
    <s v="MX"/>
    <s v="MXN"/>
    <n v="1486317653"/>
    <d v="2017-02-05T18:00:53"/>
    <n v="1481133653"/>
    <x v="687"/>
    <b v="0"/>
    <n v="6"/>
    <b v="0"/>
    <n v="3.55"/>
    <s v="technology/wearables"/>
    <x v="2"/>
    <s v="wearables"/>
  </r>
  <r>
    <x v="2"/>
    <s v="US"/>
    <s v="USD"/>
    <n v="1444876253"/>
    <d v="2015-10-15T02:30:53"/>
    <n v="1442284253"/>
    <x v="688"/>
    <b v="0"/>
    <n v="36"/>
    <b v="0"/>
    <n v="72.989999999999995"/>
    <s v="technology/wearables"/>
    <x v="2"/>
    <s v="wearables"/>
  </r>
  <r>
    <x v="2"/>
    <s v="US"/>
    <s v="USD"/>
    <n v="1481173140"/>
    <d v="2016-12-08T04:59:00"/>
    <n v="1478016097"/>
    <x v="689"/>
    <b v="0"/>
    <n v="336"/>
    <b v="0"/>
    <n v="57.648750000000007"/>
    <s v="technology/wearables"/>
    <x v="2"/>
    <s v="wearables"/>
  </r>
  <r>
    <x v="2"/>
    <s v="US"/>
    <s v="USD"/>
    <n v="1473400800"/>
    <d v="2016-09-09T06:00:00"/>
    <n v="1469718841"/>
    <x v="690"/>
    <b v="0"/>
    <n v="34"/>
    <b v="0"/>
    <n v="12.34"/>
    <s v="technology/wearables"/>
    <x v="2"/>
    <s v="wearables"/>
  </r>
  <r>
    <x v="2"/>
    <s v="US"/>
    <s v="USD"/>
    <n v="1435711246"/>
    <d v="2015-07-01T00:40:46"/>
    <n v="1433292046"/>
    <x v="691"/>
    <b v="0"/>
    <n v="10"/>
    <b v="0"/>
    <n v="0.52"/>
    <s v="technology/wearables"/>
    <x v="2"/>
    <s v="wearables"/>
  </r>
  <r>
    <x v="2"/>
    <s v="GB"/>
    <s v="GBP"/>
    <n v="1482397263"/>
    <d v="2016-12-22T09:01:03"/>
    <n v="1479805263"/>
    <x v="692"/>
    <b v="0"/>
    <n v="201"/>
    <b v="0"/>
    <n v="6.5299999999999994"/>
    <s v="technology/wearables"/>
    <x v="2"/>
    <s v="wearables"/>
  </r>
  <r>
    <x v="2"/>
    <s v="US"/>
    <s v="USD"/>
    <n v="1430421827"/>
    <d v="2015-04-30T19:23:47"/>
    <n v="1427829827"/>
    <x v="693"/>
    <b v="0"/>
    <n v="296"/>
    <b v="0"/>
    <n v="35.338000000000001"/>
    <s v="technology/wearables"/>
    <x v="2"/>
    <s v="wearables"/>
  </r>
  <r>
    <x v="2"/>
    <s v="US"/>
    <s v="USD"/>
    <n v="1485964559"/>
    <d v="2017-02-01T15:55:59"/>
    <n v="1483372559"/>
    <x v="694"/>
    <b v="0"/>
    <n v="7"/>
    <b v="0"/>
    <n v="0.39333333333333331"/>
    <s v="technology/wearables"/>
    <x v="2"/>
    <s v="wearables"/>
  </r>
  <r>
    <x v="2"/>
    <s v="US"/>
    <s v="USD"/>
    <n v="1414758620"/>
    <d v="2014-10-31T12:30:20"/>
    <n v="1412166620"/>
    <x v="695"/>
    <b v="0"/>
    <n v="7"/>
    <b v="0"/>
    <n v="1.06"/>
    <s v="technology/wearables"/>
    <x v="2"/>
    <s v="wearables"/>
  </r>
  <r>
    <x v="2"/>
    <s v="NL"/>
    <s v="EUR"/>
    <n v="1406326502"/>
    <d v="2014-07-25T22:15:02"/>
    <n v="1403734502"/>
    <x v="696"/>
    <b v="0"/>
    <n v="1"/>
    <b v="0"/>
    <n v="5.7142857142857147E-4"/>
    <s v="technology/wearables"/>
    <x v="2"/>
    <s v="wearables"/>
  </r>
  <r>
    <x v="2"/>
    <s v="DE"/>
    <s v="EUR"/>
    <n v="1454502789"/>
    <d v="2016-02-03T12:33:09"/>
    <n v="1453206789"/>
    <x v="697"/>
    <b v="0"/>
    <n v="114"/>
    <b v="0"/>
    <n v="46.379999999999995"/>
    <s v="technology/wearables"/>
    <x v="2"/>
    <s v="wearables"/>
  </r>
  <r>
    <x v="2"/>
    <s v="US"/>
    <s v="USD"/>
    <n v="1411005600"/>
    <d v="2014-09-18T02:00:00"/>
    <n v="1408141245"/>
    <x v="698"/>
    <b v="0"/>
    <n v="29"/>
    <b v="0"/>
    <n v="15.39"/>
    <s v="technology/wearables"/>
    <x v="2"/>
    <s v="wearables"/>
  </r>
  <r>
    <x v="2"/>
    <s v="US"/>
    <s v="USD"/>
    <n v="1385136000"/>
    <d v="2013-11-22T16:00:00"/>
    <n v="1381923548"/>
    <x v="699"/>
    <b v="0"/>
    <n v="890"/>
    <b v="0"/>
    <n v="82.422107692307705"/>
    <s v="technology/wearables"/>
    <x v="2"/>
    <s v="wearables"/>
  </r>
  <r>
    <x v="2"/>
    <s v="ES"/>
    <s v="EUR"/>
    <n v="1484065881"/>
    <d v="2017-01-10T16:31:21"/>
    <n v="1481473881"/>
    <x v="700"/>
    <b v="0"/>
    <n v="31"/>
    <b v="0"/>
    <n v="2.6866666666666665"/>
    <s v="technology/wearables"/>
    <x v="2"/>
    <s v="wearables"/>
  </r>
  <r>
    <x v="2"/>
    <s v="GB"/>
    <s v="GBP"/>
    <n v="1406130880"/>
    <d v="2014-07-23T15:54:40"/>
    <n v="1403538880"/>
    <x v="701"/>
    <b v="0"/>
    <n v="21"/>
    <b v="0"/>
    <n v="26.6"/>
    <s v="technology/wearables"/>
    <x v="2"/>
    <s v="wearables"/>
  </r>
  <r>
    <x v="2"/>
    <s v="US"/>
    <s v="USD"/>
    <n v="1480011987"/>
    <d v="2016-11-24T18:26:27"/>
    <n v="1477416387"/>
    <x v="702"/>
    <b v="0"/>
    <n v="37"/>
    <b v="0"/>
    <n v="30.813400000000001"/>
    <s v="technology/wearables"/>
    <x v="2"/>
    <s v="wearables"/>
  </r>
  <r>
    <x v="2"/>
    <s v="US"/>
    <s v="USD"/>
    <n v="1485905520"/>
    <d v="2017-01-31T23:32:00"/>
    <n v="1481150949"/>
    <x v="703"/>
    <b v="0"/>
    <n v="7"/>
    <b v="0"/>
    <n v="5.58"/>
    <s v="technology/wearables"/>
    <x v="2"/>
    <s v="wearables"/>
  </r>
  <r>
    <x v="2"/>
    <s v="CA"/>
    <s v="CAD"/>
    <n v="1487565468"/>
    <d v="2017-02-20T04:37:48"/>
    <n v="1482381468"/>
    <x v="704"/>
    <b v="0"/>
    <n v="4"/>
    <b v="0"/>
    <n v="0.87454545454545463"/>
    <s v="technology/wearables"/>
    <x v="2"/>
    <s v="wearables"/>
  </r>
  <r>
    <x v="2"/>
    <s v="NL"/>
    <s v="EUR"/>
    <n v="1484999278"/>
    <d v="2017-01-21T11:47:58"/>
    <n v="1482407278"/>
    <x v="705"/>
    <b v="0"/>
    <n v="5"/>
    <b v="0"/>
    <n v="0.97699999999999987"/>
    <s v="technology/wearables"/>
    <x v="2"/>
    <s v="wearables"/>
  </r>
  <r>
    <x v="2"/>
    <s v="ES"/>
    <s v="EUR"/>
    <n v="1481740740"/>
    <d v="2016-12-14T18:39:00"/>
    <n v="1478130783"/>
    <x v="706"/>
    <b v="0"/>
    <n v="0"/>
    <b v="0"/>
    <n v="0"/>
    <s v="technology/wearables"/>
    <x v="2"/>
    <s v="wearables"/>
  </r>
  <r>
    <x v="2"/>
    <s v="GB"/>
    <s v="GBP"/>
    <n v="1483286127"/>
    <d v="2017-01-01T15:55:27"/>
    <n v="1479830127"/>
    <x v="707"/>
    <b v="0"/>
    <n v="456"/>
    <b v="0"/>
    <n v="78.927352941176466"/>
    <s v="technology/wearables"/>
    <x v="2"/>
    <s v="wearables"/>
  </r>
  <r>
    <x v="2"/>
    <s v="GB"/>
    <s v="GBP"/>
    <n v="1410616600"/>
    <d v="2014-09-13T13:56:40"/>
    <n v="1405432600"/>
    <x v="708"/>
    <b v="0"/>
    <n v="369"/>
    <b v="0"/>
    <n v="22.092500000000001"/>
    <s v="technology/wearables"/>
    <x v="2"/>
    <s v="wearables"/>
  </r>
  <r>
    <x v="2"/>
    <s v="US"/>
    <s v="USD"/>
    <n v="1417741159"/>
    <d v="2014-12-05T00:59:19"/>
    <n v="1415149159"/>
    <x v="709"/>
    <b v="0"/>
    <n v="2"/>
    <b v="0"/>
    <n v="0.40666666666666662"/>
    <s v="technology/wearables"/>
    <x v="2"/>
    <s v="wearables"/>
  </r>
  <r>
    <x v="2"/>
    <s v="CA"/>
    <s v="CAD"/>
    <n v="1408495440"/>
    <d v="2014-08-20T00:44:00"/>
    <n v="1405640302"/>
    <x v="710"/>
    <b v="0"/>
    <n v="0"/>
    <b v="0"/>
    <n v="0"/>
    <s v="technology/wearables"/>
    <x v="2"/>
    <s v="wearables"/>
  </r>
  <r>
    <x v="2"/>
    <s v="NL"/>
    <s v="EUR"/>
    <n v="1481716868"/>
    <d v="2016-12-14T12:01:08"/>
    <n v="1478257268"/>
    <x v="711"/>
    <b v="0"/>
    <n v="338"/>
    <b v="0"/>
    <n v="33.790999999999997"/>
    <s v="technology/wearables"/>
    <x v="2"/>
    <s v="wearables"/>
  </r>
  <r>
    <x v="2"/>
    <s v="US"/>
    <s v="USD"/>
    <n v="1455466832"/>
    <d v="2016-02-14T16:20:32"/>
    <n v="1452874832"/>
    <x v="712"/>
    <b v="0"/>
    <n v="4"/>
    <b v="0"/>
    <n v="0.21649484536082475"/>
    <s v="technology/wearables"/>
    <x v="2"/>
    <s v="wearables"/>
  </r>
  <r>
    <x v="2"/>
    <s v="IT"/>
    <s v="EUR"/>
    <n v="1465130532"/>
    <d v="2016-06-05T12:42:12"/>
    <n v="1462538532"/>
    <x v="713"/>
    <b v="0"/>
    <n v="1"/>
    <b v="0"/>
    <n v="0.79600000000000004"/>
    <s v="technology/wearables"/>
    <x v="2"/>
    <s v="wearables"/>
  </r>
  <r>
    <x v="2"/>
    <s v="US"/>
    <s v="USD"/>
    <n v="1488308082"/>
    <d v="2017-02-28T18:54:42"/>
    <n v="1483124082"/>
    <x v="714"/>
    <b v="0"/>
    <n v="28"/>
    <b v="0"/>
    <n v="14.993333333333334"/>
    <s v="technology/wearables"/>
    <x v="2"/>
    <s v="wearables"/>
  </r>
  <r>
    <x v="2"/>
    <s v="US"/>
    <s v="USD"/>
    <n v="1446693040"/>
    <d v="2015-11-05T03:10:40"/>
    <n v="1443233440"/>
    <x v="715"/>
    <b v="0"/>
    <n v="12"/>
    <b v="0"/>
    <n v="5.0509090909090908"/>
    <s v="technology/wearables"/>
    <x v="2"/>
    <s v="wearables"/>
  </r>
  <r>
    <x v="2"/>
    <s v="US"/>
    <s v="USD"/>
    <n v="1417392000"/>
    <d v="2014-12-01T00:00:00"/>
    <n v="1414511307"/>
    <x v="716"/>
    <b v="0"/>
    <n v="16"/>
    <b v="0"/>
    <n v="10.214285714285715"/>
    <s v="technology/wearables"/>
    <x v="2"/>
    <s v="wearables"/>
  </r>
  <r>
    <x v="2"/>
    <s v="US"/>
    <s v="USD"/>
    <n v="1409949002"/>
    <d v="2014-09-05T20:30:02"/>
    <n v="1407357002"/>
    <x v="717"/>
    <b v="0"/>
    <n v="4"/>
    <b v="0"/>
    <n v="0.30499999999999999"/>
    <s v="technology/wearables"/>
    <x v="2"/>
    <s v="wearables"/>
  </r>
  <r>
    <x v="2"/>
    <s v="US"/>
    <s v="USD"/>
    <n v="1487397540"/>
    <d v="2017-02-18T05:59:00"/>
    <n v="1484684247"/>
    <x v="718"/>
    <b v="0"/>
    <n v="4"/>
    <b v="0"/>
    <n v="0.75"/>
    <s v="technology/wearables"/>
    <x v="2"/>
    <s v="wearables"/>
  </r>
  <r>
    <x v="2"/>
    <s v="US"/>
    <s v="USD"/>
    <n v="1456189076"/>
    <d v="2016-02-23T00:57:56"/>
    <n v="1454979476"/>
    <x v="719"/>
    <b v="0"/>
    <n v="10"/>
    <b v="0"/>
    <n v="1.2933333333333332"/>
    <s v="technology/wearables"/>
    <x v="2"/>
    <s v="wearables"/>
  </r>
  <r>
    <x v="0"/>
    <s v="US"/>
    <s v="USD"/>
    <n v="1327851291"/>
    <d v="2012-01-29T15:34:51"/>
    <n v="1325432091"/>
    <x v="720"/>
    <b v="0"/>
    <n v="41"/>
    <b v="1"/>
    <n v="143.94736842105263"/>
    <s v="publishing/nonfiction"/>
    <x v="3"/>
    <s v="nonfiction"/>
  </r>
  <r>
    <x v="0"/>
    <s v="US"/>
    <s v="USD"/>
    <n v="1406900607"/>
    <d v="2014-08-01T13:43:27"/>
    <n v="1403012607"/>
    <x v="721"/>
    <b v="0"/>
    <n v="119"/>
    <b v="1"/>
    <n v="122.10975609756099"/>
    <s v="publishing/nonfiction"/>
    <x v="3"/>
    <s v="nonfiction"/>
  </r>
  <r>
    <x v="0"/>
    <s v="US"/>
    <s v="USD"/>
    <n v="1333909178"/>
    <d v="2012-04-08T18:19:38"/>
    <n v="1331320778"/>
    <x v="722"/>
    <b v="0"/>
    <n v="153"/>
    <b v="1"/>
    <n v="132.024"/>
    <s v="publishing/nonfiction"/>
    <x v="3"/>
    <s v="nonfiction"/>
  </r>
  <r>
    <x v="0"/>
    <s v="US"/>
    <s v="USD"/>
    <n v="1438228740"/>
    <d v="2015-07-30T03:59:00"/>
    <n v="1435606549"/>
    <x v="723"/>
    <b v="0"/>
    <n v="100"/>
    <b v="1"/>
    <n v="109.38000000000001"/>
    <s v="publishing/nonfiction"/>
    <x v="3"/>
    <s v="nonfiction"/>
  </r>
  <r>
    <x v="0"/>
    <s v="US"/>
    <s v="USD"/>
    <n v="1309447163"/>
    <d v="2011-06-30T15:19:23"/>
    <n v="1306855163"/>
    <x v="724"/>
    <b v="0"/>
    <n v="143"/>
    <b v="1"/>
    <n v="105.47157142857144"/>
    <s v="publishing/nonfiction"/>
    <x v="3"/>
    <s v="nonfiction"/>
  </r>
  <r>
    <x v="0"/>
    <s v="US"/>
    <s v="USD"/>
    <n v="1450018912"/>
    <d v="2015-12-13T15:01:52"/>
    <n v="1447426912"/>
    <x v="725"/>
    <b v="0"/>
    <n v="140"/>
    <b v="1"/>
    <n v="100.35000000000001"/>
    <s v="publishing/nonfiction"/>
    <x v="3"/>
    <s v="nonfiction"/>
  </r>
  <r>
    <x v="0"/>
    <s v="US"/>
    <s v="USD"/>
    <n v="1365728487"/>
    <d v="2013-04-12T01:01:27"/>
    <n v="1363136487"/>
    <x v="726"/>
    <b v="0"/>
    <n v="35"/>
    <b v="1"/>
    <n v="101.4"/>
    <s v="publishing/nonfiction"/>
    <x v="3"/>
    <s v="nonfiction"/>
  </r>
  <r>
    <x v="0"/>
    <s v="US"/>
    <s v="USD"/>
    <n v="1358198400"/>
    <d v="2013-01-14T21:20:00"/>
    <n v="1354580949"/>
    <x v="727"/>
    <b v="0"/>
    <n v="149"/>
    <b v="1"/>
    <n v="155.51428571428571"/>
    <s v="publishing/nonfiction"/>
    <x v="3"/>
    <s v="nonfiction"/>
  </r>
  <r>
    <x v="0"/>
    <s v="US"/>
    <s v="USD"/>
    <n v="1313957157"/>
    <d v="2011-08-21T20:05:57"/>
    <n v="1310069157"/>
    <x v="728"/>
    <b v="0"/>
    <n v="130"/>
    <b v="1"/>
    <n v="105.566"/>
    <s v="publishing/nonfiction"/>
    <x v="3"/>
    <s v="nonfiction"/>
  </r>
  <r>
    <x v="0"/>
    <s v="US"/>
    <s v="USD"/>
    <n v="1348028861"/>
    <d v="2012-09-19T04:27:41"/>
    <n v="1342844861"/>
    <x v="729"/>
    <b v="0"/>
    <n v="120"/>
    <b v="1"/>
    <n v="130.65"/>
    <s v="publishing/nonfiction"/>
    <x v="3"/>
    <s v="nonfiction"/>
  </r>
  <r>
    <x v="0"/>
    <s v="US"/>
    <s v="USD"/>
    <n v="1323280391"/>
    <d v="2011-12-07T17:53:11"/>
    <n v="1320688391"/>
    <x v="730"/>
    <b v="0"/>
    <n v="265"/>
    <b v="1"/>
    <n v="132.19"/>
    <s v="publishing/nonfiction"/>
    <x v="3"/>
    <s v="nonfiction"/>
  </r>
  <r>
    <x v="0"/>
    <s v="US"/>
    <s v="USD"/>
    <n v="1327212000"/>
    <d v="2012-01-22T06:00:00"/>
    <n v="1322852747"/>
    <x v="731"/>
    <b v="0"/>
    <n v="71"/>
    <b v="1"/>
    <n v="126"/>
    <s v="publishing/nonfiction"/>
    <x v="3"/>
    <s v="nonfiction"/>
  </r>
  <r>
    <x v="0"/>
    <s v="GB"/>
    <s v="GBP"/>
    <n v="1380449461"/>
    <d v="2013-09-29T10:11:01"/>
    <n v="1375265461"/>
    <x v="732"/>
    <b v="0"/>
    <n v="13"/>
    <b v="1"/>
    <n v="160"/>
    <s v="publishing/nonfiction"/>
    <x v="3"/>
    <s v="nonfiction"/>
  </r>
  <r>
    <x v="0"/>
    <s v="GB"/>
    <s v="GBP"/>
    <n v="1387533892"/>
    <d v="2013-12-20T10:04:52"/>
    <n v="1384941892"/>
    <x v="733"/>
    <b v="0"/>
    <n v="169"/>
    <b v="1"/>
    <n v="120.48"/>
    <s v="publishing/nonfiction"/>
    <x v="3"/>
    <s v="nonfiction"/>
  </r>
  <r>
    <x v="0"/>
    <s v="CA"/>
    <s v="CAD"/>
    <n v="1431147600"/>
    <d v="2015-05-09T05:00:00"/>
    <n v="1428465420"/>
    <x v="734"/>
    <b v="0"/>
    <n v="57"/>
    <b v="1"/>
    <n v="125.52941176470588"/>
    <s v="publishing/nonfiction"/>
    <x v="3"/>
    <s v="nonfiction"/>
  </r>
  <r>
    <x v="0"/>
    <s v="US"/>
    <s v="USD"/>
    <n v="1417653540"/>
    <d v="2014-12-04T00:39:00"/>
    <n v="1414975346"/>
    <x v="735"/>
    <b v="0"/>
    <n v="229"/>
    <b v="1"/>
    <n v="114.40638297872341"/>
    <s v="publishing/nonfiction"/>
    <x v="3"/>
    <s v="nonfiction"/>
  </r>
  <r>
    <x v="0"/>
    <s v="US"/>
    <s v="USD"/>
    <n v="1385009940"/>
    <d v="2013-11-21T04:59:00"/>
    <n v="1383327440"/>
    <x v="736"/>
    <b v="0"/>
    <n v="108"/>
    <b v="1"/>
    <n v="315.13888888888891"/>
    <s v="publishing/nonfiction"/>
    <x v="3"/>
    <s v="nonfiction"/>
  </r>
  <r>
    <x v="0"/>
    <s v="US"/>
    <s v="USD"/>
    <n v="1392408000"/>
    <d v="2014-02-14T20:00:00"/>
    <n v="1390890987"/>
    <x v="737"/>
    <b v="0"/>
    <n v="108"/>
    <b v="1"/>
    <n v="122.39999999999999"/>
    <s v="publishing/nonfiction"/>
    <x v="3"/>
    <s v="nonfiction"/>
  </r>
  <r>
    <x v="0"/>
    <s v="US"/>
    <s v="USD"/>
    <n v="1417409940"/>
    <d v="2014-12-01T04:59:00"/>
    <n v="1414765794"/>
    <x v="738"/>
    <b v="0"/>
    <n v="41"/>
    <b v="1"/>
    <n v="106.73333333333332"/>
    <s v="publishing/nonfiction"/>
    <x v="3"/>
    <s v="nonfiction"/>
  </r>
  <r>
    <x v="0"/>
    <s v="US"/>
    <s v="USD"/>
    <n v="1407758629"/>
    <d v="2014-08-11T12:03:49"/>
    <n v="1404907429"/>
    <x v="739"/>
    <b v="0"/>
    <n v="139"/>
    <b v="1"/>
    <n v="158.33333333333331"/>
    <s v="publishing/nonfiction"/>
    <x v="3"/>
    <s v="nonfiction"/>
  </r>
  <r>
    <x v="0"/>
    <s v="US"/>
    <s v="USD"/>
    <n v="1434857482"/>
    <d v="2015-06-21T03:31:22"/>
    <n v="1433647882"/>
    <x v="740"/>
    <b v="0"/>
    <n v="19"/>
    <b v="1"/>
    <n v="107.4"/>
    <s v="publishing/nonfiction"/>
    <x v="3"/>
    <s v="nonfiction"/>
  </r>
  <r>
    <x v="0"/>
    <s v="US"/>
    <s v="USD"/>
    <n v="1370964806"/>
    <d v="2013-06-11T15:33:26"/>
    <n v="1367940806"/>
    <x v="741"/>
    <b v="0"/>
    <n v="94"/>
    <b v="1"/>
    <n v="102.25999999999999"/>
    <s v="publishing/nonfiction"/>
    <x v="3"/>
    <s v="nonfiction"/>
  </r>
  <r>
    <x v="0"/>
    <s v="US"/>
    <s v="USD"/>
    <n v="1395435712"/>
    <d v="2014-03-21T21:01:52"/>
    <n v="1392847312"/>
    <x v="742"/>
    <b v="0"/>
    <n v="23"/>
    <b v="1"/>
    <n v="110.71428571428572"/>
    <s v="publishing/nonfiction"/>
    <x v="3"/>
    <s v="nonfiction"/>
  </r>
  <r>
    <x v="0"/>
    <s v="US"/>
    <s v="USD"/>
    <n v="1334610000"/>
    <d v="2012-04-16T21:00:00"/>
    <n v="1332435685"/>
    <x v="743"/>
    <b v="0"/>
    <n v="15"/>
    <b v="1"/>
    <n v="148"/>
    <s v="publishing/nonfiction"/>
    <x v="3"/>
    <s v="nonfiction"/>
  </r>
  <r>
    <x v="0"/>
    <s v="US"/>
    <s v="USD"/>
    <n v="1355439503"/>
    <d v="2012-12-13T22:58:23"/>
    <n v="1352847503"/>
    <x v="744"/>
    <b v="0"/>
    <n v="62"/>
    <b v="1"/>
    <n v="102.32000000000001"/>
    <s v="publishing/nonfiction"/>
    <x v="3"/>
    <s v="nonfiction"/>
  </r>
  <r>
    <x v="0"/>
    <s v="US"/>
    <s v="USD"/>
    <n v="1367588645"/>
    <d v="2013-05-03T13:44:05"/>
    <n v="1364996645"/>
    <x v="745"/>
    <b v="0"/>
    <n v="74"/>
    <b v="1"/>
    <n v="179.09909909909908"/>
    <s v="publishing/nonfiction"/>
    <x v="3"/>
    <s v="nonfiction"/>
  </r>
  <r>
    <x v="0"/>
    <s v="US"/>
    <s v="USD"/>
    <n v="1348372740"/>
    <d v="2012-09-23T03:59:00"/>
    <n v="1346806909"/>
    <x v="746"/>
    <b v="0"/>
    <n v="97"/>
    <b v="1"/>
    <n v="111.08135252761969"/>
    <s v="publishing/nonfiction"/>
    <x v="3"/>
    <s v="nonfiction"/>
  </r>
  <r>
    <x v="0"/>
    <s v="NL"/>
    <s v="EUR"/>
    <n v="1421319240"/>
    <d v="2015-01-15T10:54:00"/>
    <n v="1418649019"/>
    <x v="747"/>
    <b v="0"/>
    <n v="55"/>
    <b v="1"/>
    <n v="100.04285714285714"/>
    <s v="publishing/nonfiction"/>
    <x v="3"/>
    <s v="nonfiction"/>
  </r>
  <r>
    <x v="0"/>
    <s v="US"/>
    <s v="USD"/>
    <n v="1407701966"/>
    <d v="2014-08-10T20:19:26"/>
    <n v="1405109966"/>
    <x v="748"/>
    <b v="0"/>
    <n v="44"/>
    <b v="1"/>
    <n v="100.25"/>
    <s v="publishing/nonfiction"/>
    <x v="3"/>
    <s v="nonfiction"/>
  </r>
  <r>
    <x v="0"/>
    <s v="US"/>
    <s v="USD"/>
    <n v="1485642930"/>
    <d v="2017-01-28T22:35:30"/>
    <n v="1483050930"/>
    <x v="749"/>
    <b v="0"/>
    <n v="110"/>
    <b v="1"/>
    <n v="105.56"/>
    <s v="publishing/nonfiction"/>
    <x v="3"/>
    <s v="nonfiction"/>
  </r>
  <r>
    <x v="0"/>
    <s v="US"/>
    <s v="USD"/>
    <n v="1361739872"/>
    <d v="2013-02-24T21:04:32"/>
    <n v="1359147872"/>
    <x v="750"/>
    <b v="0"/>
    <n v="59"/>
    <b v="1"/>
    <n v="102.58775877587757"/>
    <s v="publishing/nonfiction"/>
    <x v="3"/>
    <s v="nonfiction"/>
  </r>
  <r>
    <x v="0"/>
    <s v="US"/>
    <s v="USD"/>
    <n v="1312470475"/>
    <d v="2011-08-04T15:07:55"/>
    <n v="1308496075"/>
    <x v="751"/>
    <b v="0"/>
    <n v="62"/>
    <b v="1"/>
    <n v="118.5"/>
    <s v="publishing/nonfiction"/>
    <x v="3"/>
    <s v="nonfiction"/>
  </r>
  <r>
    <x v="0"/>
    <s v="AU"/>
    <s v="AUD"/>
    <n v="1476615600"/>
    <d v="2016-10-16T11:00:00"/>
    <n v="1474884417"/>
    <x v="752"/>
    <b v="0"/>
    <n v="105"/>
    <b v="1"/>
    <n v="111.7"/>
    <s v="publishing/nonfiction"/>
    <x v="3"/>
    <s v="nonfiction"/>
  </r>
  <r>
    <x v="0"/>
    <s v="US"/>
    <s v="USD"/>
    <n v="1423922991"/>
    <d v="2015-02-14T14:09:51"/>
    <n v="1421330991"/>
    <x v="753"/>
    <b v="0"/>
    <n v="26"/>
    <b v="1"/>
    <n v="128"/>
    <s v="publishing/nonfiction"/>
    <x v="3"/>
    <s v="nonfiction"/>
  </r>
  <r>
    <x v="0"/>
    <s v="US"/>
    <s v="USD"/>
    <n v="1357408721"/>
    <d v="2013-01-05T17:58:41"/>
    <n v="1354816721"/>
    <x v="754"/>
    <b v="0"/>
    <n v="49"/>
    <b v="1"/>
    <n v="103.75000000000001"/>
    <s v="publishing/nonfiction"/>
    <x v="3"/>
    <s v="nonfiction"/>
  </r>
  <r>
    <x v="0"/>
    <s v="US"/>
    <s v="USD"/>
    <n v="1369010460"/>
    <d v="2013-05-20T00:41:00"/>
    <n v="1366381877"/>
    <x v="755"/>
    <b v="0"/>
    <n v="68"/>
    <b v="1"/>
    <n v="101.9076"/>
    <s v="publishing/nonfiction"/>
    <x v="3"/>
    <s v="nonfiction"/>
  </r>
  <r>
    <x v="0"/>
    <s v="US"/>
    <s v="USD"/>
    <n v="1303147459"/>
    <d v="2011-04-18T17:24:19"/>
    <n v="1297880659"/>
    <x v="756"/>
    <b v="0"/>
    <n v="22"/>
    <b v="1"/>
    <n v="117.71428571428571"/>
    <s v="publishing/nonfiction"/>
    <x v="3"/>
    <s v="nonfiction"/>
  </r>
  <r>
    <x v="0"/>
    <s v="US"/>
    <s v="USD"/>
    <n v="1354756714"/>
    <d v="2012-12-06T01:18:34"/>
    <n v="1353547114"/>
    <x v="757"/>
    <b v="0"/>
    <n v="18"/>
    <b v="1"/>
    <n v="238"/>
    <s v="publishing/nonfiction"/>
    <x v="3"/>
    <s v="nonfiction"/>
  </r>
  <r>
    <x v="0"/>
    <s v="US"/>
    <s v="USD"/>
    <n v="1286568268"/>
    <d v="2010-10-08T20:04:28"/>
    <n v="1283976268"/>
    <x v="758"/>
    <b v="0"/>
    <n v="19"/>
    <b v="1"/>
    <n v="102"/>
    <s v="publishing/nonfiction"/>
    <x v="3"/>
    <s v="nonfiction"/>
  </r>
  <r>
    <x v="0"/>
    <s v="GB"/>
    <s v="GBP"/>
    <n v="1404892539"/>
    <d v="2014-07-09T07:55:39"/>
    <n v="1401436539"/>
    <x v="759"/>
    <b v="0"/>
    <n v="99"/>
    <b v="1"/>
    <n v="101.92000000000002"/>
    <s v="publishing/nonfiction"/>
    <x v="3"/>
    <s v="nonfiction"/>
  </r>
  <r>
    <x v="2"/>
    <s v="US"/>
    <s v="USD"/>
    <n v="1480188013"/>
    <d v="2016-11-26T19:20:13"/>
    <n v="1477592413"/>
    <x v="760"/>
    <b v="0"/>
    <n v="0"/>
    <b v="0"/>
    <n v="0"/>
    <s v="publishing/fiction"/>
    <x v="3"/>
    <s v="fiction"/>
  </r>
  <r>
    <x v="2"/>
    <s v="US"/>
    <s v="USD"/>
    <n v="1391364126"/>
    <d v="2014-02-02T18:02:06"/>
    <n v="1388772126"/>
    <x v="761"/>
    <b v="0"/>
    <n v="6"/>
    <b v="0"/>
    <n v="4.7"/>
    <s v="publishing/fiction"/>
    <x v="3"/>
    <s v="fiction"/>
  </r>
  <r>
    <x v="2"/>
    <s v="MX"/>
    <s v="MXN"/>
    <n v="1480831200"/>
    <d v="2016-12-04T06:00:00"/>
    <n v="1479328570"/>
    <x v="762"/>
    <b v="0"/>
    <n v="0"/>
    <b v="0"/>
    <n v="0"/>
    <s v="publishing/fiction"/>
    <x v="3"/>
    <s v="fiction"/>
  </r>
  <r>
    <x v="2"/>
    <s v="GB"/>
    <s v="GBP"/>
    <n v="1376563408"/>
    <d v="2013-08-15T10:43:28"/>
    <n v="1373971408"/>
    <x v="763"/>
    <b v="0"/>
    <n v="1"/>
    <b v="0"/>
    <n v="0.11655011655011654"/>
    <s v="publishing/fiction"/>
    <x v="3"/>
    <s v="fiction"/>
  </r>
  <r>
    <x v="2"/>
    <s v="US"/>
    <s v="USD"/>
    <n v="1441858161"/>
    <d v="2015-09-10T04:09:21"/>
    <n v="1439266161"/>
    <x v="764"/>
    <b v="0"/>
    <n v="0"/>
    <b v="0"/>
    <n v="0"/>
    <s v="publishing/fiction"/>
    <x v="3"/>
    <s v="fiction"/>
  </r>
  <r>
    <x v="2"/>
    <s v="US"/>
    <s v="USD"/>
    <n v="1413723684"/>
    <d v="2014-10-19T13:01:24"/>
    <n v="1411131684"/>
    <x v="765"/>
    <b v="0"/>
    <n v="44"/>
    <b v="0"/>
    <n v="36.014285714285712"/>
    <s v="publishing/fiction"/>
    <x v="3"/>
    <s v="fiction"/>
  </r>
  <r>
    <x v="2"/>
    <s v="CA"/>
    <s v="CAD"/>
    <n v="1424112483"/>
    <d v="2015-02-16T18:48:03"/>
    <n v="1421520483"/>
    <x v="766"/>
    <b v="0"/>
    <n v="0"/>
    <b v="0"/>
    <n v="0"/>
    <s v="publishing/fiction"/>
    <x v="3"/>
    <s v="fiction"/>
  </r>
  <r>
    <x v="2"/>
    <s v="US"/>
    <s v="USD"/>
    <n v="1432178810"/>
    <d v="2015-05-21T03:26:50"/>
    <n v="1429586810"/>
    <x v="767"/>
    <b v="0"/>
    <n v="3"/>
    <b v="0"/>
    <n v="3.54"/>
    <s v="publishing/fiction"/>
    <x v="3"/>
    <s v="fiction"/>
  </r>
  <r>
    <x v="2"/>
    <s v="US"/>
    <s v="USD"/>
    <n v="1387169890"/>
    <d v="2013-12-16T04:58:10"/>
    <n v="1384577890"/>
    <x v="768"/>
    <b v="0"/>
    <n v="0"/>
    <b v="0"/>
    <n v="0"/>
    <s v="publishing/fiction"/>
    <x v="3"/>
    <s v="fiction"/>
  </r>
  <r>
    <x v="2"/>
    <s v="US"/>
    <s v="USD"/>
    <n v="1388102094"/>
    <d v="2013-12-26T23:54:54"/>
    <n v="1385510094"/>
    <x v="769"/>
    <b v="0"/>
    <n v="52"/>
    <b v="0"/>
    <n v="41.4"/>
    <s v="publishing/fiction"/>
    <x v="3"/>
    <s v="fiction"/>
  </r>
  <r>
    <x v="2"/>
    <s v="US"/>
    <s v="USD"/>
    <n v="1361750369"/>
    <d v="2013-02-24T23:59:29"/>
    <n v="1358294369"/>
    <x v="770"/>
    <b v="0"/>
    <n v="0"/>
    <b v="0"/>
    <n v="0"/>
    <s v="publishing/fiction"/>
    <x v="3"/>
    <s v="fiction"/>
  </r>
  <r>
    <x v="2"/>
    <s v="US"/>
    <s v="USD"/>
    <n v="1454183202"/>
    <d v="2016-01-30T19:46:42"/>
    <n v="1449863202"/>
    <x v="771"/>
    <b v="0"/>
    <n v="1"/>
    <b v="0"/>
    <n v="2.6315789473684209E-2"/>
    <s v="publishing/fiction"/>
    <x v="3"/>
    <s v="fiction"/>
  </r>
  <r>
    <x v="2"/>
    <s v="US"/>
    <s v="USD"/>
    <n v="1257047940"/>
    <d v="2009-11-01T03:59:00"/>
    <n v="1252718519"/>
    <x v="772"/>
    <b v="0"/>
    <n v="1"/>
    <b v="0"/>
    <n v="3.3333333333333335"/>
    <s v="publishing/fiction"/>
    <x v="3"/>
    <s v="fiction"/>
  </r>
  <r>
    <x v="2"/>
    <s v="GB"/>
    <s v="GBP"/>
    <n v="1431298860"/>
    <d v="2015-05-10T23:01:00"/>
    <n v="1428341985"/>
    <x v="773"/>
    <b v="0"/>
    <n v="2"/>
    <b v="0"/>
    <n v="0.85129023676509719"/>
    <s v="publishing/fiction"/>
    <x v="3"/>
    <s v="fiction"/>
  </r>
  <r>
    <x v="2"/>
    <s v="US"/>
    <s v="USD"/>
    <n v="1393181018"/>
    <d v="2014-02-23T18:43:38"/>
    <n v="1390589018"/>
    <x v="774"/>
    <b v="0"/>
    <n v="9"/>
    <b v="0"/>
    <n v="70.199999999999989"/>
    <s v="publishing/fiction"/>
    <x v="3"/>
    <s v="fiction"/>
  </r>
  <r>
    <x v="2"/>
    <s v="US"/>
    <s v="USD"/>
    <n v="1323998795"/>
    <d v="2011-12-16T01:26:35"/>
    <n v="1321406795"/>
    <x v="775"/>
    <b v="0"/>
    <n v="5"/>
    <b v="0"/>
    <n v="1.7000000000000002"/>
    <s v="publishing/fiction"/>
    <x v="3"/>
    <s v="fiction"/>
  </r>
  <r>
    <x v="2"/>
    <s v="US"/>
    <s v="USD"/>
    <n v="1444539600"/>
    <d v="2015-10-11T05:00:00"/>
    <n v="1441297645"/>
    <x v="776"/>
    <b v="0"/>
    <n v="57"/>
    <b v="0"/>
    <n v="51.4"/>
    <s v="publishing/fiction"/>
    <x v="3"/>
    <s v="fiction"/>
  </r>
  <r>
    <x v="2"/>
    <s v="US"/>
    <s v="USD"/>
    <n v="1375313577"/>
    <d v="2013-07-31T23:32:57"/>
    <n v="1372721577"/>
    <x v="777"/>
    <b v="0"/>
    <n v="3"/>
    <b v="0"/>
    <n v="0.70000000000000007"/>
    <s v="publishing/fiction"/>
    <x v="3"/>
    <s v="fiction"/>
  </r>
  <r>
    <x v="2"/>
    <s v="US"/>
    <s v="USD"/>
    <n v="1398876680"/>
    <d v="2014-04-30T16:51:20"/>
    <n v="1396284680"/>
    <x v="778"/>
    <b v="0"/>
    <n v="1"/>
    <b v="0"/>
    <n v="0.4"/>
    <s v="publishing/fiction"/>
    <x v="3"/>
    <s v="fiction"/>
  </r>
  <r>
    <x v="2"/>
    <s v="US"/>
    <s v="USD"/>
    <n v="1287115200"/>
    <d v="2010-10-15T04:00:00"/>
    <n v="1284567905"/>
    <x v="779"/>
    <b v="0"/>
    <n v="6"/>
    <b v="0"/>
    <n v="2.666666666666667"/>
    <s v="publishing/fiction"/>
    <x v="3"/>
    <s v="fiction"/>
  </r>
  <r>
    <x v="0"/>
    <s v="US"/>
    <s v="USD"/>
    <n v="1304439025"/>
    <d v="2011-05-03T16:10:25"/>
    <n v="1301847025"/>
    <x v="780"/>
    <b v="0"/>
    <n v="27"/>
    <b v="1"/>
    <n v="104"/>
    <s v="music/rock"/>
    <x v="4"/>
    <s v="rock"/>
  </r>
  <r>
    <x v="0"/>
    <s v="US"/>
    <s v="USD"/>
    <n v="1370649674"/>
    <d v="2013-06-08T00:01:14"/>
    <n v="1368057674"/>
    <x v="781"/>
    <b v="0"/>
    <n v="25"/>
    <b v="1"/>
    <n v="133.15375"/>
    <s v="music/rock"/>
    <x v="4"/>
    <s v="rock"/>
  </r>
  <r>
    <x v="0"/>
    <s v="US"/>
    <s v="USD"/>
    <n v="1345918302"/>
    <d v="2012-08-25T18:11:42"/>
    <n v="1343326302"/>
    <x v="782"/>
    <b v="0"/>
    <n v="14"/>
    <b v="1"/>
    <n v="100"/>
    <s v="music/rock"/>
    <x v="4"/>
    <s v="rock"/>
  </r>
  <r>
    <x v="0"/>
    <s v="US"/>
    <s v="USD"/>
    <n v="1335564000"/>
    <d v="2012-04-27T22:00:00"/>
    <n v="1332182049"/>
    <x v="783"/>
    <b v="0"/>
    <n v="35"/>
    <b v="1"/>
    <n v="148.13333333333333"/>
    <s v="music/rock"/>
    <x v="4"/>
    <s v="rock"/>
  </r>
  <r>
    <x v="0"/>
    <s v="US"/>
    <s v="USD"/>
    <n v="1395023719"/>
    <d v="2014-03-17T02:35:19"/>
    <n v="1391571319"/>
    <x v="784"/>
    <b v="0"/>
    <n v="10"/>
    <b v="1"/>
    <n v="102.49999999999999"/>
    <s v="music/rock"/>
    <x v="4"/>
    <s v="rock"/>
  </r>
  <r>
    <x v="0"/>
    <s v="US"/>
    <s v="USD"/>
    <n v="1362060915"/>
    <d v="2013-02-28T14:15:15"/>
    <n v="1359468915"/>
    <x v="785"/>
    <b v="0"/>
    <n v="29"/>
    <b v="1"/>
    <n v="180.62799999999999"/>
    <s v="music/rock"/>
    <x v="4"/>
    <s v="rock"/>
  </r>
  <r>
    <x v="0"/>
    <s v="US"/>
    <s v="USD"/>
    <n v="1336751220"/>
    <d v="2012-05-11T15:47:00"/>
    <n v="1331774434"/>
    <x v="786"/>
    <b v="0"/>
    <n v="44"/>
    <b v="1"/>
    <n v="142.79999999999998"/>
    <s v="music/rock"/>
    <x v="4"/>
    <s v="rock"/>
  </r>
  <r>
    <x v="0"/>
    <s v="US"/>
    <s v="USD"/>
    <n v="1383318226"/>
    <d v="2013-11-01T15:03:46"/>
    <n v="1380726226"/>
    <x v="787"/>
    <b v="0"/>
    <n v="17"/>
    <b v="1"/>
    <n v="114.16666666666666"/>
    <s v="music/rock"/>
    <x v="4"/>
    <s v="rock"/>
  </r>
  <r>
    <x v="0"/>
    <s v="US"/>
    <s v="USD"/>
    <n v="1341633540"/>
    <d v="2012-07-07T03:59:00"/>
    <n v="1338336588"/>
    <x v="788"/>
    <b v="0"/>
    <n v="34"/>
    <b v="1"/>
    <n v="203.505"/>
    <s v="music/rock"/>
    <x v="4"/>
    <s v="rock"/>
  </r>
  <r>
    <x v="0"/>
    <s v="US"/>
    <s v="USD"/>
    <n v="1358755140"/>
    <d v="2013-01-21T07:59:00"/>
    <n v="1357187280"/>
    <x v="789"/>
    <b v="0"/>
    <n v="14"/>
    <b v="1"/>
    <n v="109.41176470588236"/>
    <s v="music/rock"/>
    <x v="4"/>
    <s v="rock"/>
  </r>
  <r>
    <x v="0"/>
    <s v="US"/>
    <s v="USD"/>
    <n v="1359680939"/>
    <d v="2013-02-01T01:08:59"/>
    <n v="1357088939"/>
    <x v="790"/>
    <b v="0"/>
    <n v="156"/>
    <b v="1"/>
    <n v="144.37459999999999"/>
    <s v="music/rock"/>
    <x v="4"/>
    <s v="rock"/>
  </r>
  <r>
    <x v="0"/>
    <s v="US"/>
    <s v="USD"/>
    <n v="1384322340"/>
    <d v="2013-11-13T05:59:00"/>
    <n v="1381430646"/>
    <x v="791"/>
    <b v="0"/>
    <n v="128"/>
    <b v="1"/>
    <n v="103.86666666666666"/>
    <s v="music/rock"/>
    <x v="4"/>
    <s v="rock"/>
  </r>
  <r>
    <x v="0"/>
    <s v="US"/>
    <s v="USD"/>
    <n v="1383861483"/>
    <d v="2013-11-07T21:58:03"/>
    <n v="1381265883"/>
    <x v="792"/>
    <b v="0"/>
    <n v="60"/>
    <b v="1"/>
    <n v="100.44440000000002"/>
    <s v="music/rock"/>
    <x v="4"/>
    <s v="rock"/>
  </r>
  <r>
    <x v="0"/>
    <s v="US"/>
    <s v="USD"/>
    <n v="1372827540"/>
    <d v="2013-07-03T04:59:00"/>
    <n v="1371491244"/>
    <x v="793"/>
    <b v="0"/>
    <n v="32"/>
    <b v="1"/>
    <n v="102.77927272727271"/>
    <s v="music/rock"/>
    <x v="4"/>
    <s v="rock"/>
  </r>
  <r>
    <x v="0"/>
    <s v="US"/>
    <s v="USD"/>
    <n v="1315242360"/>
    <d v="2011-09-05T17:06:00"/>
    <n v="1310438737"/>
    <x v="794"/>
    <b v="0"/>
    <n v="53"/>
    <b v="1"/>
    <n v="105.31250000000001"/>
    <s v="music/rock"/>
    <x v="4"/>
    <s v="rock"/>
  </r>
  <r>
    <x v="0"/>
    <s v="US"/>
    <s v="USD"/>
    <n v="1333774740"/>
    <d v="2012-04-07T04:59:00"/>
    <n v="1330094566"/>
    <x v="795"/>
    <b v="0"/>
    <n v="184"/>
    <b v="1"/>
    <n v="111.78571428571429"/>
    <s v="music/rock"/>
    <x v="4"/>
    <s v="rock"/>
  </r>
  <r>
    <x v="0"/>
    <s v="US"/>
    <s v="USD"/>
    <n v="1379279400"/>
    <d v="2013-09-15T21:10:00"/>
    <n v="1376687485"/>
    <x v="796"/>
    <b v="0"/>
    <n v="90"/>
    <b v="1"/>
    <n v="101.35000000000001"/>
    <s v="music/rock"/>
    <x v="4"/>
    <s v="rock"/>
  </r>
  <r>
    <x v="0"/>
    <s v="US"/>
    <s v="USD"/>
    <n v="1335672000"/>
    <d v="2012-04-29T04:00:00"/>
    <n v="1332978688"/>
    <x v="797"/>
    <b v="0"/>
    <n v="71"/>
    <b v="1"/>
    <n v="107.53333333333333"/>
    <s v="music/rock"/>
    <x v="4"/>
    <s v="rock"/>
  </r>
  <r>
    <x v="0"/>
    <s v="US"/>
    <s v="USD"/>
    <n v="1412086187"/>
    <d v="2014-09-30T14:09:47"/>
    <n v="1409494187"/>
    <x v="798"/>
    <b v="0"/>
    <n v="87"/>
    <b v="1"/>
    <n v="114.88571428571429"/>
    <s v="music/rock"/>
    <x v="4"/>
    <s v="rock"/>
  </r>
  <r>
    <x v="0"/>
    <s v="US"/>
    <s v="USD"/>
    <n v="1335542446"/>
    <d v="2012-04-27T16:00:46"/>
    <n v="1332950446"/>
    <x v="799"/>
    <b v="0"/>
    <n v="28"/>
    <b v="1"/>
    <n v="100.02"/>
    <s v="music/rock"/>
    <x v="4"/>
    <s v="rock"/>
  </r>
  <r>
    <x v="0"/>
    <s v="GB"/>
    <s v="GBP"/>
    <n v="1410431054"/>
    <d v="2014-09-11T10:24:14"/>
    <n v="1407839054"/>
    <x v="800"/>
    <b v="0"/>
    <n v="56"/>
    <b v="1"/>
    <n v="152.13333333333335"/>
    <s v="music/rock"/>
    <x v="4"/>
    <s v="rock"/>
  </r>
  <r>
    <x v="0"/>
    <s v="US"/>
    <s v="USD"/>
    <n v="1309547120"/>
    <d v="2011-07-01T19:05:20"/>
    <n v="1306955120"/>
    <x v="801"/>
    <b v="0"/>
    <n v="51"/>
    <b v="1"/>
    <n v="111.52149999999999"/>
    <s v="music/rock"/>
    <x v="4"/>
    <s v="rock"/>
  </r>
  <r>
    <x v="0"/>
    <s v="US"/>
    <s v="USD"/>
    <n v="1347854700"/>
    <d v="2012-09-17T04:05:00"/>
    <n v="1343867524"/>
    <x v="802"/>
    <b v="0"/>
    <n v="75"/>
    <b v="1"/>
    <n v="101.33333333333334"/>
    <s v="music/rock"/>
    <x v="4"/>
    <s v="rock"/>
  </r>
  <r>
    <x v="0"/>
    <s v="US"/>
    <s v="USD"/>
    <n v="1306630800"/>
    <d v="2011-05-29T01:00:00"/>
    <n v="1304376478"/>
    <x v="803"/>
    <b v="0"/>
    <n v="38"/>
    <b v="1"/>
    <n v="123.2608695652174"/>
    <s v="music/rock"/>
    <x v="4"/>
    <s v="rock"/>
  </r>
  <r>
    <x v="0"/>
    <s v="US"/>
    <s v="USD"/>
    <n v="1311393540"/>
    <d v="2011-07-23T03:59:00"/>
    <n v="1309919526"/>
    <x v="804"/>
    <b v="0"/>
    <n v="18"/>
    <b v="1"/>
    <n v="100"/>
    <s v="music/rock"/>
    <x v="4"/>
    <s v="rock"/>
  </r>
  <r>
    <x v="0"/>
    <s v="US"/>
    <s v="USD"/>
    <n v="1310857200"/>
    <d v="2011-07-16T23:00:00"/>
    <n v="1306525512"/>
    <x v="805"/>
    <b v="0"/>
    <n v="54"/>
    <b v="1"/>
    <n v="105"/>
    <s v="music/rock"/>
    <x v="4"/>
    <s v="rock"/>
  </r>
  <r>
    <x v="0"/>
    <s v="US"/>
    <s v="USD"/>
    <n v="1315413339"/>
    <d v="2011-09-07T16:35:39"/>
    <n v="1312821339"/>
    <x v="806"/>
    <b v="0"/>
    <n v="71"/>
    <b v="1"/>
    <n v="104.4375"/>
    <s v="music/rock"/>
    <x v="4"/>
    <s v="rock"/>
  </r>
  <r>
    <x v="0"/>
    <s v="US"/>
    <s v="USD"/>
    <n v="1488333600"/>
    <d v="2017-03-01T02:00:00"/>
    <n v="1485270311"/>
    <x v="807"/>
    <b v="0"/>
    <n v="57"/>
    <b v="1"/>
    <n v="105.125"/>
    <s v="music/rock"/>
    <x v="4"/>
    <s v="rock"/>
  </r>
  <r>
    <x v="0"/>
    <s v="CA"/>
    <s v="CAD"/>
    <n v="1419224340"/>
    <d v="2014-12-22T04:59:00"/>
    <n v="1416363886"/>
    <x v="808"/>
    <b v="0"/>
    <n v="43"/>
    <b v="1"/>
    <n v="100"/>
    <s v="music/rock"/>
    <x v="4"/>
    <s v="rock"/>
  </r>
  <r>
    <x v="0"/>
    <s v="US"/>
    <s v="USD"/>
    <n v="1390161630"/>
    <d v="2014-01-19T20:00:30"/>
    <n v="1387569630"/>
    <x v="809"/>
    <b v="0"/>
    <n v="52"/>
    <b v="1"/>
    <n v="103.77499999999999"/>
    <s v="music/rock"/>
    <x v="4"/>
    <s v="rock"/>
  </r>
  <r>
    <x v="0"/>
    <s v="US"/>
    <s v="USD"/>
    <n v="1346462462"/>
    <d v="2012-09-01T01:21:02"/>
    <n v="1343870462"/>
    <x v="810"/>
    <b v="0"/>
    <n v="27"/>
    <b v="1"/>
    <n v="105"/>
    <s v="music/rock"/>
    <x v="4"/>
    <s v="rock"/>
  </r>
  <r>
    <x v="0"/>
    <s v="US"/>
    <s v="USD"/>
    <n v="1373475120"/>
    <d v="2013-07-10T16:52:00"/>
    <n v="1371569202"/>
    <x v="811"/>
    <b v="0"/>
    <n v="12"/>
    <b v="1"/>
    <n v="104"/>
    <s v="music/rock"/>
    <x v="4"/>
    <s v="rock"/>
  </r>
  <r>
    <x v="0"/>
    <s v="US"/>
    <s v="USD"/>
    <n v="1362146280"/>
    <d v="2013-03-01T13:58:00"/>
    <n v="1357604752"/>
    <x v="812"/>
    <b v="0"/>
    <n v="33"/>
    <b v="1"/>
    <n v="151.83333333333334"/>
    <s v="music/rock"/>
    <x v="4"/>
    <s v="rock"/>
  </r>
  <r>
    <x v="0"/>
    <s v="US"/>
    <s v="USD"/>
    <n v="1342825365"/>
    <d v="2012-07-20T23:02:45"/>
    <n v="1340233365"/>
    <x v="813"/>
    <b v="0"/>
    <n v="96"/>
    <b v="1"/>
    <n v="159.99600000000001"/>
    <s v="music/rock"/>
    <x v="4"/>
    <s v="rock"/>
  </r>
  <r>
    <x v="0"/>
    <s v="US"/>
    <s v="USD"/>
    <n v="1306865040"/>
    <d v="2011-05-31T18:04:00"/>
    <n v="1305568201"/>
    <x v="814"/>
    <b v="0"/>
    <n v="28"/>
    <b v="1"/>
    <n v="127.3"/>
    <s v="music/rock"/>
    <x v="4"/>
    <s v="rock"/>
  </r>
  <r>
    <x v="0"/>
    <s v="US"/>
    <s v="USD"/>
    <n v="1414879303"/>
    <d v="2014-11-01T22:01:43"/>
    <n v="1412287303"/>
    <x v="815"/>
    <b v="0"/>
    <n v="43"/>
    <b v="1"/>
    <n v="107"/>
    <s v="music/rock"/>
    <x v="4"/>
    <s v="rock"/>
  </r>
  <r>
    <x v="0"/>
    <s v="US"/>
    <s v="USD"/>
    <n v="1365489000"/>
    <d v="2013-04-09T06:30:00"/>
    <n v="1362776043"/>
    <x v="816"/>
    <b v="0"/>
    <n v="205"/>
    <b v="1"/>
    <n v="115.12214285714286"/>
    <s v="music/rock"/>
    <x v="4"/>
    <s v="rock"/>
  </r>
  <r>
    <x v="0"/>
    <s v="US"/>
    <s v="USD"/>
    <n v="1331441940"/>
    <d v="2012-03-11T04:59:00"/>
    <n v="1326810211"/>
    <x v="817"/>
    <b v="0"/>
    <n v="23"/>
    <b v="1"/>
    <n v="137.11066666666665"/>
    <s v="music/rock"/>
    <x v="4"/>
    <s v="rock"/>
  </r>
  <r>
    <x v="0"/>
    <s v="US"/>
    <s v="USD"/>
    <n v="1344358860"/>
    <d v="2012-08-07T17:01:00"/>
    <n v="1343682681"/>
    <x v="818"/>
    <b v="0"/>
    <n v="19"/>
    <b v="1"/>
    <n v="155.71428571428572"/>
    <s v="music/rock"/>
    <x v="4"/>
    <s v="rock"/>
  </r>
  <r>
    <x v="0"/>
    <s v="US"/>
    <s v="USD"/>
    <n v="1387601040"/>
    <d v="2013-12-21T04:44:00"/>
    <n v="1386806254"/>
    <x v="819"/>
    <b v="0"/>
    <n v="14"/>
    <b v="1"/>
    <n v="108.74999999999999"/>
    <s v="music/rock"/>
    <x v="4"/>
    <s v="rock"/>
  </r>
  <r>
    <x v="0"/>
    <s v="US"/>
    <s v="USD"/>
    <n v="1402290000"/>
    <d v="2014-06-09T05:00:00"/>
    <n v="1399666342"/>
    <x v="820"/>
    <b v="0"/>
    <n v="38"/>
    <b v="1"/>
    <n v="134.05000000000001"/>
    <s v="music/rock"/>
    <x v="4"/>
    <s v="rock"/>
  </r>
  <r>
    <x v="0"/>
    <s v="US"/>
    <s v="USD"/>
    <n v="1430712060"/>
    <d v="2015-05-04T04:01:00"/>
    <n v="1427753265"/>
    <x v="821"/>
    <b v="0"/>
    <n v="78"/>
    <b v="1"/>
    <n v="100"/>
    <s v="music/rock"/>
    <x v="4"/>
    <s v="rock"/>
  </r>
  <r>
    <x v="0"/>
    <s v="US"/>
    <s v="USD"/>
    <n v="1349477050"/>
    <d v="2012-10-05T22:44:10"/>
    <n v="1346885050"/>
    <x v="822"/>
    <b v="0"/>
    <n v="69"/>
    <b v="1"/>
    <n v="119.16666666666667"/>
    <s v="music/rock"/>
    <x v="4"/>
    <s v="rock"/>
  </r>
  <r>
    <x v="0"/>
    <s v="US"/>
    <s v="USD"/>
    <n v="1427062852"/>
    <d v="2015-03-22T22:20:52"/>
    <n v="1424474452"/>
    <x v="823"/>
    <b v="0"/>
    <n v="33"/>
    <b v="1"/>
    <n v="179.5"/>
    <s v="music/rock"/>
    <x v="4"/>
    <s v="rock"/>
  </r>
  <r>
    <x v="0"/>
    <s v="US"/>
    <s v="USD"/>
    <n v="1271573940"/>
    <d v="2010-04-18T06:59:00"/>
    <n v="1268459318"/>
    <x v="824"/>
    <b v="0"/>
    <n v="54"/>
    <b v="1"/>
    <n v="134.38124999999999"/>
    <s v="music/rock"/>
    <x v="4"/>
    <s v="rock"/>
  </r>
  <r>
    <x v="0"/>
    <s v="US"/>
    <s v="USD"/>
    <n v="1351495284"/>
    <d v="2012-10-29T07:21:24"/>
    <n v="1349335284"/>
    <x v="825"/>
    <b v="0"/>
    <n v="99"/>
    <b v="1"/>
    <n v="100.43200000000002"/>
    <s v="music/rock"/>
    <x v="4"/>
    <s v="rock"/>
  </r>
  <r>
    <x v="0"/>
    <s v="US"/>
    <s v="USD"/>
    <n v="1332719730"/>
    <d v="2012-03-25T23:55:30"/>
    <n v="1330908930"/>
    <x v="826"/>
    <b v="0"/>
    <n v="49"/>
    <b v="1"/>
    <n v="101.45454545454547"/>
    <s v="music/rock"/>
    <x v="4"/>
    <s v="rock"/>
  </r>
  <r>
    <x v="0"/>
    <s v="US"/>
    <s v="USD"/>
    <n v="1329248940"/>
    <d v="2012-02-14T19:49:00"/>
    <n v="1326972107"/>
    <x v="827"/>
    <b v="0"/>
    <n v="11"/>
    <b v="1"/>
    <n v="103.33333333333334"/>
    <s v="music/rock"/>
    <x v="4"/>
    <s v="rock"/>
  </r>
  <r>
    <x v="0"/>
    <s v="US"/>
    <s v="USD"/>
    <n v="1340641440"/>
    <d v="2012-06-25T16:24:00"/>
    <n v="1339549982"/>
    <x v="828"/>
    <b v="0"/>
    <n v="38"/>
    <b v="1"/>
    <n v="107"/>
    <s v="music/rock"/>
    <x v="4"/>
    <s v="rock"/>
  </r>
  <r>
    <x v="0"/>
    <s v="GB"/>
    <s v="GBP"/>
    <n v="1468437240"/>
    <d v="2016-07-13T19:14:00"/>
    <n v="1463253240"/>
    <x v="829"/>
    <b v="0"/>
    <n v="16"/>
    <b v="1"/>
    <n v="104"/>
    <s v="music/rock"/>
    <x v="4"/>
    <s v="rock"/>
  </r>
  <r>
    <x v="0"/>
    <s v="US"/>
    <s v="USD"/>
    <n v="1363952225"/>
    <d v="2013-03-22T11:37:05"/>
    <n v="1361363825"/>
    <x v="830"/>
    <b v="0"/>
    <n v="32"/>
    <b v="1"/>
    <n v="107.83333333333334"/>
    <s v="music/rock"/>
    <x v="4"/>
    <s v="rock"/>
  </r>
  <r>
    <x v="0"/>
    <s v="US"/>
    <s v="USD"/>
    <n v="1335540694"/>
    <d v="2012-04-27T15:31:34"/>
    <n v="1332948694"/>
    <x v="831"/>
    <b v="0"/>
    <n v="20"/>
    <b v="1"/>
    <n v="233.33333333333334"/>
    <s v="music/rock"/>
    <x v="4"/>
    <s v="rock"/>
  </r>
  <r>
    <x v="0"/>
    <s v="US"/>
    <s v="USD"/>
    <n v="1327133580"/>
    <d v="2012-01-21T08:13:00"/>
    <n v="1321978335"/>
    <x v="832"/>
    <b v="0"/>
    <n v="154"/>
    <b v="1"/>
    <n v="100.60706666666665"/>
    <s v="music/rock"/>
    <x v="4"/>
    <s v="rock"/>
  </r>
  <r>
    <x v="0"/>
    <s v="US"/>
    <s v="USD"/>
    <n v="1397941475"/>
    <d v="2014-04-19T21:04:35"/>
    <n v="1395349475"/>
    <x v="833"/>
    <b v="0"/>
    <n v="41"/>
    <b v="1"/>
    <n v="101.66666666666666"/>
    <s v="music/rock"/>
    <x v="4"/>
    <s v="rock"/>
  </r>
  <r>
    <x v="0"/>
    <s v="US"/>
    <s v="USD"/>
    <n v="1372651140"/>
    <d v="2013-07-01T03:59:00"/>
    <n v="1369770292"/>
    <x v="834"/>
    <b v="0"/>
    <n v="75"/>
    <b v="1"/>
    <n v="131.0181818181818"/>
    <s v="music/rock"/>
    <x v="4"/>
    <s v="rock"/>
  </r>
  <r>
    <x v="0"/>
    <s v="US"/>
    <s v="USD"/>
    <n v="1337396400"/>
    <d v="2012-05-19T03:00:00"/>
    <n v="1333709958"/>
    <x v="835"/>
    <b v="0"/>
    <n v="40"/>
    <b v="1"/>
    <n v="117.25000000000001"/>
    <s v="music/rock"/>
    <x v="4"/>
    <s v="rock"/>
  </r>
  <r>
    <x v="0"/>
    <s v="US"/>
    <s v="USD"/>
    <n v="1381108918"/>
    <d v="2013-10-07T01:21:58"/>
    <n v="1378516918"/>
    <x v="836"/>
    <b v="0"/>
    <n v="46"/>
    <b v="1"/>
    <n v="100.93039999999999"/>
    <s v="music/rock"/>
    <x v="4"/>
    <s v="rock"/>
  </r>
  <r>
    <x v="0"/>
    <s v="US"/>
    <s v="USD"/>
    <n v="1398988662"/>
    <d v="2014-05-01T23:57:42"/>
    <n v="1396396662"/>
    <x v="837"/>
    <b v="0"/>
    <n v="62"/>
    <b v="1"/>
    <n v="121.8"/>
    <s v="music/rock"/>
    <x v="4"/>
    <s v="rock"/>
  </r>
  <r>
    <x v="0"/>
    <s v="US"/>
    <s v="USD"/>
    <n v="1326835985"/>
    <d v="2012-01-17T21:33:05"/>
    <n v="1324243985"/>
    <x v="838"/>
    <b v="0"/>
    <n v="61"/>
    <b v="1"/>
    <n v="145.4"/>
    <s v="music/rock"/>
    <x v="4"/>
    <s v="rock"/>
  </r>
  <r>
    <x v="0"/>
    <s v="US"/>
    <s v="USD"/>
    <n v="1348337956"/>
    <d v="2012-09-22T18:19:16"/>
    <n v="1345745956"/>
    <x v="839"/>
    <b v="0"/>
    <n v="96"/>
    <b v="1"/>
    <n v="116.61660000000001"/>
    <s v="music/rock"/>
    <x v="4"/>
    <s v="rock"/>
  </r>
  <r>
    <x v="0"/>
    <s v="US"/>
    <s v="USD"/>
    <n v="1474694787"/>
    <d v="2016-09-24T05:26:27"/>
    <n v="1472102787"/>
    <x v="840"/>
    <b v="0"/>
    <n v="190"/>
    <b v="1"/>
    <n v="120.4166"/>
    <s v="music/metal"/>
    <x v="4"/>
    <s v="metal"/>
  </r>
  <r>
    <x v="0"/>
    <s v="US"/>
    <s v="USD"/>
    <n v="1415653663"/>
    <d v="2014-11-10T21:07:43"/>
    <n v="1413058063"/>
    <x v="841"/>
    <b v="1"/>
    <n v="94"/>
    <b v="1"/>
    <n v="101.32000000000001"/>
    <s v="music/metal"/>
    <x v="4"/>
    <s v="metal"/>
  </r>
  <r>
    <x v="0"/>
    <s v="CA"/>
    <s v="CAD"/>
    <n v="1381723140"/>
    <d v="2013-10-14T03:59:00"/>
    <n v="1378735983"/>
    <x v="842"/>
    <b v="1"/>
    <n v="39"/>
    <b v="1"/>
    <n v="104.32"/>
    <s v="music/metal"/>
    <x v="4"/>
    <s v="metal"/>
  </r>
  <r>
    <x v="0"/>
    <s v="US"/>
    <s v="USD"/>
    <n v="1481184000"/>
    <d v="2016-12-08T08:00:00"/>
    <n v="1479708680"/>
    <x v="843"/>
    <b v="0"/>
    <n v="127"/>
    <b v="1"/>
    <n v="267.13333333333333"/>
    <s v="music/metal"/>
    <x v="4"/>
    <s v="metal"/>
  </r>
  <r>
    <x v="0"/>
    <s v="US"/>
    <s v="USD"/>
    <n v="1414817940"/>
    <d v="2014-11-01T04:59:00"/>
    <n v="1411489552"/>
    <x v="844"/>
    <b v="1"/>
    <n v="159"/>
    <b v="1"/>
    <n v="194.13333333333333"/>
    <s v="music/metal"/>
    <x v="4"/>
    <s v="metal"/>
  </r>
  <r>
    <x v="0"/>
    <s v="US"/>
    <s v="USD"/>
    <n v="1473047940"/>
    <d v="2016-09-05T03:59:00"/>
    <n v="1469595396"/>
    <x v="845"/>
    <b v="0"/>
    <n v="177"/>
    <b v="1"/>
    <n v="120.3802"/>
    <s v="music/metal"/>
    <x v="4"/>
    <s v="metal"/>
  </r>
  <r>
    <x v="0"/>
    <s v="GB"/>
    <s v="GBP"/>
    <n v="1394460000"/>
    <d v="2014-03-10T14:00:00"/>
    <n v="1393233855"/>
    <x v="846"/>
    <b v="0"/>
    <n v="47"/>
    <b v="1"/>
    <n v="122.00090909090908"/>
    <s v="music/metal"/>
    <x v="4"/>
    <s v="metal"/>
  </r>
  <r>
    <x v="0"/>
    <s v="US"/>
    <s v="USD"/>
    <n v="1436555376"/>
    <d v="2015-07-10T19:09:36"/>
    <n v="1433963376"/>
    <x v="847"/>
    <b v="0"/>
    <n v="1"/>
    <b v="1"/>
    <n v="100"/>
    <s v="music/metal"/>
    <x v="4"/>
    <s v="metal"/>
  </r>
  <r>
    <x v="0"/>
    <s v="US"/>
    <s v="USD"/>
    <n v="1429038033"/>
    <d v="2015-04-14T19:00:33"/>
    <n v="1426446033"/>
    <x v="848"/>
    <b v="0"/>
    <n v="16"/>
    <b v="1"/>
    <n v="100"/>
    <s v="music/metal"/>
    <x v="4"/>
    <s v="metal"/>
  </r>
  <r>
    <x v="0"/>
    <s v="US"/>
    <s v="USD"/>
    <n v="1426473264"/>
    <d v="2015-03-16T02:34:24"/>
    <n v="1424057664"/>
    <x v="849"/>
    <b v="0"/>
    <n v="115"/>
    <b v="1"/>
    <n v="119.9"/>
    <s v="music/metal"/>
    <x v="4"/>
    <s v="metal"/>
  </r>
  <r>
    <x v="0"/>
    <s v="US"/>
    <s v="USD"/>
    <n v="1461560340"/>
    <d v="2016-04-25T04:59:00"/>
    <n v="1458762717"/>
    <x v="850"/>
    <b v="0"/>
    <n v="133"/>
    <b v="1"/>
    <n v="155.17499999999998"/>
    <s v="music/metal"/>
    <x v="4"/>
    <s v="metal"/>
  </r>
  <r>
    <x v="0"/>
    <s v="FR"/>
    <s v="EUR"/>
    <n v="1469994300"/>
    <d v="2016-07-31T19:45:00"/>
    <n v="1464815253"/>
    <x v="851"/>
    <b v="0"/>
    <n v="70"/>
    <b v="1"/>
    <n v="130.44999999999999"/>
    <s v="music/metal"/>
    <x v="4"/>
    <s v="metal"/>
  </r>
  <r>
    <x v="0"/>
    <s v="US"/>
    <s v="USD"/>
    <n v="1477342800"/>
    <d v="2016-10-24T21:00:00"/>
    <n v="1476386395"/>
    <x v="852"/>
    <b v="0"/>
    <n v="62"/>
    <b v="1"/>
    <n v="104.97142857142859"/>
    <s v="music/metal"/>
    <x v="4"/>
    <s v="metal"/>
  </r>
  <r>
    <x v="0"/>
    <s v="US"/>
    <s v="USD"/>
    <n v="1424116709"/>
    <d v="2015-02-16T19:58:29"/>
    <n v="1421524709"/>
    <x v="853"/>
    <b v="0"/>
    <n v="10"/>
    <b v="1"/>
    <n v="100"/>
    <s v="music/metal"/>
    <x v="4"/>
    <s v="metal"/>
  </r>
  <r>
    <x v="0"/>
    <s v="US"/>
    <s v="USD"/>
    <n v="1482901546"/>
    <d v="2016-12-28T05:05:46"/>
    <n v="1480309546"/>
    <x v="854"/>
    <b v="0"/>
    <n v="499"/>
    <b v="1"/>
    <n v="118.2205035971223"/>
    <s v="music/metal"/>
    <x v="4"/>
    <s v="metal"/>
  </r>
  <r>
    <x v="0"/>
    <s v="US"/>
    <s v="USD"/>
    <n v="1469329217"/>
    <d v="2016-07-24T03:00:17"/>
    <n v="1466737217"/>
    <x v="855"/>
    <b v="0"/>
    <n v="47"/>
    <b v="1"/>
    <n v="103.44827586206897"/>
    <s v="music/metal"/>
    <x v="4"/>
    <s v="metal"/>
  </r>
  <r>
    <x v="0"/>
    <s v="DE"/>
    <s v="EUR"/>
    <n v="1477422000"/>
    <d v="2016-10-25T19:00:00"/>
    <n v="1472282956"/>
    <x v="856"/>
    <b v="0"/>
    <n v="28"/>
    <b v="1"/>
    <n v="218.00000000000003"/>
    <s v="music/metal"/>
    <x v="4"/>
    <s v="metal"/>
  </r>
  <r>
    <x v="0"/>
    <s v="ES"/>
    <s v="EUR"/>
    <n v="1448463431"/>
    <d v="2015-11-25T14:57:11"/>
    <n v="1444831031"/>
    <x v="857"/>
    <b v="0"/>
    <n v="24"/>
    <b v="1"/>
    <n v="100"/>
    <s v="music/metal"/>
    <x v="4"/>
    <s v="metal"/>
  </r>
  <r>
    <x v="0"/>
    <s v="GB"/>
    <s v="GBP"/>
    <n v="1429138740"/>
    <d v="2015-04-15T22:59:00"/>
    <n v="1426528418"/>
    <x v="858"/>
    <b v="0"/>
    <n v="76"/>
    <b v="1"/>
    <n v="144.00583333333333"/>
    <s v="music/metal"/>
    <x v="4"/>
    <s v="metal"/>
  </r>
  <r>
    <x v="0"/>
    <s v="US"/>
    <s v="USD"/>
    <n v="1433376000"/>
    <d v="2015-06-04T00:00:00"/>
    <n v="1430768468"/>
    <x v="859"/>
    <b v="0"/>
    <n v="98"/>
    <b v="1"/>
    <n v="104.67500000000001"/>
    <s v="music/metal"/>
    <x v="4"/>
    <s v="metal"/>
  </r>
  <r>
    <x v="2"/>
    <s v="US"/>
    <s v="USD"/>
    <n v="1385123713"/>
    <d v="2013-11-22T12:35:13"/>
    <n v="1382528113"/>
    <x v="860"/>
    <b v="0"/>
    <n v="48"/>
    <b v="0"/>
    <n v="18.142857142857142"/>
    <s v="music/jazz"/>
    <x v="4"/>
    <s v="jazz"/>
  </r>
  <r>
    <x v="2"/>
    <s v="US"/>
    <s v="USD"/>
    <n v="1474067404"/>
    <d v="2016-09-16T23:10:04"/>
    <n v="1471475404"/>
    <x v="861"/>
    <b v="0"/>
    <n v="2"/>
    <b v="0"/>
    <n v="2.2444444444444445"/>
    <s v="music/jazz"/>
    <x v="4"/>
    <s v="jazz"/>
  </r>
  <r>
    <x v="2"/>
    <s v="GB"/>
    <s v="GBP"/>
    <n v="1384179548"/>
    <d v="2013-11-11T14:19:08"/>
    <n v="1381583948"/>
    <x v="862"/>
    <b v="0"/>
    <n v="4"/>
    <b v="0"/>
    <n v="0.33999999999999997"/>
    <s v="music/jazz"/>
    <x v="4"/>
    <s v="jazz"/>
  </r>
  <r>
    <x v="2"/>
    <s v="US"/>
    <s v="USD"/>
    <n v="1329014966"/>
    <d v="2012-02-12T02:49:26"/>
    <n v="1326422966"/>
    <x v="863"/>
    <b v="0"/>
    <n v="5"/>
    <b v="0"/>
    <n v="4.5"/>
    <s v="music/jazz"/>
    <x v="4"/>
    <s v="jazz"/>
  </r>
  <r>
    <x v="2"/>
    <s v="US"/>
    <s v="USD"/>
    <n v="1381917540"/>
    <d v="2013-10-16T09:59:00"/>
    <n v="1379990038"/>
    <x v="864"/>
    <b v="0"/>
    <n v="79"/>
    <b v="0"/>
    <n v="41.53846153846154"/>
    <s v="music/jazz"/>
    <x v="4"/>
    <s v="jazz"/>
  </r>
  <r>
    <x v="2"/>
    <s v="US"/>
    <s v="USD"/>
    <n v="1358361197"/>
    <d v="2013-01-16T18:33:17"/>
    <n v="1353177197"/>
    <x v="865"/>
    <b v="0"/>
    <n v="2"/>
    <b v="0"/>
    <n v="2.0454545454545454"/>
    <s v="music/jazz"/>
    <x v="4"/>
    <s v="jazz"/>
  </r>
  <r>
    <x v="2"/>
    <s v="US"/>
    <s v="USD"/>
    <n v="1425136200"/>
    <d v="2015-02-28T15:10:00"/>
    <n v="1421853518"/>
    <x v="866"/>
    <b v="0"/>
    <n v="11"/>
    <b v="0"/>
    <n v="18.285714285714285"/>
    <s v="music/jazz"/>
    <x v="4"/>
    <s v="jazz"/>
  </r>
  <r>
    <x v="2"/>
    <s v="US"/>
    <s v="USD"/>
    <n v="1259643540"/>
    <d v="2009-12-01T04:59:00"/>
    <n v="1254450706"/>
    <x v="867"/>
    <b v="0"/>
    <n v="11"/>
    <b v="0"/>
    <n v="24.02"/>
    <s v="music/jazz"/>
    <x v="4"/>
    <s v="jazz"/>
  </r>
  <r>
    <x v="2"/>
    <s v="US"/>
    <s v="USD"/>
    <n v="1389055198"/>
    <d v="2014-01-07T00:39:58"/>
    <n v="1386463198"/>
    <x v="868"/>
    <b v="0"/>
    <n v="1"/>
    <b v="0"/>
    <n v="0.1111111111111111"/>
    <s v="music/jazz"/>
    <x v="4"/>
    <s v="jazz"/>
  </r>
  <r>
    <x v="2"/>
    <s v="US"/>
    <s v="USD"/>
    <n v="1365448657"/>
    <d v="2013-04-08T19:17:37"/>
    <n v="1362860257"/>
    <x v="869"/>
    <b v="0"/>
    <n v="3"/>
    <b v="0"/>
    <n v="11.818181818181818"/>
    <s v="music/jazz"/>
    <x v="4"/>
    <s v="jazz"/>
  </r>
  <r>
    <x v="2"/>
    <s v="GB"/>
    <s v="GBP"/>
    <n v="1377995523"/>
    <d v="2013-09-01T00:32:03"/>
    <n v="1375403523"/>
    <x v="870"/>
    <b v="0"/>
    <n v="5"/>
    <b v="0"/>
    <n v="0.31"/>
    <s v="music/jazz"/>
    <x v="4"/>
    <s v="jazz"/>
  </r>
  <r>
    <x v="2"/>
    <s v="US"/>
    <s v="USD"/>
    <n v="1385735295"/>
    <d v="2013-11-29T14:28:15"/>
    <n v="1383139695"/>
    <x v="871"/>
    <b v="0"/>
    <n v="12"/>
    <b v="0"/>
    <n v="5.416666666666667"/>
    <s v="music/jazz"/>
    <x v="4"/>
    <s v="jazz"/>
  </r>
  <r>
    <x v="2"/>
    <s v="US"/>
    <s v="USD"/>
    <n v="1299786527"/>
    <d v="2011-03-10T19:48:47"/>
    <n v="1295898527"/>
    <x v="872"/>
    <b v="0"/>
    <n v="2"/>
    <b v="0"/>
    <n v="0.8125"/>
    <s v="music/jazz"/>
    <x v="4"/>
    <s v="jazz"/>
  </r>
  <r>
    <x v="2"/>
    <s v="US"/>
    <s v="USD"/>
    <n v="1352610040"/>
    <d v="2012-11-11T05:00:40"/>
    <n v="1349150440"/>
    <x v="873"/>
    <b v="0"/>
    <n v="5"/>
    <b v="0"/>
    <n v="1.2857142857142856"/>
    <s v="music/jazz"/>
    <x v="4"/>
    <s v="jazz"/>
  </r>
  <r>
    <x v="2"/>
    <s v="US"/>
    <s v="USD"/>
    <n v="1367676034"/>
    <d v="2013-05-04T14:00:34"/>
    <n v="1365084034"/>
    <x v="874"/>
    <b v="0"/>
    <n v="21"/>
    <b v="0"/>
    <n v="24.333333333333336"/>
    <s v="music/jazz"/>
    <x v="4"/>
    <s v="jazz"/>
  </r>
  <r>
    <x v="2"/>
    <s v="US"/>
    <s v="USD"/>
    <n v="1442856131"/>
    <d v="2015-09-21T17:22:11"/>
    <n v="1441128131"/>
    <x v="875"/>
    <b v="0"/>
    <n v="0"/>
    <b v="0"/>
    <n v="0"/>
    <s v="music/jazz"/>
    <x v="4"/>
    <s v="jazz"/>
  </r>
  <r>
    <x v="2"/>
    <s v="GB"/>
    <s v="GBP"/>
    <n v="1359978927"/>
    <d v="2013-02-04T11:55:27"/>
    <n v="1357127727"/>
    <x v="876"/>
    <b v="0"/>
    <n v="45"/>
    <b v="0"/>
    <n v="40.799492385786799"/>
    <s v="music/jazz"/>
    <x v="4"/>
    <s v="jazz"/>
  </r>
  <r>
    <x v="2"/>
    <s v="US"/>
    <s v="USD"/>
    <n v="1387479360"/>
    <d v="2013-12-19T18:56:00"/>
    <n v="1384887360"/>
    <x v="877"/>
    <b v="0"/>
    <n v="29"/>
    <b v="0"/>
    <n v="67.55"/>
    <s v="music/jazz"/>
    <x v="4"/>
    <s v="jazz"/>
  </r>
  <r>
    <x v="2"/>
    <s v="US"/>
    <s v="USD"/>
    <n v="1293082524"/>
    <d v="2010-12-23T05:35:24"/>
    <n v="1290490524"/>
    <x v="878"/>
    <b v="0"/>
    <n v="2"/>
    <b v="0"/>
    <n v="1.3"/>
    <s v="music/jazz"/>
    <x v="4"/>
    <s v="jazz"/>
  </r>
  <r>
    <x v="2"/>
    <s v="US"/>
    <s v="USD"/>
    <n v="1338321305"/>
    <d v="2012-05-29T19:55:05"/>
    <n v="1336506905"/>
    <x v="879"/>
    <b v="0"/>
    <n v="30"/>
    <b v="0"/>
    <n v="30.666666666666664"/>
    <s v="music/jazz"/>
    <x v="4"/>
    <s v="jazz"/>
  </r>
  <r>
    <x v="2"/>
    <s v="US"/>
    <s v="USD"/>
    <n v="1351582938"/>
    <d v="2012-10-30T07:42:18"/>
    <n v="1348731738"/>
    <x v="880"/>
    <b v="0"/>
    <n v="8"/>
    <b v="0"/>
    <n v="2.9894179894179893"/>
    <s v="music/indie rock"/>
    <x v="4"/>
    <s v="indie rock"/>
  </r>
  <r>
    <x v="2"/>
    <s v="US"/>
    <s v="USD"/>
    <n v="1326520886"/>
    <d v="2012-01-14T06:01:26"/>
    <n v="1322632886"/>
    <x v="881"/>
    <b v="0"/>
    <n v="1"/>
    <b v="0"/>
    <n v="0.8"/>
    <s v="music/indie rock"/>
    <x v="4"/>
    <s v="indie rock"/>
  </r>
  <r>
    <x v="2"/>
    <s v="US"/>
    <s v="USD"/>
    <n v="1315341550"/>
    <d v="2011-09-06T20:39:10"/>
    <n v="1312490350"/>
    <x v="882"/>
    <b v="0"/>
    <n v="14"/>
    <b v="0"/>
    <n v="20.133333333333333"/>
    <s v="music/indie rock"/>
    <x v="4"/>
    <s v="indie rock"/>
  </r>
  <r>
    <x v="2"/>
    <s v="US"/>
    <s v="USD"/>
    <n v="1456957635"/>
    <d v="2016-03-02T22:27:15"/>
    <n v="1451773635"/>
    <x v="883"/>
    <b v="0"/>
    <n v="24"/>
    <b v="0"/>
    <n v="40.020000000000003"/>
    <s v="music/indie rock"/>
    <x v="4"/>
    <s v="indie rock"/>
  </r>
  <r>
    <x v="2"/>
    <s v="US"/>
    <s v="USD"/>
    <n v="1336789860"/>
    <d v="2012-05-12T02:31:00"/>
    <n v="1331666146"/>
    <x v="884"/>
    <b v="0"/>
    <n v="2"/>
    <b v="0"/>
    <n v="1"/>
    <s v="music/indie rock"/>
    <x v="4"/>
    <s v="indie rock"/>
  </r>
  <r>
    <x v="2"/>
    <s v="US"/>
    <s v="USD"/>
    <n v="1483137311"/>
    <d v="2016-12-30T22:35:11"/>
    <n v="1481322911"/>
    <x v="885"/>
    <b v="0"/>
    <n v="21"/>
    <b v="0"/>
    <n v="75"/>
    <s v="music/indie rock"/>
    <x v="4"/>
    <s v="indie rock"/>
  </r>
  <r>
    <x v="2"/>
    <s v="US"/>
    <s v="USD"/>
    <n v="1473972813"/>
    <d v="2016-09-15T20:53:33"/>
    <n v="1471812813"/>
    <x v="886"/>
    <b v="0"/>
    <n v="7"/>
    <b v="0"/>
    <n v="41"/>
    <s v="music/indie rock"/>
    <x v="4"/>
    <s v="indie rock"/>
  </r>
  <r>
    <x v="2"/>
    <s v="US"/>
    <s v="USD"/>
    <n v="1338159655"/>
    <d v="2012-05-27T23:00:55"/>
    <n v="1335567655"/>
    <x v="887"/>
    <b v="0"/>
    <n v="0"/>
    <b v="0"/>
    <n v="0"/>
    <s v="music/indie rock"/>
    <x v="4"/>
    <s v="indie rock"/>
  </r>
  <r>
    <x v="2"/>
    <s v="US"/>
    <s v="USD"/>
    <n v="1314856800"/>
    <d v="2011-09-01T06:00:00"/>
    <n v="1311789885"/>
    <x v="888"/>
    <b v="0"/>
    <n v="4"/>
    <b v="0"/>
    <n v="7.1999999999999993"/>
    <s v="music/indie rock"/>
    <x v="4"/>
    <s v="indie rock"/>
  </r>
  <r>
    <x v="2"/>
    <s v="US"/>
    <s v="USD"/>
    <n v="1412534943"/>
    <d v="2014-10-05T18:49:03"/>
    <n v="1409942943"/>
    <x v="889"/>
    <b v="0"/>
    <n v="32"/>
    <b v="0"/>
    <n v="9.4412800000000008"/>
    <s v="music/indie rock"/>
    <x v="4"/>
    <s v="indie rock"/>
  </r>
  <r>
    <x v="2"/>
    <s v="US"/>
    <s v="USD"/>
    <n v="1385055979"/>
    <d v="2013-11-21T17:46:19"/>
    <n v="1382460379"/>
    <x v="890"/>
    <b v="0"/>
    <n v="4"/>
    <b v="0"/>
    <n v="4.1666666666666661"/>
    <s v="music/indie rock"/>
    <x v="4"/>
    <s v="indie rock"/>
  </r>
  <r>
    <x v="2"/>
    <s v="US"/>
    <s v="USD"/>
    <n v="1408581930"/>
    <d v="2014-08-21T00:45:30"/>
    <n v="1405989930"/>
    <x v="891"/>
    <b v="0"/>
    <n v="9"/>
    <b v="0"/>
    <n v="3.25"/>
    <s v="music/indie rock"/>
    <x v="4"/>
    <s v="indie rock"/>
  </r>
  <r>
    <x v="2"/>
    <s v="US"/>
    <s v="USD"/>
    <n v="1280635200"/>
    <d v="2010-08-01T04:00:00"/>
    <n v="1273121283"/>
    <x v="892"/>
    <b v="0"/>
    <n v="17"/>
    <b v="0"/>
    <n v="40.75"/>
    <s v="music/indie rock"/>
    <x v="4"/>
    <s v="indie rock"/>
  </r>
  <r>
    <x v="2"/>
    <s v="US"/>
    <s v="USD"/>
    <n v="1427920363"/>
    <d v="2015-04-01T20:32:43"/>
    <n v="1425331963"/>
    <x v="893"/>
    <b v="0"/>
    <n v="5"/>
    <b v="0"/>
    <n v="10"/>
    <s v="music/indie rock"/>
    <x v="4"/>
    <s v="indie rock"/>
  </r>
  <r>
    <x v="2"/>
    <s v="US"/>
    <s v="USD"/>
    <n v="1465169610"/>
    <d v="2016-06-05T23:33:30"/>
    <n v="1462577610"/>
    <x v="894"/>
    <b v="0"/>
    <n v="53"/>
    <b v="0"/>
    <n v="39.17"/>
    <s v="music/indie rock"/>
    <x v="4"/>
    <s v="indie rock"/>
  </r>
  <r>
    <x v="2"/>
    <s v="US"/>
    <s v="USD"/>
    <n v="1287975829"/>
    <d v="2010-10-25T03:03:49"/>
    <n v="1284087829"/>
    <x v="895"/>
    <b v="0"/>
    <n v="7"/>
    <b v="0"/>
    <n v="2.4375"/>
    <s v="music/indie rock"/>
    <x v="4"/>
    <s v="indie rock"/>
  </r>
  <r>
    <x v="2"/>
    <s v="US"/>
    <s v="USD"/>
    <n v="1440734400"/>
    <d v="2015-08-28T04:00:00"/>
    <n v="1438549026"/>
    <x v="896"/>
    <b v="0"/>
    <n v="72"/>
    <b v="0"/>
    <n v="40"/>
    <s v="music/indie rock"/>
    <x v="4"/>
    <s v="indie rock"/>
  </r>
  <r>
    <x v="2"/>
    <s v="US"/>
    <s v="USD"/>
    <n v="1354123908"/>
    <d v="2012-11-28T17:31:48"/>
    <n v="1351528308"/>
    <x v="897"/>
    <b v="0"/>
    <n v="0"/>
    <b v="0"/>
    <n v="0"/>
    <s v="music/indie rock"/>
    <x v="4"/>
    <s v="indie rock"/>
  </r>
  <r>
    <x v="2"/>
    <s v="US"/>
    <s v="USD"/>
    <n v="1326651110"/>
    <d v="2012-01-15T18:11:50"/>
    <n v="1322763110"/>
    <x v="898"/>
    <b v="0"/>
    <n v="2"/>
    <b v="0"/>
    <n v="2.8000000000000003"/>
    <s v="music/indie rock"/>
    <x v="4"/>
    <s v="indie rock"/>
  </r>
  <r>
    <x v="2"/>
    <s v="US"/>
    <s v="USD"/>
    <n v="1306549362"/>
    <d v="2011-05-28T02:22:42"/>
    <n v="1302661362"/>
    <x v="899"/>
    <b v="0"/>
    <n v="8"/>
    <b v="0"/>
    <n v="37.333333333333336"/>
    <s v="music/indie rock"/>
    <x v="4"/>
    <s v="indie rock"/>
  </r>
  <r>
    <x v="2"/>
    <s v="US"/>
    <s v="USD"/>
    <n v="1459365802"/>
    <d v="2016-03-30T19:23:22"/>
    <n v="1456777402"/>
    <x v="900"/>
    <b v="0"/>
    <n v="2"/>
    <b v="0"/>
    <n v="0.42"/>
    <s v="music/jazz"/>
    <x v="4"/>
    <s v="jazz"/>
  </r>
  <r>
    <x v="2"/>
    <s v="US"/>
    <s v="USD"/>
    <n v="1276024260"/>
    <d v="2010-06-08T19:11:00"/>
    <n v="1272050914"/>
    <x v="901"/>
    <b v="0"/>
    <n v="0"/>
    <b v="0"/>
    <n v="0"/>
    <s v="music/jazz"/>
    <x v="4"/>
    <s v="jazz"/>
  </r>
  <r>
    <x v="2"/>
    <s v="US"/>
    <s v="USD"/>
    <n v="1409412600"/>
    <d v="2014-08-30T15:30:00"/>
    <n v="1404947422"/>
    <x v="902"/>
    <b v="0"/>
    <n v="3"/>
    <b v="0"/>
    <n v="0.3"/>
    <s v="music/jazz"/>
    <x v="4"/>
    <s v="jazz"/>
  </r>
  <r>
    <x v="2"/>
    <s v="US"/>
    <s v="USD"/>
    <n v="1348367100"/>
    <d v="2012-09-23T02:25:00"/>
    <n v="1346180780"/>
    <x v="903"/>
    <b v="0"/>
    <n v="4"/>
    <b v="0"/>
    <n v="3.2"/>
    <s v="music/jazz"/>
    <x v="4"/>
    <s v="jazz"/>
  </r>
  <r>
    <x v="2"/>
    <s v="US"/>
    <s v="USD"/>
    <n v="1451786137"/>
    <d v="2016-01-03T01:55:37"/>
    <n v="1449194137"/>
    <x v="904"/>
    <b v="0"/>
    <n v="3"/>
    <b v="0"/>
    <n v="0.30199999999999999"/>
    <s v="music/jazz"/>
    <x v="4"/>
    <s v="jazz"/>
  </r>
  <r>
    <x v="2"/>
    <s v="US"/>
    <s v="USD"/>
    <n v="1295847926"/>
    <d v="2011-01-24T05:45:26"/>
    <n v="1290663926"/>
    <x v="905"/>
    <b v="0"/>
    <n v="6"/>
    <b v="0"/>
    <n v="3.0153846153846153"/>
    <s v="music/jazz"/>
    <x v="4"/>
    <s v="jazz"/>
  </r>
  <r>
    <x v="2"/>
    <s v="US"/>
    <s v="USD"/>
    <n v="1394681590"/>
    <d v="2014-03-13T03:33:10"/>
    <n v="1392093190"/>
    <x v="906"/>
    <b v="0"/>
    <n v="0"/>
    <b v="0"/>
    <n v="0"/>
    <s v="music/jazz"/>
    <x v="4"/>
    <s v="jazz"/>
  </r>
  <r>
    <x v="2"/>
    <s v="US"/>
    <s v="USD"/>
    <n v="1315715823"/>
    <d v="2011-09-11T04:37:03"/>
    <n v="1313123823"/>
    <x v="907"/>
    <b v="0"/>
    <n v="0"/>
    <b v="0"/>
    <n v="0"/>
    <s v="music/jazz"/>
    <x v="4"/>
    <s v="jazz"/>
  </r>
  <r>
    <x v="2"/>
    <s v="US"/>
    <s v="USD"/>
    <n v="1280206740"/>
    <d v="2010-07-27T04:59:00"/>
    <n v="1276283655"/>
    <x v="908"/>
    <b v="0"/>
    <n v="0"/>
    <b v="0"/>
    <n v="0"/>
    <s v="music/jazz"/>
    <x v="4"/>
    <s v="jazz"/>
  </r>
  <r>
    <x v="2"/>
    <s v="US"/>
    <s v="USD"/>
    <n v="1343016000"/>
    <d v="2012-07-23T04:00:00"/>
    <n v="1340296440"/>
    <x v="909"/>
    <b v="0"/>
    <n v="8"/>
    <b v="0"/>
    <n v="3.25"/>
    <s v="music/jazz"/>
    <x v="4"/>
    <s v="jazz"/>
  </r>
  <r>
    <x v="2"/>
    <s v="GB"/>
    <s v="GBP"/>
    <n v="1488546319"/>
    <d v="2017-03-03T13:05:19"/>
    <n v="1483362319"/>
    <x v="910"/>
    <b v="0"/>
    <n v="5"/>
    <b v="0"/>
    <n v="22.363636363636363"/>
    <s v="music/jazz"/>
    <x v="4"/>
    <s v="jazz"/>
  </r>
  <r>
    <x v="2"/>
    <s v="US"/>
    <s v="USD"/>
    <n v="1390522045"/>
    <d v="2014-01-24T00:07:25"/>
    <n v="1388707645"/>
    <x v="911"/>
    <b v="0"/>
    <n v="0"/>
    <b v="0"/>
    <n v="0"/>
    <s v="music/jazz"/>
    <x v="4"/>
    <s v="jazz"/>
  </r>
  <r>
    <x v="2"/>
    <s v="US"/>
    <s v="USD"/>
    <n v="1355197047"/>
    <d v="2012-12-11T03:37:27"/>
    <n v="1350009447"/>
    <x v="912"/>
    <b v="0"/>
    <n v="2"/>
    <b v="0"/>
    <n v="0.85714285714285721"/>
    <s v="music/jazz"/>
    <x v="4"/>
    <s v="jazz"/>
  </r>
  <r>
    <x v="2"/>
    <s v="US"/>
    <s v="USD"/>
    <n v="1336188019"/>
    <d v="2012-05-05T03:20:19"/>
    <n v="1333596019"/>
    <x v="913"/>
    <b v="0"/>
    <n v="24"/>
    <b v="0"/>
    <n v="6.6066666666666665"/>
    <s v="music/jazz"/>
    <x v="4"/>
    <s v="jazz"/>
  </r>
  <r>
    <x v="2"/>
    <s v="US"/>
    <s v="USD"/>
    <n v="1345918747"/>
    <d v="2012-08-25T18:19:07"/>
    <n v="1343326747"/>
    <x v="914"/>
    <b v="0"/>
    <n v="0"/>
    <b v="0"/>
    <n v="0"/>
    <s v="music/jazz"/>
    <x v="4"/>
    <s v="jazz"/>
  </r>
  <r>
    <x v="2"/>
    <s v="US"/>
    <s v="USD"/>
    <n v="1330577940"/>
    <d v="2012-03-01T04:59:00"/>
    <n v="1327853914"/>
    <x v="915"/>
    <b v="0"/>
    <n v="9"/>
    <b v="0"/>
    <n v="5.7692307692307692"/>
    <s v="music/jazz"/>
    <x v="4"/>
    <s v="jazz"/>
  </r>
  <r>
    <x v="2"/>
    <s v="US"/>
    <s v="USD"/>
    <n v="1287723600"/>
    <d v="2010-10-22T05:00:00"/>
    <n v="1284409734"/>
    <x v="916"/>
    <b v="0"/>
    <n v="0"/>
    <b v="0"/>
    <n v="0"/>
    <s v="music/jazz"/>
    <x v="4"/>
    <s v="jazz"/>
  </r>
  <r>
    <x v="2"/>
    <s v="US"/>
    <s v="USD"/>
    <n v="1405305000"/>
    <d v="2014-07-14T02:30:00"/>
    <n v="1402612730"/>
    <x v="917"/>
    <b v="0"/>
    <n v="1"/>
    <b v="0"/>
    <n v="0.6"/>
    <s v="music/jazz"/>
    <x v="4"/>
    <s v="jazz"/>
  </r>
  <r>
    <x v="2"/>
    <s v="GB"/>
    <s v="GBP"/>
    <n v="1417474761"/>
    <d v="2014-12-01T22:59:21"/>
    <n v="1414879161"/>
    <x v="918"/>
    <b v="0"/>
    <n v="10"/>
    <b v="0"/>
    <n v="5.0256410256410255"/>
    <s v="music/jazz"/>
    <x v="4"/>
    <s v="jazz"/>
  </r>
  <r>
    <x v="2"/>
    <s v="US"/>
    <s v="USD"/>
    <n v="1355930645"/>
    <d v="2012-12-19T15:24:05"/>
    <n v="1352906645"/>
    <x v="919"/>
    <b v="0"/>
    <n v="1"/>
    <b v="0"/>
    <n v="0.5"/>
    <s v="music/jazz"/>
    <x v="4"/>
    <s v="jazz"/>
  </r>
  <r>
    <x v="2"/>
    <s v="US"/>
    <s v="USD"/>
    <n v="1384448822"/>
    <d v="2013-11-14T17:07:02"/>
    <n v="1381853222"/>
    <x v="920"/>
    <b v="0"/>
    <n v="0"/>
    <b v="0"/>
    <n v="0"/>
    <s v="music/jazz"/>
    <x v="4"/>
    <s v="jazz"/>
  </r>
  <r>
    <x v="2"/>
    <s v="US"/>
    <s v="USD"/>
    <n v="1323666376"/>
    <d v="2011-12-12T05:06:16"/>
    <n v="1320033976"/>
    <x v="921"/>
    <b v="0"/>
    <n v="20"/>
    <b v="0"/>
    <n v="30.9"/>
    <s v="music/jazz"/>
    <x v="4"/>
    <s v="jazz"/>
  </r>
  <r>
    <x v="2"/>
    <s v="US"/>
    <s v="USD"/>
    <n v="1412167393"/>
    <d v="2014-10-01T12:43:13"/>
    <n v="1409143393"/>
    <x v="922"/>
    <b v="0"/>
    <n v="30"/>
    <b v="0"/>
    <n v="21.037037037037038"/>
    <s v="music/jazz"/>
    <x v="4"/>
    <s v="jazz"/>
  </r>
  <r>
    <x v="2"/>
    <s v="US"/>
    <s v="USD"/>
    <n v="1416614523"/>
    <d v="2014-11-22T00:02:03"/>
    <n v="1414018923"/>
    <x v="923"/>
    <b v="0"/>
    <n v="6"/>
    <b v="0"/>
    <n v="2.1999999999999997"/>
    <s v="music/jazz"/>
    <x v="4"/>
    <s v="jazz"/>
  </r>
  <r>
    <x v="2"/>
    <s v="US"/>
    <s v="USD"/>
    <n v="1360795069"/>
    <d v="2013-02-13T22:37:49"/>
    <n v="1358203069"/>
    <x v="924"/>
    <b v="0"/>
    <n v="15"/>
    <b v="0"/>
    <n v="10.9"/>
    <s v="music/jazz"/>
    <x v="4"/>
    <s v="jazz"/>
  </r>
  <r>
    <x v="2"/>
    <s v="US"/>
    <s v="USD"/>
    <n v="1385590111"/>
    <d v="2013-11-27T22:08:31"/>
    <n v="1382994511"/>
    <x v="925"/>
    <b v="0"/>
    <n v="5"/>
    <b v="0"/>
    <n v="2.666666666666667"/>
    <s v="music/jazz"/>
    <x v="4"/>
    <s v="jazz"/>
  </r>
  <r>
    <x v="2"/>
    <s v="US"/>
    <s v="USD"/>
    <n v="1278628800"/>
    <d v="2010-07-08T22:40:00"/>
    <n v="1276043330"/>
    <x v="926"/>
    <b v="0"/>
    <n v="0"/>
    <b v="0"/>
    <n v="0"/>
    <s v="music/jazz"/>
    <x v="4"/>
    <s v="jazz"/>
  </r>
  <r>
    <x v="2"/>
    <s v="US"/>
    <s v="USD"/>
    <n v="1337024695"/>
    <d v="2012-05-14T19:44:55"/>
    <n v="1334432695"/>
    <x v="927"/>
    <b v="0"/>
    <n v="0"/>
    <b v="0"/>
    <n v="0"/>
    <s v="music/jazz"/>
    <x v="4"/>
    <s v="jazz"/>
  </r>
  <r>
    <x v="2"/>
    <s v="US"/>
    <s v="USD"/>
    <n v="1353196800"/>
    <d v="2012-11-18T00:00:00"/>
    <n v="1348864913"/>
    <x v="928"/>
    <b v="0"/>
    <n v="28"/>
    <b v="0"/>
    <n v="10.86206896551724"/>
    <s v="music/jazz"/>
    <x v="4"/>
    <s v="jazz"/>
  </r>
  <r>
    <x v="2"/>
    <s v="US"/>
    <s v="USD"/>
    <n v="1333946569"/>
    <d v="2012-04-09T04:42:49"/>
    <n v="1331358169"/>
    <x v="929"/>
    <b v="0"/>
    <n v="0"/>
    <b v="0"/>
    <n v="0"/>
    <s v="music/jazz"/>
    <x v="4"/>
    <s v="jazz"/>
  </r>
  <r>
    <x v="2"/>
    <s v="US"/>
    <s v="USD"/>
    <n v="1277501520"/>
    <d v="2010-06-25T21:32:00"/>
    <n v="1273874306"/>
    <x v="930"/>
    <b v="0"/>
    <n v="5"/>
    <b v="0"/>
    <n v="38.333333333333336"/>
    <s v="music/jazz"/>
    <x v="4"/>
    <s v="jazz"/>
  </r>
  <r>
    <x v="2"/>
    <s v="GB"/>
    <s v="GBP"/>
    <n v="1395007200"/>
    <d v="2014-03-16T22:00:00"/>
    <n v="1392021502"/>
    <x v="931"/>
    <b v="0"/>
    <n v="7"/>
    <b v="0"/>
    <n v="6.5500000000000007"/>
    <s v="music/jazz"/>
    <x v="4"/>
    <s v="jazz"/>
  </r>
  <r>
    <x v="2"/>
    <s v="US"/>
    <s v="USD"/>
    <n v="1363990545"/>
    <d v="2013-03-22T22:15:45"/>
    <n v="1360106145"/>
    <x v="932"/>
    <b v="0"/>
    <n v="30"/>
    <b v="0"/>
    <n v="14.536842105263158"/>
    <s v="music/jazz"/>
    <x v="4"/>
    <s v="jazz"/>
  </r>
  <r>
    <x v="2"/>
    <s v="US"/>
    <s v="USD"/>
    <n v="1399867409"/>
    <d v="2014-05-12T04:03:29"/>
    <n v="1394683409"/>
    <x v="933"/>
    <b v="0"/>
    <n v="2"/>
    <b v="0"/>
    <n v="6"/>
    <s v="music/jazz"/>
    <x v="4"/>
    <s v="jazz"/>
  </r>
  <r>
    <x v="2"/>
    <s v="CA"/>
    <s v="CAD"/>
    <n v="1399183200"/>
    <d v="2014-05-04T06:00:00"/>
    <n v="1396633284"/>
    <x v="934"/>
    <b v="0"/>
    <n v="30"/>
    <b v="0"/>
    <n v="30.4"/>
    <s v="music/jazz"/>
    <x v="4"/>
    <s v="jazz"/>
  </r>
  <r>
    <x v="2"/>
    <s v="US"/>
    <s v="USD"/>
    <n v="1454054429"/>
    <d v="2016-01-29T08:00:29"/>
    <n v="1451462429"/>
    <x v="935"/>
    <b v="0"/>
    <n v="2"/>
    <b v="0"/>
    <n v="1.4285714285714286"/>
    <s v="music/jazz"/>
    <x v="4"/>
    <s v="jazz"/>
  </r>
  <r>
    <x v="2"/>
    <s v="US"/>
    <s v="USD"/>
    <n v="1326916800"/>
    <d v="2012-01-18T20:00:00"/>
    <n v="1323131689"/>
    <x v="936"/>
    <b v="0"/>
    <n v="0"/>
    <b v="0"/>
    <n v="0"/>
    <s v="music/jazz"/>
    <x v="4"/>
    <s v="jazz"/>
  </r>
  <r>
    <x v="2"/>
    <s v="US"/>
    <s v="USD"/>
    <n v="1383509357"/>
    <d v="2013-11-03T20:09:17"/>
    <n v="1380913757"/>
    <x v="937"/>
    <b v="0"/>
    <n v="2"/>
    <b v="0"/>
    <n v="1.1428571428571428"/>
    <s v="music/jazz"/>
    <x v="4"/>
    <s v="jazz"/>
  </r>
  <r>
    <x v="2"/>
    <s v="US"/>
    <s v="USD"/>
    <n v="1346585448"/>
    <d v="2012-09-02T11:30:48"/>
    <n v="1343993448"/>
    <x v="938"/>
    <b v="0"/>
    <n v="1"/>
    <b v="0"/>
    <n v="0.35714285714285715"/>
    <s v="music/jazz"/>
    <x v="4"/>
    <s v="jazz"/>
  </r>
  <r>
    <x v="2"/>
    <s v="US"/>
    <s v="USD"/>
    <n v="1372622280"/>
    <d v="2013-06-30T19:58:00"/>
    <n v="1369246738"/>
    <x v="939"/>
    <b v="0"/>
    <n v="2"/>
    <b v="0"/>
    <n v="1.4545454545454546"/>
    <s v="music/jazz"/>
    <x v="4"/>
    <s v="jazz"/>
  </r>
  <r>
    <x v="2"/>
    <s v="US"/>
    <s v="USD"/>
    <n v="1439251926"/>
    <d v="2015-08-11T00:12:06"/>
    <n v="1435363926"/>
    <x v="940"/>
    <b v="0"/>
    <n v="14"/>
    <b v="0"/>
    <n v="17.155555555555555"/>
    <s v="technology/wearables"/>
    <x v="2"/>
    <s v="wearables"/>
  </r>
  <r>
    <x v="2"/>
    <s v="US"/>
    <s v="USD"/>
    <n v="1486693145"/>
    <d v="2017-02-10T02:19:05"/>
    <n v="1484101145"/>
    <x v="941"/>
    <b v="0"/>
    <n v="31"/>
    <b v="0"/>
    <n v="2.3220000000000001"/>
    <s v="technology/wearables"/>
    <x v="2"/>
    <s v="wearables"/>
  </r>
  <r>
    <x v="2"/>
    <s v="US"/>
    <s v="USD"/>
    <n v="1455826460"/>
    <d v="2016-02-18T20:14:20"/>
    <n v="1452716060"/>
    <x v="942"/>
    <b v="0"/>
    <n v="16"/>
    <b v="0"/>
    <n v="8.9066666666666663"/>
    <s v="technology/wearables"/>
    <x v="2"/>
    <s v="wearables"/>
  </r>
  <r>
    <x v="2"/>
    <s v="US"/>
    <s v="USD"/>
    <n v="1480438905"/>
    <d v="2016-11-29T17:01:45"/>
    <n v="1477843305"/>
    <x v="943"/>
    <b v="0"/>
    <n v="12"/>
    <b v="0"/>
    <n v="9.6333333333333346"/>
    <s v="technology/wearables"/>
    <x v="2"/>
    <s v="wearables"/>
  </r>
  <r>
    <x v="2"/>
    <s v="US"/>
    <s v="USD"/>
    <n v="1460988000"/>
    <d v="2016-04-18T14:00:00"/>
    <n v="1458050450"/>
    <x v="944"/>
    <b v="0"/>
    <n v="96"/>
    <b v="0"/>
    <n v="13.325999999999999"/>
    <s v="technology/wearables"/>
    <x v="2"/>
    <s v="wearables"/>
  </r>
  <r>
    <x v="2"/>
    <s v="FR"/>
    <s v="EUR"/>
    <n v="1487462340"/>
    <d v="2017-02-18T23:59:00"/>
    <n v="1482958626"/>
    <x v="945"/>
    <b v="0"/>
    <n v="16"/>
    <b v="0"/>
    <n v="2.484"/>
    <s v="technology/wearables"/>
    <x v="2"/>
    <s v="wearables"/>
  </r>
  <r>
    <x v="2"/>
    <s v="US"/>
    <s v="USD"/>
    <n v="1473444048"/>
    <d v="2016-09-09T18:00:48"/>
    <n v="1470852048"/>
    <x v="946"/>
    <b v="0"/>
    <n v="5"/>
    <b v="0"/>
    <n v="1.9066666666666665"/>
    <s v="technology/wearables"/>
    <x v="2"/>
    <s v="wearables"/>
  </r>
  <r>
    <x v="2"/>
    <s v="US"/>
    <s v="USD"/>
    <n v="1467312306"/>
    <d v="2016-06-30T18:45:06"/>
    <n v="1462128306"/>
    <x v="947"/>
    <b v="0"/>
    <n v="0"/>
    <b v="0"/>
    <n v="0"/>
    <s v="technology/wearables"/>
    <x v="2"/>
    <s v="wearables"/>
  </r>
  <r>
    <x v="2"/>
    <s v="NL"/>
    <s v="EUR"/>
    <n v="1457812364"/>
    <d v="2016-03-12T19:52:44"/>
    <n v="1455220364"/>
    <x v="948"/>
    <b v="0"/>
    <n v="8"/>
    <b v="0"/>
    <n v="12"/>
    <s v="technology/wearables"/>
    <x v="2"/>
    <s v="wearables"/>
  </r>
  <r>
    <x v="2"/>
    <s v="DE"/>
    <s v="EUR"/>
    <n v="1456016576"/>
    <d v="2016-02-21T01:02:56"/>
    <n v="1450832576"/>
    <x v="949"/>
    <b v="0"/>
    <n v="7"/>
    <b v="0"/>
    <n v="1.365"/>
    <s v="technology/wearables"/>
    <x v="2"/>
    <s v="wearables"/>
  </r>
  <r>
    <x v="2"/>
    <s v="CA"/>
    <s v="CAD"/>
    <n v="1453053661"/>
    <d v="2016-01-17T18:01:01"/>
    <n v="1450461661"/>
    <x v="950"/>
    <b v="0"/>
    <n v="24"/>
    <b v="0"/>
    <n v="28.04"/>
    <s v="technology/wearables"/>
    <x v="2"/>
    <s v="wearables"/>
  </r>
  <r>
    <x v="2"/>
    <s v="US"/>
    <s v="USD"/>
    <n v="1465054872"/>
    <d v="2016-06-04T15:41:12"/>
    <n v="1461166872"/>
    <x v="951"/>
    <b v="0"/>
    <n v="121"/>
    <b v="0"/>
    <n v="38.39"/>
    <s v="technology/wearables"/>
    <x v="2"/>
    <s v="wearables"/>
  </r>
  <r>
    <x v="2"/>
    <s v="US"/>
    <s v="USD"/>
    <n v="1479483812"/>
    <d v="2016-11-18T15:43:32"/>
    <n v="1476888212"/>
    <x v="952"/>
    <b v="0"/>
    <n v="196"/>
    <b v="0"/>
    <n v="39.942857142857143"/>
    <s v="technology/wearables"/>
    <x v="2"/>
    <s v="wearables"/>
  </r>
  <r>
    <x v="2"/>
    <s v="US"/>
    <s v="USD"/>
    <n v="1422158199"/>
    <d v="2015-01-25T03:56:39"/>
    <n v="1419566199"/>
    <x v="953"/>
    <b v="0"/>
    <n v="5"/>
    <b v="0"/>
    <n v="0.84"/>
    <s v="technology/wearables"/>
    <x v="2"/>
    <s v="wearables"/>
  </r>
  <r>
    <x v="2"/>
    <s v="US"/>
    <s v="USD"/>
    <n v="1440100839"/>
    <d v="2015-08-20T20:00:39"/>
    <n v="1436472039"/>
    <x v="954"/>
    <b v="0"/>
    <n v="73"/>
    <b v="0"/>
    <n v="43.406666666666666"/>
    <s v="technology/wearables"/>
    <x v="2"/>
    <s v="wearables"/>
  </r>
  <r>
    <x v="2"/>
    <s v="US"/>
    <s v="USD"/>
    <n v="1473750300"/>
    <d v="2016-09-13T07:05:00"/>
    <n v="1470294300"/>
    <x v="955"/>
    <b v="0"/>
    <n v="93"/>
    <b v="0"/>
    <n v="5.6613333333333333"/>
    <s v="technology/wearables"/>
    <x v="2"/>
    <s v="wearables"/>
  </r>
  <r>
    <x v="2"/>
    <s v="US"/>
    <s v="USD"/>
    <n v="1430081759"/>
    <d v="2015-04-26T20:55:59"/>
    <n v="1424901359"/>
    <x v="956"/>
    <b v="0"/>
    <n v="17"/>
    <b v="0"/>
    <n v="1.722"/>
    <s v="technology/wearables"/>
    <x v="2"/>
    <s v="wearables"/>
  </r>
  <r>
    <x v="2"/>
    <s v="US"/>
    <s v="USD"/>
    <n v="1479392133"/>
    <d v="2016-11-17T14:15:33"/>
    <n v="1476710133"/>
    <x v="957"/>
    <b v="0"/>
    <n v="7"/>
    <b v="0"/>
    <n v="1.9416666666666664"/>
    <s v="technology/wearables"/>
    <x v="2"/>
    <s v="wearables"/>
  </r>
  <r>
    <x v="2"/>
    <s v="US"/>
    <s v="USD"/>
    <n v="1428641940"/>
    <d v="2015-04-10T04:59:00"/>
    <n v="1426792563"/>
    <x v="958"/>
    <b v="0"/>
    <n v="17"/>
    <b v="0"/>
    <n v="11.328275684711327"/>
    <s v="technology/wearables"/>
    <x v="2"/>
    <s v="wearables"/>
  </r>
  <r>
    <x v="2"/>
    <s v="US"/>
    <s v="USD"/>
    <n v="1421640665"/>
    <d v="2015-01-19T04:11:05"/>
    <n v="1419048665"/>
    <x v="959"/>
    <b v="0"/>
    <n v="171"/>
    <b v="0"/>
    <n v="38.86"/>
    <s v="technology/wearables"/>
    <x v="2"/>
    <s v="wearables"/>
  </r>
  <r>
    <x v="2"/>
    <s v="US"/>
    <s v="USD"/>
    <n v="1489500155"/>
    <d v="2017-03-14T14:02:35"/>
    <n v="1485874955"/>
    <x v="960"/>
    <b v="0"/>
    <n v="188"/>
    <b v="0"/>
    <n v="46.100628930817614"/>
    <s v="technology/wearables"/>
    <x v="2"/>
    <s v="wearables"/>
  </r>
  <r>
    <x v="2"/>
    <s v="US"/>
    <s v="USD"/>
    <n v="1487617200"/>
    <d v="2017-02-20T19:00:00"/>
    <n v="1483634335"/>
    <x v="961"/>
    <b v="0"/>
    <n v="110"/>
    <b v="0"/>
    <n v="42.188421052631583"/>
    <s v="technology/wearables"/>
    <x v="2"/>
    <s v="wearables"/>
  </r>
  <r>
    <x v="2"/>
    <s v="US"/>
    <s v="USD"/>
    <n v="1455210353"/>
    <d v="2016-02-11T17:05:53"/>
    <n v="1451927153"/>
    <x v="962"/>
    <b v="0"/>
    <n v="37"/>
    <b v="0"/>
    <n v="28.48"/>
    <s v="technology/wearables"/>
    <x v="2"/>
    <s v="wearables"/>
  </r>
  <r>
    <x v="2"/>
    <s v="US"/>
    <s v="USD"/>
    <n v="1476717319"/>
    <d v="2016-10-17T15:15:19"/>
    <n v="1473693319"/>
    <x v="963"/>
    <b v="0"/>
    <n v="9"/>
    <b v="0"/>
    <n v="1.077142857142857"/>
    <s v="technology/wearables"/>
    <x v="2"/>
    <s v="wearables"/>
  </r>
  <r>
    <x v="2"/>
    <s v="CA"/>
    <s v="CAD"/>
    <n v="1441119919"/>
    <d v="2015-09-01T15:05:19"/>
    <n v="1437663919"/>
    <x v="964"/>
    <b v="0"/>
    <n v="29"/>
    <b v="0"/>
    <n v="0.79909090909090907"/>
    <s v="technology/wearables"/>
    <x v="2"/>
    <s v="wearables"/>
  </r>
  <r>
    <x v="2"/>
    <s v="US"/>
    <s v="USD"/>
    <n v="1477454340"/>
    <d v="2016-10-26T03:59:00"/>
    <n v="1474676646"/>
    <x v="965"/>
    <b v="0"/>
    <n v="6"/>
    <b v="0"/>
    <n v="1.1919999999999999"/>
    <s v="technology/wearables"/>
    <x v="2"/>
    <s v="wearables"/>
  </r>
  <r>
    <x v="2"/>
    <s v="US"/>
    <s v="USD"/>
    <n v="1475766932"/>
    <d v="2016-10-06T15:15:32"/>
    <n v="1473174932"/>
    <x v="966"/>
    <b v="0"/>
    <n v="30"/>
    <b v="0"/>
    <n v="14.799999999999999"/>
    <s v="technology/wearables"/>
    <x v="2"/>
    <s v="wearables"/>
  </r>
  <r>
    <x v="2"/>
    <s v="US"/>
    <s v="USD"/>
    <n v="1461301574"/>
    <d v="2016-04-22T05:06:14"/>
    <n v="1456121174"/>
    <x v="967"/>
    <b v="0"/>
    <n v="81"/>
    <b v="0"/>
    <n v="17.810000000000002"/>
    <s v="technology/wearables"/>
    <x v="2"/>
    <s v="wearables"/>
  </r>
  <r>
    <x v="2"/>
    <s v="US"/>
    <s v="USD"/>
    <n v="1408134034"/>
    <d v="2014-08-15T20:20:34"/>
    <n v="1405542034"/>
    <x v="968"/>
    <b v="0"/>
    <n v="4"/>
    <b v="0"/>
    <n v="1.325"/>
    <s v="technology/wearables"/>
    <x v="2"/>
    <s v="wearables"/>
  </r>
  <r>
    <x v="2"/>
    <s v="MX"/>
    <s v="MXN"/>
    <n v="1486624607"/>
    <d v="2017-02-09T07:16:47"/>
    <n v="1483773407"/>
    <x v="969"/>
    <b v="0"/>
    <n v="11"/>
    <b v="0"/>
    <n v="46.666666666666664"/>
    <s v="technology/wearables"/>
    <x v="2"/>
    <s v="wearables"/>
  </r>
  <r>
    <x v="2"/>
    <s v="CA"/>
    <s v="CAD"/>
    <n v="1485147540"/>
    <d v="2017-01-23T04:59:00"/>
    <n v="1481951853"/>
    <x v="970"/>
    <b v="0"/>
    <n v="14"/>
    <b v="0"/>
    <n v="45.92"/>
    <s v="technology/wearables"/>
    <x v="2"/>
    <s v="wearables"/>
  </r>
  <r>
    <x v="2"/>
    <s v="US"/>
    <s v="USD"/>
    <n v="1433178060"/>
    <d v="2015-06-01T17:01:00"/>
    <n v="1429290060"/>
    <x v="971"/>
    <b v="0"/>
    <n v="5"/>
    <b v="0"/>
    <n v="0.22599999999999998"/>
    <s v="technology/wearables"/>
    <x v="2"/>
    <s v="wearables"/>
  </r>
  <r>
    <x v="2"/>
    <s v="US"/>
    <s v="USD"/>
    <n v="1409813940"/>
    <d v="2014-09-04T06:59:00"/>
    <n v="1407271598"/>
    <x v="972"/>
    <b v="0"/>
    <n v="45"/>
    <b v="0"/>
    <n v="34.625"/>
    <s v="technology/wearables"/>
    <x v="2"/>
    <s v="wearables"/>
  </r>
  <r>
    <x v="2"/>
    <s v="US"/>
    <s v="USD"/>
    <n v="1447032093"/>
    <d v="2015-11-09T01:21:33"/>
    <n v="1441844493"/>
    <x v="973"/>
    <b v="0"/>
    <n v="8"/>
    <b v="0"/>
    <n v="2.0549999999999997"/>
    <s v="technology/wearables"/>
    <x v="2"/>
    <s v="wearables"/>
  </r>
  <r>
    <x v="2"/>
    <s v="US"/>
    <s v="USD"/>
    <n v="1458925156"/>
    <d v="2016-03-25T16:59:16"/>
    <n v="1456336756"/>
    <x v="974"/>
    <b v="0"/>
    <n v="3"/>
    <b v="0"/>
    <n v="0.55999999999999994"/>
    <s v="technology/wearables"/>
    <x v="2"/>
    <s v="wearables"/>
  </r>
  <r>
    <x v="2"/>
    <s v="US"/>
    <s v="USD"/>
    <n v="1467132185"/>
    <d v="2016-06-28T16:43:05"/>
    <n v="1461948185"/>
    <x v="975"/>
    <b v="0"/>
    <n v="24"/>
    <b v="0"/>
    <n v="2.6069999999999998"/>
    <s v="technology/wearables"/>
    <x v="2"/>
    <s v="wearables"/>
  </r>
  <r>
    <x v="2"/>
    <s v="AU"/>
    <s v="AUD"/>
    <n v="1439515497"/>
    <d v="2015-08-14T01:24:57"/>
    <n v="1435627497"/>
    <x v="976"/>
    <b v="0"/>
    <n v="18"/>
    <b v="0"/>
    <n v="1.9259999999999999"/>
    <s v="technology/wearables"/>
    <x v="2"/>
    <s v="wearables"/>
  </r>
  <r>
    <x v="2"/>
    <s v="AT"/>
    <s v="EUR"/>
    <n v="1456094197"/>
    <d v="2016-02-21T22:36:37"/>
    <n v="1453502197"/>
    <x v="977"/>
    <b v="0"/>
    <n v="12"/>
    <b v="0"/>
    <n v="33.666666666666664"/>
    <s v="technology/wearables"/>
    <x v="2"/>
    <s v="wearables"/>
  </r>
  <r>
    <x v="2"/>
    <s v="SE"/>
    <s v="SEK"/>
    <n v="1456385101"/>
    <d v="2016-02-25T07:25:01"/>
    <n v="1453793101"/>
    <x v="978"/>
    <b v="0"/>
    <n v="123"/>
    <b v="0"/>
    <n v="56.263267182990241"/>
    <s v="technology/wearables"/>
    <x v="2"/>
    <s v="wearables"/>
  </r>
  <r>
    <x v="2"/>
    <s v="US"/>
    <s v="USD"/>
    <n v="1466449140"/>
    <d v="2016-06-20T18:59:00"/>
    <n v="1463392828"/>
    <x v="979"/>
    <b v="0"/>
    <n v="96"/>
    <b v="0"/>
    <n v="82.817599999999999"/>
    <s v="technology/wearables"/>
    <x v="2"/>
    <s v="wearables"/>
  </r>
  <r>
    <x v="2"/>
    <s v="US"/>
    <s v="USD"/>
    <n v="1417387322"/>
    <d v="2014-11-30T22:42:02"/>
    <n v="1413495722"/>
    <x v="980"/>
    <b v="0"/>
    <n v="31"/>
    <b v="0"/>
    <n v="14.860000000000001"/>
    <s v="technology/wearables"/>
    <x v="2"/>
    <s v="wearables"/>
  </r>
  <r>
    <x v="2"/>
    <s v="US"/>
    <s v="USD"/>
    <n v="1407624222"/>
    <d v="2014-08-09T22:43:42"/>
    <n v="1405032222"/>
    <x v="981"/>
    <b v="0"/>
    <n v="4"/>
    <b v="0"/>
    <n v="1.2375123751237513E-2"/>
    <s v="technology/wearables"/>
    <x v="2"/>
    <s v="wearables"/>
  </r>
  <r>
    <x v="2"/>
    <s v="US"/>
    <s v="USD"/>
    <n v="1475431486"/>
    <d v="2016-10-02T18:04:46"/>
    <n v="1472839486"/>
    <x v="982"/>
    <b v="0"/>
    <n v="3"/>
    <b v="0"/>
    <n v="1.7142857142857144E-2"/>
    <s v="technology/wearables"/>
    <x v="2"/>
    <s v="wearables"/>
  </r>
  <r>
    <x v="2"/>
    <s v="ES"/>
    <s v="EUR"/>
    <n v="1471985640"/>
    <d v="2016-08-23T20:54:00"/>
    <n v="1469289685"/>
    <x v="983"/>
    <b v="0"/>
    <n v="179"/>
    <b v="0"/>
    <n v="29.506136117214709"/>
    <s v="technology/wearables"/>
    <x v="2"/>
    <s v="wearables"/>
  </r>
  <r>
    <x v="2"/>
    <s v="US"/>
    <s v="USD"/>
    <n v="1427507208"/>
    <d v="2015-03-28T01:46:48"/>
    <n v="1424918808"/>
    <x v="984"/>
    <b v="0"/>
    <n v="3"/>
    <b v="0"/>
    <n v="1.06"/>
    <s v="technology/wearables"/>
    <x v="2"/>
    <s v="wearables"/>
  </r>
  <r>
    <x v="2"/>
    <s v="DE"/>
    <s v="EUR"/>
    <n v="1451602800"/>
    <d v="2015-12-31T23:00:00"/>
    <n v="1449011610"/>
    <x v="985"/>
    <b v="0"/>
    <n v="23"/>
    <b v="0"/>
    <n v="6.293333333333333"/>
    <s v="technology/wearables"/>
    <x v="2"/>
    <s v="wearables"/>
  </r>
  <r>
    <x v="2"/>
    <s v="GB"/>
    <s v="GBP"/>
    <n v="1452384000"/>
    <d v="2016-01-10T00:00:00"/>
    <n v="1447698300"/>
    <x v="986"/>
    <b v="0"/>
    <n v="23"/>
    <b v="0"/>
    <n v="12.75"/>
    <s v="technology/wearables"/>
    <x v="2"/>
    <s v="wearables"/>
  </r>
  <r>
    <x v="2"/>
    <s v="NL"/>
    <s v="EUR"/>
    <n v="1403507050"/>
    <d v="2014-06-23T07:04:10"/>
    <n v="1400051050"/>
    <x v="987"/>
    <b v="0"/>
    <n v="41"/>
    <b v="0"/>
    <n v="13.22"/>
    <s v="technology/wearables"/>
    <x v="2"/>
    <s v="wearables"/>
  </r>
  <r>
    <x v="2"/>
    <s v="IT"/>
    <s v="EUR"/>
    <n v="1475310825"/>
    <d v="2016-10-01T08:33:45"/>
    <n v="1472718825"/>
    <x v="988"/>
    <b v="0"/>
    <n v="0"/>
    <b v="0"/>
    <n v="0"/>
    <s v="technology/wearables"/>
    <x v="2"/>
    <s v="wearables"/>
  </r>
  <r>
    <x v="2"/>
    <s v="US"/>
    <s v="USD"/>
    <n v="1475101495"/>
    <d v="2016-09-28T22:24:55"/>
    <n v="1472509495"/>
    <x v="989"/>
    <b v="0"/>
    <n v="32"/>
    <b v="0"/>
    <n v="16.77"/>
    <s v="technology/wearables"/>
    <x v="2"/>
    <s v="wearables"/>
  </r>
  <r>
    <x v="2"/>
    <s v="US"/>
    <s v="USD"/>
    <n v="1409770164"/>
    <d v="2014-09-03T18:49:24"/>
    <n v="1407178164"/>
    <x v="990"/>
    <b v="0"/>
    <n v="2"/>
    <b v="0"/>
    <n v="0.104"/>
    <s v="technology/wearables"/>
    <x v="2"/>
    <s v="wearables"/>
  </r>
  <r>
    <x v="2"/>
    <s v="GB"/>
    <s v="GBP"/>
    <n v="1468349460"/>
    <d v="2016-07-12T18:51:00"/>
    <n v="1466186988"/>
    <x v="991"/>
    <b v="0"/>
    <n v="7"/>
    <b v="0"/>
    <n v="4.24"/>
    <s v="technology/wearables"/>
    <x v="2"/>
    <s v="wearables"/>
  </r>
  <r>
    <x v="2"/>
    <s v="US"/>
    <s v="USD"/>
    <n v="1462655519"/>
    <d v="2016-05-07T21:11:59"/>
    <n v="1457475119"/>
    <x v="992"/>
    <b v="0"/>
    <n v="4"/>
    <b v="0"/>
    <n v="0.46699999999999997"/>
    <s v="technology/wearables"/>
    <x v="2"/>
    <s v="wearables"/>
  </r>
  <r>
    <x v="2"/>
    <s v="US"/>
    <s v="USD"/>
    <n v="1478926800"/>
    <d v="2016-11-12T05:00:00"/>
    <n v="1476054568"/>
    <x v="993"/>
    <b v="0"/>
    <n v="196"/>
    <b v="0"/>
    <n v="25.087142857142858"/>
    <s v="technology/wearables"/>
    <x v="2"/>
    <s v="wearables"/>
  </r>
  <r>
    <x v="2"/>
    <s v="US"/>
    <s v="USD"/>
    <n v="1417388340"/>
    <d v="2014-11-30T22:59:00"/>
    <n v="1412835530"/>
    <x v="994"/>
    <b v="0"/>
    <n v="11"/>
    <b v="0"/>
    <n v="2.3345000000000002"/>
    <s v="technology/wearables"/>
    <x v="2"/>
    <s v="wearables"/>
  </r>
  <r>
    <x v="2"/>
    <s v="US"/>
    <s v="USD"/>
    <n v="1417276800"/>
    <d v="2014-11-29T16:00:00"/>
    <n v="1415140480"/>
    <x v="995"/>
    <b v="0"/>
    <n v="9"/>
    <b v="0"/>
    <n v="7.26"/>
    <s v="technology/wearables"/>
    <x v="2"/>
    <s v="wearables"/>
  </r>
  <r>
    <x v="2"/>
    <s v="US"/>
    <s v="USD"/>
    <n v="1406474820"/>
    <d v="2014-07-27T15:27:00"/>
    <n v="1403902060"/>
    <x v="996"/>
    <b v="0"/>
    <n v="5"/>
    <b v="0"/>
    <n v="1.625"/>
    <s v="technology/wearables"/>
    <x v="2"/>
    <s v="wearables"/>
  </r>
  <r>
    <x v="2"/>
    <s v="US"/>
    <s v="USD"/>
    <n v="1417145297"/>
    <d v="2014-11-28T03:28:17"/>
    <n v="1414549697"/>
    <x v="997"/>
    <b v="0"/>
    <n v="8"/>
    <b v="0"/>
    <n v="1.3"/>
    <s v="technology/wearables"/>
    <x v="2"/>
    <s v="wearables"/>
  </r>
  <r>
    <x v="2"/>
    <s v="CA"/>
    <s v="CAD"/>
    <n v="1447909401"/>
    <d v="2015-11-19T05:03:21"/>
    <n v="1444017801"/>
    <x v="998"/>
    <b v="0"/>
    <n v="229"/>
    <b v="0"/>
    <n v="58.558333333333337"/>
    <s v="technology/wearables"/>
    <x v="2"/>
    <s v="wearables"/>
  </r>
  <r>
    <x v="2"/>
    <s v="CA"/>
    <s v="CAD"/>
    <n v="1415865720"/>
    <d v="2014-11-13T08:02:00"/>
    <n v="1413270690"/>
    <x v="999"/>
    <b v="0"/>
    <n v="40"/>
    <b v="0"/>
    <n v="7.7886666666666677"/>
    <s v="technology/wearables"/>
    <x v="2"/>
    <s v="wearables"/>
  </r>
  <r>
    <x v="1"/>
    <s v="US"/>
    <s v="USD"/>
    <n v="1489537560"/>
    <d v="2017-03-15T00:26:00"/>
    <n v="1484357160"/>
    <x v="1000"/>
    <b v="0"/>
    <n v="6"/>
    <b v="0"/>
    <n v="2.2157147647256061"/>
    <s v="technology/wearables"/>
    <x v="2"/>
    <s v="wearables"/>
  </r>
  <r>
    <x v="1"/>
    <s v="GB"/>
    <s v="GBP"/>
    <n v="1485796613"/>
    <d v="2017-01-30T17:16:53"/>
    <n v="1481908613"/>
    <x v="1001"/>
    <b v="0"/>
    <n v="4"/>
    <b v="0"/>
    <n v="104"/>
    <s v="technology/wearables"/>
    <x v="2"/>
    <s v="wearables"/>
  </r>
  <r>
    <x v="1"/>
    <s v="US"/>
    <s v="USD"/>
    <n v="1450331940"/>
    <d v="2015-12-17T05:59:00"/>
    <n v="1447777514"/>
    <x v="1002"/>
    <b v="0"/>
    <n v="22"/>
    <b v="0"/>
    <n v="29.6029602960296"/>
    <s v="technology/wearables"/>
    <x v="2"/>
    <s v="wearables"/>
  </r>
  <r>
    <x v="1"/>
    <s v="FR"/>
    <s v="EUR"/>
    <n v="1489680061"/>
    <d v="2017-03-16T16:01:01"/>
    <n v="1487091661"/>
    <x v="1003"/>
    <b v="0"/>
    <n v="15"/>
    <b v="0"/>
    <n v="16.055"/>
    <s v="technology/wearables"/>
    <x v="2"/>
    <s v="wearables"/>
  </r>
  <r>
    <x v="1"/>
    <s v="US"/>
    <s v="USD"/>
    <n v="1455814827"/>
    <d v="2016-02-18T17:00:27"/>
    <n v="1453222827"/>
    <x v="1004"/>
    <b v="0"/>
    <n v="95"/>
    <b v="0"/>
    <n v="82.207999999999998"/>
    <s v="technology/wearables"/>
    <x v="2"/>
    <s v="wearables"/>
  </r>
  <r>
    <x v="1"/>
    <s v="US"/>
    <s v="USD"/>
    <n v="1446217183"/>
    <d v="2015-10-30T14:59:43"/>
    <n v="1443538783"/>
    <x v="1005"/>
    <b v="0"/>
    <n v="161"/>
    <b v="0"/>
    <n v="75.051000000000002"/>
    <s v="technology/wearables"/>
    <x v="2"/>
    <s v="wearables"/>
  </r>
  <r>
    <x v="1"/>
    <s v="US"/>
    <s v="USD"/>
    <n v="1418368260"/>
    <d v="2014-12-12T07:11:00"/>
    <n v="1417654672"/>
    <x v="1006"/>
    <b v="0"/>
    <n v="8"/>
    <b v="0"/>
    <n v="5.8500000000000005"/>
    <s v="technology/wearables"/>
    <x v="2"/>
    <s v="wearables"/>
  </r>
  <r>
    <x v="1"/>
    <s v="US"/>
    <s v="USD"/>
    <n v="1481727623"/>
    <d v="2016-12-14T15:00:23"/>
    <n v="1478095223"/>
    <x v="1007"/>
    <b v="0"/>
    <n v="76"/>
    <b v="0"/>
    <n v="44.32"/>
    <s v="technology/wearables"/>
    <x v="2"/>
    <s v="wearables"/>
  </r>
  <r>
    <x v="1"/>
    <s v="MX"/>
    <s v="MXN"/>
    <n v="1482953115"/>
    <d v="2016-12-28T19:25:15"/>
    <n v="1480361115"/>
    <x v="1008"/>
    <b v="0"/>
    <n v="1"/>
    <b v="0"/>
    <n v="0.26737967914438499"/>
    <s v="technology/wearables"/>
    <x v="2"/>
    <s v="wearables"/>
  </r>
  <r>
    <x v="1"/>
    <s v="US"/>
    <s v="USD"/>
    <n v="1466346646"/>
    <d v="2016-06-19T14:30:46"/>
    <n v="1463754646"/>
    <x v="1009"/>
    <b v="0"/>
    <n v="101"/>
    <b v="0"/>
    <n v="13.13"/>
    <s v="technology/wearables"/>
    <x v="2"/>
    <s v="wearables"/>
  </r>
  <r>
    <x v="1"/>
    <s v="US"/>
    <s v="USD"/>
    <n v="1473044340"/>
    <d v="2016-09-05T02:59:00"/>
    <n v="1468180462"/>
    <x v="1010"/>
    <b v="0"/>
    <n v="4"/>
    <b v="0"/>
    <n v="0.19088937093275488"/>
    <s v="technology/wearables"/>
    <x v="2"/>
    <s v="wearables"/>
  </r>
  <r>
    <x v="1"/>
    <s v="US"/>
    <s v="USD"/>
    <n v="1418938395"/>
    <d v="2014-12-18T21:33:15"/>
    <n v="1415050395"/>
    <x v="1011"/>
    <b v="0"/>
    <n v="1"/>
    <b v="0"/>
    <n v="0.375"/>
    <s v="technology/wearables"/>
    <x v="2"/>
    <s v="wearables"/>
  </r>
  <r>
    <x v="1"/>
    <s v="US"/>
    <s v="USD"/>
    <n v="1485254052"/>
    <d v="2017-01-24T10:34:12"/>
    <n v="1481366052"/>
    <x v="1012"/>
    <b v="0"/>
    <n v="775"/>
    <b v="0"/>
    <n v="21535.021000000001"/>
    <s v="technology/wearables"/>
    <x v="2"/>
    <s v="wearables"/>
  </r>
  <r>
    <x v="1"/>
    <s v="US"/>
    <s v="USD"/>
    <n v="1451419200"/>
    <d v="2015-12-29T20:00:00"/>
    <n v="1449000056"/>
    <x v="1013"/>
    <b v="0"/>
    <n v="90"/>
    <b v="0"/>
    <n v="34.527999999999999"/>
    <s v="technology/wearables"/>
    <x v="2"/>
    <s v="wearables"/>
  </r>
  <r>
    <x v="1"/>
    <s v="US"/>
    <s v="USD"/>
    <n v="1420070615"/>
    <d v="2015-01-01T00:03:35"/>
    <n v="1415750615"/>
    <x v="1014"/>
    <b v="0"/>
    <n v="16"/>
    <b v="0"/>
    <n v="30.599999999999998"/>
    <s v="technology/wearables"/>
    <x v="2"/>
    <s v="wearables"/>
  </r>
  <r>
    <x v="1"/>
    <s v="CH"/>
    <s v="CHF"/>
    <n v="1448489095"/>
    <d v="2015-11-25T22:04:55"/>
    <n v="1445893495"/>
    <x v="1015"/>
    <b v="0"/>
    <n v="6"/>
    <b v="0"/>
    <n v="2.666666666666667"/>
    <s v="technology/wearables"/>
    <x v="2"/>
    <s v="wearables"/>
  </r>
  <r>
    <x v="1"/>
    <s v="US"/>
    <s v="USD"/>
    <n v="1459992856"/>
    <d v="2016-04-07T01:34:16"/>
    <n v="1456108456"/>
    <x v="1016"/>
    <b v="0"/>
    <n v="38"/>
    <b v="0"/>
    <n v="2.8420000000000001"/>
    <s v="technology/wearables"/>
    <x v="2"/>
    <s v="wearables"/>
  </r>
  <r>
    <x v="1"/>
    <s v="US"/>
    <s v="USD"/>
    <n v="1448125935"/>
    <d v="2015-11-21T17:12:15"/>
    <n v="1444666335"/>
    <x v="1017"/>
    <b v="0"/>
    <n v="355"/>
    <b v="0"/>
    <n v="22.878799999999998"/>
    <s v="technology/wearables"/>
    <x v="2"/>
    <s v="wearables"/>
  </r>
  <r>
    <x v="1"/>
    <s v="US"/>
    <s v="USD"/>
    <n v="1468496933"/>
    <d v="2016-07-14T11:48:53"/>
    <n v="1465904933"/>
    <x v="1018"/>
    <b v="0"/>
    <n v="7"/>
    <b v="0"/>
    <n v="3.105"/>
    <s v="technology/wearables"/>
    <x v="2"/>
    <s v="wearables"/>
  </r>
  <r>
    <x v="1"/>
    <s v="US"/>
    <s v="USD"/>
    <n v="1423092149"/>
    <d v="2015-02-04T23:22:29"/>
    <n v="1420500149"/>
    <x v="1019"/>
    <b v="0"/>
    <n v="400"/>
    <b v="0"/>
    <n v="47.333333333333336"/>
    <s v="technology/wearables"/>
    <x v="2"/>
    <s v="wearables"/>
  </r>
  <r>
    <x v="0"/>
    <s v="CA"/>
    <s v="CAD"/>
    <n v="1433206020"/>
    <d v="2015-06-02T00:47:00"/>
    <n v="1430617209"/>
    <x v="1020"/>
    <b v="0"/>
    <n v="30"/>
    <b v="1"/>
    <n v="205.54838709677421"/>
    <s v="music/electronic music"/>
    <x v="4"/>
    <s v="electronic music"/>
  </r>
  <r>
    <x v="0"/>
    <s v="US"/>
    <s v="USD"/>
    <n v="1445054400"/>
    <d v="2015-10-17T04:00:00"/>
    <n v="1443074571"/>
    <x v="1021"/>
    <b v="1"/>
    <n v="478"/>
    <b v="1"/>
    <n v="351.80366666666669"/>
    <s v="music/electronic music"/>
    <x v="4"/>
    <s v="electronic music"/>
  </r>
  <r>
    <x v="0"/>
    <s v="US"/>
    <s v="USD"/>
    <n v="1431876677"/>
    <d v="2015-05-17T15:31:17"/>
    <n v="1429284677"/>
    <x v="1022"/>
    <b v="1"/>
    <n v="74"/>
    <b v="1"/>
    <n v="114.9"/>
    <s v="music/electronic music"/>
    <x v="4"/>
    <s v="electronic music"/>
  </r>
  <r>
    <x v="0"/>
    <s v="GB"/>
    <s v="GBP"/>
    <n v="1434837861"/>
    <d v="2015-06-20T22:04:21"/>
    <n v="1432245861"/>
    <x v="1023"/>
    <b v="0"/>
    <n v="131"/>
    <b v="1"/>
    <n v="237.15"/>
    <s v="music/electronic music"/>
    <x v="4"/>
    <s v="electronic music"/>
  </r>
  <r>
    <x v="0"/>
    <s v="SE"/>
    <s v="SEK"/>
    <n v="1454248563"/>
    <d v="2016-01-31T13:56:03"/>
    <n v="1451656563"/>
    <x v="1024"/>
    <b v="1"/>
    <n v="61"/>
    <b v="1"/>
    <n v="118.63774999999998"/>
    <s v="music/electronic music"/>
    <x v="4"/>
    <s v="electronic music"/>
  </r>
  <r>
    <x v="0"/>
    <s v="US"/>
    <s v="USD"/>
    <n v="1426532437"/>
    <d v="2015-03-16T19:00:37"/>
    <n v="1423944037"/>
    <x v="1025"/>
    <b v="1"/>
    <n v="1071"/>
    <b v="1"/>
    <n v="109.92831428571431"/>
    <s v="music/electronic music"/>
    <x v="4"/>
    <s v="electronic music"/>
  </r>
  <r>
    <x v="0"/>
    <s v="GB"/>
    <s v="GBP"/>
    <n v="1459414016"/>
    <d v="2016-03-31T08:46:56"/>
    <n v="1456480016"/>
    <x v="1026"/>
    <b v="1"/>
    <n v="122"/>
    <b v="1"/>
    <n v="100.00828571428571"/>
    <s v="music/electronic music"/>
    <x v="4"/>
    <s v="electronic music"/>
  </r>
  <r>
    <x v="0"/>
    <s v="US"/>
    <s v="USD"/>
    <n v="1414025347"/>
    <d v="2014-10-23T00:49:07"/>
    <n v="1411433347"/>
    <x v="1027"/>
    <b v="1"/>
    <n v="111"/>
    <b v="1"/>
    <n v="103.09292094387415"/>
    <s v="music/electronic music"/>
    <x v="4"/>
    <s v="electronic music"/>
  </r>
  <r>
    <x v="0"/>
    <s v="GB"/>
    <s v="GBP"/>
    <n v="1488830400"/>
    <d v="2017-03-06T20:00:00"/>
    <n v="1484924605"/>
    <x v="1028"/>
    <b v="1"/>
    <n v="255"/>
    <b v="1"/>
    <n v="117.27000000000001"/>
    <s v="music/electronic music"/>
    <x v="4"/>
    <s v="electronic music"/>
  </r>
  <r>
    <x v="0"/>
    <s v="SE"/>
    <s v="SEK"/>
    <n v="1428184740"/>
    <d v="2015-04-04T21:59:00"/>
    <n v="1423501507"/>
    <x v="1029"/>
    <b v="0"/>
    <n v="141"/>
    <b v="1"/>
    <n v="111.75999999999999"/>
    <s v="music/electronic music"/>
    <x v="4"/>
    <s v="electronic music"/>
  </r>
  <r>
    <x v="0"/>
    <s v="US"/>
    <s v="USD"/>
    <n v="1473680149"/>
    <d v="2016-09-12T11:35:49"/>
    <n v="1472470549"/>
    <x v="1030"/>
    <b v="0"/>
    <n v="159"/>
    <b v="1"/>
    <n v="342.09999999999997"/>
    <s v="music/electronic music"/>
    <x v="4"/>
    <s v="electronic music"/>
  </r>
  <r>
    <x v="0"/>
    <s v="US"/>
    <s v="USD"/>
    <n v="1450290010"/>
    <d v="2015-12-16T18:20:10"/>
    <n v="1447698010"/>
    <x v="1031"/>
    <b v="0"/>
    <n v="99"/>
    <b v="1"/>
    <n v="107.4"/>
    <s v="music/electronic music"/>
    <x v="4"/>
    <s v="electronic music"/>
  </r>
  <r>
    <x v="0"/>
    <s v="US"/>
    <s v="USD"/>
    <n v="1466697625"/>
    <d v="2016-06-23T16:00:25"/>
    <n v="1464105625"/>
    <x v="1032"/>
    <b v="0"/>
    <n v="96"/>
    <b v="1"/>
    <n v="108.49703703703703"/>
    <s v="music/electronic music"/>
    <x v="4"/>
    <s v="electronic music"/>
  </r>
  <r>
    <x v="0"/>
    <s v="GB"/>
    <s v="GBP"/>
    <n v="1481564080"/>
    <d v="2016-12-12T17:34:40"/>
    <n v="1479144880"/>
    <x v="1033"/>
    <b v="0"/>
    <n v="27"/>
    <b v="1"/>
    <n v="102.86144578313252"/>
    <s v="music/electronic music"/>
    <x v="4"/>
    <s v="electronic music"/>
  </r>
  <r>
    <x v="0"/>
    <s v="US"/>
    <s v="USD"/>
    <n v="1470369540"/>
    <d v="2016-08-05T03:59:00"/>
    <n v="1467604804"/>
    <x v="1034"/>
    <b v="0"/>
    <n v="166"/>
    <b v="1"/>
    <n v="130.0018"/>
    <s v="music/electronic music"/>
    <x v="4"/>
    <s v="electronic music"/>
  </r>
  <r>
    <x v="0"/>
    <s v="US"/>
    <s v="USD"/>
    <n v="1423668220"/>
    <d v="2015-02-11T15:23:40"/>
    <n v="1421076220"/>
    <x v="1035"/>
    <b v="0"/>
    <n v="76"/>
    <b v="1"/>
    <n v="107.65217391304347"/>
    <s v="music/electronic music"/>
    <x v="4"/>
    <s v="electronic music"/>
  </r>
  <r>
    <x v="0"/>
    <s v="US"/>
    <s v="USD"/>
    <n v="1357545600"/>
    <d v="2013-01-07T08:00:00"/>
    <n v="1354790790"/>
    <x v="1036"/>
    <b v="0"/>
    <n v="211"/>
    <b v="1"/>
    <n v="112.36044444444444"/>
    <s v="music/electronic music"/>
    <x v="4"/>
    <s v="electronic music"/>
  </r>
  <r>
    <x v="0"/>
    <s v="US"/>
    <s v="USD"/>
    <n v="1431925200"/>
    <d v="2015-05-18T05:00:00"/>
    <n v="1429991062"/>
    <x v="1037"/>
    <b v="0"/>
    <n v="21"/>
    <b v="1"/>
    <n v="102.1"/>
    <s v="music/electronic music"/>
    <x v="4"/>
    <s v="electronic music"/>
  </r>
  <r>
    <x v="0"/>
    <s v="US"/>
    <s v="USD"/>
    <n v="1458362023"/>
    <d v="2016-03-19T04:33:43"/>
    <n v="1455773623"/>
    <x v="1038"/>
    <b v="0"/>
    <n v="61"/>
    <b v="1"/>
    <n v="145.33333333333334"/>
    <s v="music/electronic music"/>
    <x v="4"/>
    <s v="electronic music"/>
  </r>
  <r>
    <x v="0"/>
    <s v="US"/>
    <s v="USD"/>
    <n v="1481615940"/>
    <d v="2016-12-13T07:59:00"/>
    <n v="1479436646"/>
    <x v="1039"/>
    <b v="0"/>
    <n v="30"/>
    <b v="1"/>
    <n v="128.19999999999999"/>
    <s v="music/electronic music"/>
    <x v="4"/>
    <s v="electronic music"/>
  </r>
  <r>
    <x v="1"/>
    <s v="US"/>
    <s v="USD"/>
    <n v="1472317209"/>
    <d v="2016-08-27T17:00:09"/>
    <n v="1469725209"/>
    <x v="1040"/>
    <b v="0"/>
    <n v="1"/>
    <b v="0"/>
    <n v="0.29411764705882354"/>
    <s v="journalism/audio"/>
    <x v="5"/>
    <s v="audio"/>
  </r>
  <r>
    <x v="1"/>
    <s v="US"/>
    <s v="USD"/>
    <n v="1406769992"/>
    <d v="2014-07-31T01:26:32"/>
    <n v="1405041992"/>
    <x v="1041"/>
    <b v="0"/>
    <n v="0"/>
    <b v="0"/>
    <n v="0"/>
    <s v="journalism/audio"/>
    <x v="5"/>
    <s v="audio"/>
  </r>
  <r>
    <x v="1"/>
    <s v="US"/>
    <s v="USD"/>
    <n v="1410516000"/>
    <d v="2014-09-12T10:00:00"/>
    <n v="1406824948"/>
    <x v="1042"/>
    <b v="0"/>
    <n v="1"/>
    <b v="0"/>
    <n v="1.5384615384615385"/>
    <s v="journalism/audio"/>
    <x v="5"/>
    <s v="audio"/>
  </r>
  <r>
    <x v="1"/>
    <s v="US"/>
    <s v="USD"/>
    <n v="1432101855"/>
    <d v="2015-05-20T06:04:15"/>
    <n v="1429509855"/>
    <x v="1043"/>
    <b v="0"/>
    <n v="292"/>
    <b v="0"/>
    <n v="8.5370000000000008"/>
    <s v="journalism/audio"/>
    <x v="5"/>
    <s v="audio"/>
  </r>
  <r>
    <x v="1"/>
    <s v="US"/>
    <s v="USD"/>
    <n v="1425587220"/>
    <d v="2015-03-05T20:27:00"/>
    <n v="1420668801"/>
    <x v="1044"/>
    <b v="0"/>
    <n v="2"/>
    <b v="0"/>
    <n v="8.5714285714285715E-2"/>
    <s v="journalism/audio"/>
    <x v="5"/>
    <s v="audio"/>
  </r>
  <r>
    <x v="1"/>
    <s v="US"/>
    <s v="USD"/>
    <n v="1408827550"/>
    <d v="2014-08-23T20:59:10"/>
    <n v="1406235550"/>
    <x v="1045"/>
    <b v="0"/>
    <n v="8"/>
    <b v="0"/>
    <n v="2.6599999999999997"/>
    <s v="journalism/audio"/>
    <x v="5"/>
    <s v="audio"/>
  </r>
  <r>
    <x v="1"/>
    <s v="DE"/>
    <s v="EUR"/>
    <n v="1451161560"/>
    <d v="2015-12-26T20:26:00"/>
    <n v="1447273560"/>
    <x v="1046"/>
    <b v="0"/>
    <n v="0"/>
    <b v="0"/>
    <n v="0"/>
    <s v="journalism/audio"/>
    <x v="5"/>
    <s v="audio"/>
  </r>
  <r>
    <x v="1"/>
    <s v="US"/>
    <s v="USD"/>
    <n v="1415219915"/>
    <d v="2014-11-05T20:38:35"/>
    <n v="1412624315"/>
    <x v="1047"/>
    <b v="0"/>
    <n v="1"/>
    <b v="0"/>
    <n v="0.05"/>
    <s v="journalism/audio"/>
    <x v="5"/>
    <s v="audio"/>
  </r>
  <r>
    <x v="1"/>
    <s v="US"/>
    <s v="USD"/>
    <n v="1474766189"/>
    <d v="2016-09-25T01:16:29"/>
    <n v="1471310189"/>
    <x v="1048"/>
    <b v="0"/>
    <n v="4"/>
    <b v="0"/>
    <n v="1.4133333333333333"/>
    <s v="journalism/audio"/>
    <x v="5"/>
    <s v="audio"/>
  </r>
  <r>
    <x v="1"/>
    <s v="US"/>
    <s v="USD"/>
    <n v="1455272445"/>
    <d v="2016-02-12T10:20:45"/>
    <n v="1452680445"/>
    <x v="1049"/>
    <b v="0"/>
    <n v="0"/>
    <b v="0"/>
    <n v="0"/>
    <s v="journalism/audio"/>
    <x v="5"/>
    <s v="audio"/>
  </r>
  <r>
    <x v="1"/>
    <s v="US"/>
    <s v="USD"/>
    <n v="1442257677"/>
    <d v="2015-09-14T19:07:57"/>
    <n v="1439665677"/>
    <x v="1050"/>
    <b v="0"/>
    <n v="0"/>
    <b v="0"/>
    <n v="0"/>
    <s v="journalism/audio"/>
    <x v="5"/>
    <s v="audio"/>
  </r>
  <r>
    <x v="1"/>
    <s v="US"/>
    <s v="USD"/>
    <n v="1409098825"/>
    <d v="2014-08-27T00:20:25"/>
    <n v="1406679625"/>
    <x v="1051"/>
    <b v="0"/>
    <n v="0"/>
    <b v="0"/>
    <n v="0"/>
    <s v="journalism/audio"/>
    <x v="5"/>
    <s v="audio"/>
  </r>
  <r>
    <x v="1"/>
    <s v="US"/>
    <s v="USD"/>
    <n v="1465243740"/>
    <d v="2016-06-06T20:09:00"/>
    <n v="1461438495"/>
    <x v="1052"/>
    <b v="0"/>
    <n v="0"/>
    <b v="0"/>
    <n v="0"/>
    <s v="journalism/audio"/>
    <x v="5"/>
    <s v="audio"/>
  </r>
  <r>
    <x v="1"/>
    <s v="US"/>
    <s v="USD"/>
    <n v="1488773332"/>
    <d v="2017-03-06T04:08:52"/>
    <n v="1486613332"/>
    <x v="1053"/>
    <b v="0"/>
    <n v="1"/>
    <b v="0"/>
    <n v="1"/>
    <s v="journalism/audio"/>
    <x v="5"/>
    <s v="audio"/>
  </r>
  <r>
    <x v="1"/>
    <s v="US"/>
    <s v="USD"/>
    <n v="1407708000"/>
    <d v="2014-08-10T22:00:00"/>
    <n v="1405110399"/>
    <x v="1054"/>
    <b v="0"/>
    <n v="0"/>
    <b v="0"/>
    <n v="0"/>
    <s v="journalism/audio"/>
    <x v="5"/>
    <s v="audio"/>
  </r>
  <r>
    <x v="1"/>
    <s v="US"/>
    <s v="USD"/>
    <n v="1457394545"/>
    <d v="2016-03-07T23:49:05"/>
    <n v="1454802545"/>
    <x v="1055"/>
    <b v="0"/>
    <n v="0"/>
    <b v="0"/>
    <n v="0"/>
    <s v="journalism/audio"/>
    <x v="5"/>
    <s v="audio"/>
  </r>
  <r>
    <x v="1"/>
    <s v="US"/>
    <s v="USD"/>
    <n v="1429892177"/>
    <d v="2015-04-24T16:16:17"/>
    <n v="1424711777"/>
    <x v="1056"/>
    <b v="0"/>
    <n v="0"/>
    <b v="0"/>
    <n v="0"/>
    <s v="journalism/audio"/>
    <x v="5"/>
    <s v="audio"/>
  </r>
  <r>
    <x v="1"/>
    <s v="US"/>
    <s v="USD"/>
    <n v="1480888483"/>
    <d v="2016-12-04T21:54:43"/>
    <n v="1478292883"/>
    <x v="1057"/>
    <b v="0"/>
    <n v="0"/>
    <b v="0"/>
    <n v="0"/>
    <s v="journalism/audio"/>
    <x v="5"/>
    <s v="audio"/>
  </r>
  <r>
    <x v="1"/>
    <s v="US"/>
    <s v="USD"/>
    <n v="1427328000"/>
    <d v="2015-03-26T00:00:00"/>
    <n v="1423777043"/>
    <x v="1058"/>
    <b v="0"/>
    <n v="0"/>
    <b v="0"/>
    <n v="0"/>
    <s v="journalism/audio"/>
    <x v="5"/>
    <s v="audio"/>
  </r>
  <r>
    <x v="1"/>
    <s v="US"/>
    <s v="USD"/>
    <n v="1426269456"/>
    <d v="2015-03-13T17:57:36"/>
    <n v="1423681056"/>
    <x v="1059"/>
    <b v="0"/>
    <n v="0"/>
    <b v="0"/>
    <n v="0"/>
    <s v="journalism/audio"/>
    <x v="5"/>
    <s v="audio"/>
  </r>
  <r>
    <x v="1"/>
    <s v="US"/>
    <s v="USD"/>
    <n v="1429134893"/>
    <d v="2015-04-15T21:54:53"/>
    <n v="1426542893"/>
    <x v="1060"/>
    <b v="0"/>
    <n v="1"/>
    <b v="0"/>
    <n v="1"/>
    <s v="journalism/audio"/>
    <x v="5"/>
    <s v="audio"/>
  </r>
  <r>
    <x v="1"/>
    <s v="US"/>
    <s v="USD"/>
    <n v="1462150800"/>
    <d v="2016-05-02T01:00:00"/>
    <n v="1456987108"/>
    <x v="1061"/>
    <b v="0"/>
    <n v="0"/>
    <b v="0"/>
    <n v="0"/>
    <s v="journalism/audio"/>
    <x v="5"/>
    <s v="audio"/>
  </r>
  <r>
    <x v="1"/>
    <s v="US"/>
    <s v="USD"/>
    <n v="1468351341"/>
    <d v="2016-07-12T19:22:21"/>
    <n v="1467746541"/>
    <x v="1062"/>
    <b v="0"/>
    <n v="4"/>
    <b v="0"/>
    <n v="95.477386934673376"/>
    <s v="journalism/audio"/>
    <x v="5"/>
    <s v="audio"/>
  </r>
  <r>
    <x v="1"/>
    <s v="US"/>
    <s v="USD"/>
    <n v="1472604262"/>
    <d v="2016-08-31T00:44:22"/>
    <n v="1470012262"/>
    <x v="1063"/>
    <b v="0"/>
    <n v="0"/>
    <b v="0"/>
    <n v="0"/>
    <s v="journalism/audio"/>
    <x v="5"/>
    <s v="audio"/>
  </r>
  <r>
    <x v="2"/>
    <s v="US"/>
    <s v="USD"/>
    <n v="1373174903"/>
    <d v="2013-07-07T05:28:23"/>
    <n v="1369286903"/>
    <x v="1064"/>
    <b v="0"/>
    <n v="123"/>
    <b v="0"/>
    <n v="8.974444444444444"/>
    <s v="games/video games"/>
    <x v="6"/>
    <s v="video games"/>
  </r>
  <r>
    <x v="2"/>
    <s v="AU"/>
    <s v="AUD"/>
    <n v="1392800922"/>
    <d v="2014-02-19T09:08:42"/>
    <n v="1390381722"/>
    <x v="1065"/>
    <b v="0"/>
    <n v="5"/>
    <b v="0"/>
    <n v="2.7"/>
    <s v="games/video games"/>
    <x v="6"/>
    <s v="video games"/>
  </r>
  <r>
    <x v="2"/>
    <s v="US"/>
    <s v="USD"/>
    <n v="1375657582"/>
    <d v="2013-08-04T23:06:22"/>
    <n v="1371769582"/>
    <x v="1066"/>
    <b v="0"/>
    <n v="148"/>
    <b v="0"/>
    <n v="3.3673333333333333"/>
    <s v="games/video games"/>
    <x v="6"/>
    <s v="video games"/>
  </r>
  <r>
    <x v="2"/>
    <s v="US"/>
    <s v="USD"/>
    <n v="1387657931"/>
    <d v="2013-12-21T20:32:11"/>
    <n v="1385065931"/>
    <x v="1067"/>
    <b v="0"/>
    <n v="10"/>
    <b v="0"/>
    <n v="26"/>
    <s v="games/video games"/>
    <x v="6"/>
    <s v="video games"/>
  </r>
  <r>
    <x v="2"/>
    <s v="US"/>
    <s v="USD"/>
    <n v="1460274864"/>
    <d v="2016-04-10T07:54:24"/>
    <n v="1457686464"/>
    <x v="1068"/>
    <b v="0"/>
    <n v="4"/>
    <b v="0"/>
    <n v="0.15"/>
    <s v="games/video games"/>
    <x v="6"/>
    <s v="video games"/>
  </r>
  <r>
    <x v="2"/>
    <s v="US"/>
    <s v="USD"/>
    <n v="1385447459"/>
    <d v="2013-11-26T06:30:59"/>
    <n v="1382679059"/>
    <x v="1069"/>
    <b v="0"/>
    <n v="21"/>
    <b v="0"/>
    <n v="38.636363636363633"/>
    <s v="games/video games"/>
    <x v="6"/>
    <s v="video games"/>
  </r>
  <r>
    <x v="2"/>
    <s v="US"/>
    <s v="USD"/>
    <n v="1349050622"/>
    <d v="2012-10-01T00:17:02"/>
    <n v="1347322622"/>
    <x v="1070"/>
    <b v="0"/>
    <n v="2"/>
    <b v="0"/>
    <n v="0.70000000000000007"/>
    <s v="games/video games"/>
    <x v="6"/>
    <s v="video games"/>
  </r>
  <r>
    <x v="2"/>
    <s v="NO"/>
    <s v="NOK"/>
    <n v="1447787093"/>
    <d v="2015-11-17T19:04:53"/>
    <n v="1445191493"/>
    <x v="1071"/>
    <b v="0"/>
    <n v="0"/>
    <b v="0"/>
    <n v="0"/>
    <s v="games/video games"/>
    <x v="6"/>
    <s v="video games"/>
  </r>
  <r>
    <x v="2"/>
    <s v="US"/>
    <s v="USD"/>
    <n v="1391630297"/>
    <d v="2014-02-05T19:58:17"/>
    <n v="1389038297"/>
    <x v="1072"/>
    <b v="0"/>
    <n v="4"/>
    <b v="0"/>
    <n v="6.8000000000000005E-2"/>
    <s v="games/video games"/>
    <x v="6"/>
    <s v="video games"/>
  </r>
  <r>
    <x v="2"/>
    <s v="US"/>
    <s v="USD"/>
    <n v="1318806541"/>
    <d v="2011-10-16T23:09:01"/>
    <n v="1316214541"/>
    <x v="1073"/>
    <b v="0"/>
    <n v="1"/>
    <b v="0"/>
    <n v="1.3333333333333335"/>
    <s v="games/video games"/>
    <x v="6"/>
    <s v="video games"/>
  </r>
  <r>
    <x v="2"/>
    <s v="US"/>
    <s v="USD"/>
    <n v="1388808545"/>
    <d v="2014-01-04T04:09:05"/>
    <n v="1386216545"/>
    <x v="1074"/>
    <b v="0"/>
    <n v="30"/>
    <b v="0"/>
    <n v="6.3092592592592585"/>
    <s v="games/video games"/>
    <x v="6"/>
    <s v="video games"/>
  </r>
  <r>
    <x v="2"/>
    <s v="US"/>
    <s v="USD"/>
    <n v="1336340516"/>
    <d v="2012-05-06T21:41:56"/>
    <n v="1333748516"/>
    <x v="1075"/>
    <b v="0"/>
    <n v="3"/>
    <b v="0"/>
    <n v="4.5"/>
    <s v="games/video games"/>
    <x v="6"/>
    <s v="video games"/>
  </r>
  <r>
    <x v="2"/>
    <s v="US"/>
    <s v="USD"/>
    <n v="1410426250"/>
    <d v="2014-09-11T09:04:10"/>
    <n v="1405674250"/>
    <x v="1076"/>
    <b v="0"/>
    <n v="975"/>
    <b v="0"/>
    <n v="62.765333333333331"/>
    <s v="games/video games"/>
    <x v="6"/>
    <s v="video games"/>
  </r>
  <r>
    <x v="2"/>
    <s v="US"/>
    <s v="USD"/>
    <n v="1452744011"/>
    <d v="2016-01-14T04:00:11"/>
    <n v="1450152011"/>
    <x v="1077"/>
    <b v="0"/>
    <n v="167"/>
    <b v="0"/>
    <n v="29.376000000000001"/>
    <s v="games/video games"/>
    <x v="6"/>
    <s v="video games"/>
  </r>
  <r>
    <x v="2"/>
    <s v="US"/>
    <s v="USD"/>
    <n v="1311309721"/>
    <d v="2011-07-22T04:42:01"/>
    <n v="1307421721"/>
    <x v="1078"/>
    <b v="0"/>
    <n v="5"/>
    <b v="0"/>
    <n v="7.5"/>
    <s v="games/video games"/>
    <x v="6"/>
    <s v="video games"/>
  </r>
  <r>
    <x v="2"/>
    <s v="DE"/>
    <s v="EUR"/>
    <n v="1463232936"/>
    <d v="2016-05-14T13:35:36"/>
    <n v="1461072936"/>
    <x v="1079"/>
    <b v="0"/>
    <n v="18"/>
    <b v="0"/>
    <n v="2.6076923076923078"/>
    <s v="games/video games"/>
    <x v="6"/>
    <s v="video games"/>
  </r>
  <r>
    <x v="2"/>
    <s v="US"/>
    <s v="USD"/>
    <n v="1399778333"/>
    <d v="2014-05-11T03:18:53"/>
    <n v="1397186333"/>
    <x v="1080"/>
    <b v="0"/>
    <n v="98"/>
    <b v="0"/>
    <n v="9.1050000000000004"/>
    <s v="games/video games"/>
    <x v="6"/>
    <s v="video games"/>
  </r>
  <r>
    <x v="2"/>
    <s v="US"/>
    <s v="USD"/>
    <n v="1422483292"/>
    <d v="2015-01-28T22:14:52"/>
    <n v="1419891292"/>
    <x v="1081"/>
    <b v="0"/>
    <n v="4"/>
    <b v="0"/>
    <n v="1.7647058823529412E-2"/>
    <s v="games/video games"/>
    <x v="6"/>
    <s v="video games"/>
  </r>
  <r>
    <x v="2"/>
    <s v="US"/>
    <s v="USD"/>
    <n v="1344635088"/>
    <d v="2012-08-10T21:44:48"/>
    <n v="1342043088"/>
    <x v="1082"/>
    <b v="0"/>
    <n v="3"/>
    <b v="0"/>
    <n v="0.55999999999999994"/>
    <s v="games/video games"/>
    <x v="6"/>
    <s v="video games"/>
  </r>
  <r>
    <x v="2"/>
    <s v="CA"/>
    <s v="CAD"/>
    <n v="1406994583"/>
    <d v="2014-08-02T15:49:43"/>
    <n v="1401810583"/>
    <x v="1083"/>
    <b v="0"/>
    <n v="1"/>
    <b v="0"/>
    <n v="0.82000000000000006"/>
    <s v="games/video games"/>
    <x v="6"/>
    <s v="video games"/>
  </r>
  <r>
    <x v="2"/>
    <s v="US"/>
    <s v="USD"/>
    <n v="1407534804"/>
    <d v="2014-08-08T21:53:24"/>
    <n v="1404942804"/>
    <x v="1084"/>
    <b v="0"/>
    <n v="0"/>
    <b v="0"/>
    <n v="0"/>
    <s v="games/video games"/>
    <x v="6"/>
    <s v="video games"/>
  </r>
  <r>
    <x v="2"/>
    <s v="CA"/>
    <s v="CAD"/>
    <n v="1457967975"/>
    <d v="2016-03-14T15:06:15"/>
    <n v="1455379575"/>
    <x v="1085"/>
    <b v="0"/>
    <n v="9"/>
    <b v="0"/>
    <n v="3.42"/>
    <s v="games/video games"/>
    <x v="6"/>
    <s v="video games"/>
  </r>
  <r>
    <x v="2"/>
    <s v="US"/>
    <s v="USD"/>
    <n v="1408913291"/>
    <d v="2014-08-24T20:48:11"/>
    <n v="1406321291"/>
    <x v="1086"/>
    <b v="0"/>
    <n v="2"/>
    <b v="0"/>
    <n v="8.3333333333333343E-2"/>
    <s v="games/video games"/>
    <x v="6"/>
    <s v="video games"/>
  </r>
  <r>
    <x v="2"/>
    <s v="US"/>
    <s v="USD"/>
    <n v="1402852087"/>
    <d v="2014-06-15T17:08:07"/>
    <n v="1400260087"/>
    <x v="1087"/>
    <b v="0"/>
    <n v="0"/>
    <b v="0"/>
    <n v="0"/>
    <s v="games/video games"/>
    <x v="6"/>
    <s v="video games"/>
  </r>
  <r>
    <x v="2"/>
    <s v="US"/>
    <s v="USD"/>
    <n v="1398366667"/>
    <d v="2014-04-24T19:11:07"/>
    <n v="1395774667"/>
    <x v="1088"/>
    <b v="0"/>
    <n v="147"/>
    <b v="0"/>
    <n v="14.182977777777777"/>
    <s v="games/video games"/>
    <x v="6"/>
    <s v="video games"/>
  </r>
  <r>
    <x v="2"/>
    <s v="FR"/>
    <s v="EUR"/>
    <n v="1435293175"/>
    <d v="2015-06-26T04:32:55"/>
    <n v="1432701175"/>
    <x v="1089"/>
    <b v="0"/>
    <n v="49"/>
    <b v="0"/>
    <n v="7.8266666666666662"/>
    <s v="games/video games"/>
    <x v="6"/>
    <s v="video games"/>
  </r>
  <r>
    <x v="2"/>
    <s v="AU"/>
    <s v="AUD"/>
    <n v="1432873653"/>
    <d v="2015-05-29T04:27:33"/>
    <n v="1430281653"/>
    <x v="1090"/>
    <b v="0"/>
    <n v="1"/>
    <b v="0"/>
    <n v="3.8464497269020695E-2"/>
    <s v="games/video games"/>
    <x v="6"/>
    <s v="video games"/>
  </r>
  <r>
    <x v="2"/>
    <s v="GB"/>
    <s v="GBP"/>
    <n v="1460313672"/>
    <d v="2016-04-10T18:41:12"/>
    <n v="1457725272"/>
    <x v="1091"/>
    <b v="0"/>
    <n v="2"/>
    <b v="0"/>
    <n v="12.5"/>
    <s v="games/video games"/>
    <x v="6"/>
    <s v="video games"/>
  </r>
  <r>
    <x v="2"/>
    <s v="US"/>
    <s v="USD"/>
    <n v="1357432638"/>
    <d v="2013-01-06T00:37:18"/>
    <n v="1354840638"/>
    <x v="1092"/>
    <b v="0"/>
    <n v="7"/>
    <b v="0"/>
    <n v="1.05"/>
    <s v="games/video games"/>
    <x v="6"/>
    <s v="video games"/>
  </r>
  <r>
    <x v="2"/>
    <s v="CA"/>
    <s v="CAD"/>
    <n v="1455232937"/>
    <d v="2016-02-11T23:22:17"/>
    <n v="1453936937"/>
    <x v="1093"/>
    <b v="0"/>
    <n v="4"/>
    <b v="0"/>
    <n v="14.083333333333334"/>
    <s v="games/video games"/>
    <x v="6"/>
    <s v="video games"/>
  </r>
  <r>
    <x v="2"/>
    <s v="US"/>
    <s v="USD"/>
    <n v="1318180033"/>
    <d v="2011-10-09T17:07:13"/>
    <n v="1315588033"/>
    <x v="1094"/>
    <b v="0"/>
    <n v="27"/>
    <b v="0"/>
    <n v="18.300055555555556"/>
    <s v="games/video games"/>
    <x v="6"/>
    <s v="video games"/>
  </r>
  <r>
    <x v="2"/>
    <s v="US"/>
    <s v="USD"/>
    <n v="1377867220"/>
    <d v="2013-08-30T12:53:40"/>
    <n v="1375275220"/>
    <x v="1095"/>
    <b v="0"/>
    <n v="94"/>
    <b v="0"/>
    <n v="5.0347999999999997"/>
    <s v="games/video games"/>
    <x v="6"/>
    <s v="video games"/>
  </r>
  <r>
    <x v="2"/>
    <s v="US"/>
    <s v="USD"/>
    <n v="1412393400"/>
    <d v="2014-10-04T03:30:00"/>
    <n v="1409747154"/>
    <x v="1096"/>
    <b v="0"/>
    <n v="29"/>
    <b v="0"/>
    <n v="17.933333333333334"/>
    <s v="games/video games"/>
    <x v="6"/>
    <s v="video games"/>
  </r>
  <r>
    <x v="2"/>
    <s v="US"/>
    <s v="USD"/>
    <n v="1393786877"/>
    <d v="2014-03-02T19:01:17"/>
    <n v="1390330877"/>
    <x v="1097"/>
    <b v="0"/>
    <n v="7"/>
    <b v="0"/>
    <n v="4.7E-2"/>
    <s v="games/video games"/>
    <x v="6"/>
    <s v="video games"/>
  </r>
  <r>
    <x v="2"/>
    <s v="US"/>
    <s v="USD"/>
    <n v="1397413095"/>
    <d v="2014-04-13T18:18:15"/>
    <n v="1394821095"/>
    <x v="1098"/>
    <b v="0"/>
    <n v="22"/>
    <b v="0"/>
    <n v="7.2120000000000006"/>
    <s v="games/video games"/>
    <x v="6"/>
    <s v="video games"/>
  </r>
  <r>
    <x v="2"/>
    <s v="GB"/>
    <s v="GBP"/>
    <n v="1431547468"/>
    <d v="2015-05-13T20:04:28"/>
    <n v="1428955468"/>
    <x v="1099"/>
    <b v="0"/>
    <n v="1"/>
    <b v="0"/>
    <n v="0.5"/>
    <s v="games/video games"/>
    <x v="6"/>
    <s v="video games"/>
  </r>
  <r>
    <x v="2"/>
    <s v="DE"/>
    <s v="EUR"/>
    <n v="1455417571"/>
    <d v="2016-02-14T02:39:31"/>
    <n v="1452825571"/>
    <x v="1100"/>
    <b v="0"/>
    <n v="10"/>
    <b v="0"/>
    <n v="2.5"/>
    <s v="games/video games"/>
    <x v="6"/>
    <s v="video games"/>
  </r>
  <r>
    <x v="2"/>
    <s v="US"/>
    <s v="USD"/>
    <n v="1468519920"/>
    <d v="2016-07-14T18:12:00"/>
    <n v="1466188338"/>
    <x v="1101"/>
    <b v="0"/>
    <n v="6"/>
    <b v="0"/>
    <n v="4.1000000000000002E-2"/>
    <s v="games/video games"/>
    <x v="6"/>
    <s v="video games"/>
  </r>
  <r>
    <x v="2"/>
    <s v="US"/>
    <s v="USD"/>
    <n v="1386568740"/>
    <d v="2013-12-09T05:59:00"/>
    <n v="1383095125"/>
    <x v="1102"/>
    <b v="0"/>
    <n v="24"/>
    <b v="0"/>
    <n v="5.3125"/>
    <s v="games/video games"/>
    <x v="6"/>
    <s v="video games"/>
  </r>
  <r>
    <x v="2"/>
    <s v="US"/>
    <s v="USD"/>
    <n v="1466227190"/>
    <d v="2016-06-18T05:19:50"/>
    <n v="1461043190"/>
    <x v="1103"/>
    <b v="0"/>
    <n v="15"/>
    <b v="0"/>
    <n v="1.6199999999999999"/>
    <s v="games/video games"/>
    <x v="6"/>
    <s v="video games"/>
  </r>
  <r>
    <x v="2"/>
    <s v="GB"/>
    <s v="GBP"/>
    <n v="1402480221"/>
    <d v="2014-06-11T09:50:21"/>
    <n v="1399888221"/>
    <x v="1104"/>
    <b v="0"/>
    <n v="37"/>
    <b v="0"/>
    <n v="4.9516666666666671"/>
    <s v="games/video games"/>
    <x v="6"/>
    <s v="video games"/>
  </r>
  <r>
    <x v="2"/>
    <s v="US"/>
    <s v="USD"/>
    <n v="1395627327"/>
    <d v="2014-03-24T02:15:27"/>
    <n v="1393038927"/>
    <x v="1105"/>
    <b v="0"/>
    <n v="20"/>
    <b v="0"/>
    <n v="0.159"/>
    <s v="games/video games"/>
    <x v="6"/>
    <s v="video games"/>
  </r>
  <r>
    <x v="2"/>
    <s v="US"/>
    <s v="USD"/>
    <n v="1333557975"/>
    <d v="2012-04-04T16:46:15"/>
    <n v="1330969575"/>
    <x v="1106"/>
    <b v="0"/>
    <n v="7"/>
    <b v="0"/>
    <n v="41.25"/>
    <s v="games/video games"/>
    <x v="6"/>
    <s v="video games"/>
  </r>
  <r>
    <x v="2"/>
    <s v="US"/>
    <s v="USD"/>
    <n v="1406148024"/>
    <d v="2014-07-23T20:40:24"/>
    <n v="1403556024"/>
    <x v="1107"/>
    <b v="0"/>
    <n v="0"/>
    <b v="0"/>
    <n v="0"/>
    <s v="games/video games"/>
    <x v="6"/>
    <s v="video games"/>
  </r>
  <r>
    <x v="2"/>
    <s v="US"/>
    <s v="USD"/>
    <n v="1334326635"/>
    <d v="2012-04-13T14:17:15"/>
    <n v="1329146235"/>
    <x v="1108"/>
    <b v="0"/>
    <n v="21"/>
    <b v="0"/>
    <n v="2.93"/>
    <s v="games/video games"/>
    <x v="6"/>
    <s v="video games"/>
  </r>
  <r>
    <x v="2"/>
    <s v="US"/>
    <s v="USD"/>
    <n v="1479495790"/>
    <d v="2016-11-18T19:03:10"/>
    <n v="1476900190"/>
    <x v="1109"/>
    <b v="0"/>
    <n v="3"/>
    <b v="0"/>
    <n v="0.44999999999999996"/>
    <s v="games/video games"/>
    <x v="6"/>
    <s v="video games"/>
  </r>
  <r>
    <x v="2"/>
    <s v="US"/>
    <s v="USD"/>
    <n v="1354919022"/>
    <d v="2012-12-07T22:23:42"/>
    <n v="1352327022"/>
    <x v="1110"/>
    <b v="0"/>
    <n v="11"/>
    <b v="0"/>
    <n v="0.51"/>
    <s v="games/video games"/>
    <x v="6"/>
    <s v="video games"/>
  </r>
  <r>
    <x v="2"/>
    <s v="US"/>
    <s v="USD"/>
    <n v="1452228790"/>
    <d v="2016-01-08T04:53:10"/>
    <n v="1449636790"/>
    <x v="1111"/>
    <b v="0"/>
    <n v="1"/>
    <b v="0"/>
    <n v="0.04"/>
    <s v="games/video games"/>
    <x v="6"/>
    <s v="video games"/>
  </r>
  <r>
    <x v="2"/>
    <s v="US"/>
    <s v="USD"/>
    <n v="1421656200"/>
    <d v="2015-01-19T08:30:00"/>
    <n v="1416507211"/>
    <x v="1112"/>
    <b v="0"/>
    <n v="312"/>
    <b v="0"/>
    <n v="35.537409090909087"/>
    <s v="games/video games"/>
    <x v="6"/>
    <s v="video games"/>
  </r>
  <r>
    <x v="2"/>
    <s v="GB"/>
    <s v="GBP"/>
    <n v="1408058820"/>
    <d v="2014-08-14T23:27:00"/>
    <n v="1405466820"/>
    <x v="1113"/>
    <b v="0"/>
    <n v="1"/>
    <b v="0"/>
    <n v="0.5"/>
    <s v="games/video games"/>
    <x v="6"/>
    <s v="video games"/>
  </r>
  <r>
    <x v="2"/>
    <s v="GB"/>
    <s v="GBP"/>
    <n v="1381306687"/>
    <d v="2013-10-09T08:18:07"/>
    <n v="1378714687"/>
    <x v="1114"/>
    <b v="0"/>
    <n v="3"/>
    <b v="0"/>
    <n v="0.16666666666666669"/>
    <s v="games/video games"/>
    <x v="6"/>
    <s v="video games"/>
  </r>
  <r>
    <x v="2"/>
    <s v="US"/>
    <s v="USD"/>
    <n v="1459352495"/>
    <d v="2016-03-30T15:41:35"/>
    <n v="1456764095"/>
    <x v="1115"/>
    <b v="0"/>
    <n v="4"/>
    <b v="0"/>
    <n v="0.13250000000000001"/>
    <s v="games/video games"/>
    <x v="6"/>
    <s v="video games"/>
  </r>
  <r>
    <x v="2"/>
    <s v="US"/>
    <s v="USD"/>
    <n v="1339273208"/>
    <d v="2012-06-09T20:20:08"/>
    <n v="1334089208"/>
    <x v="1116"/>
    <b v="0"/>
    <n v="10"/>
    <b v="0"/>
    <n v="3.5704000000000007E-2"/>
    <s v="games/video games"/>
    <x v="6"/>
    <s v="video games"/>
  </r>
  <r>
    <x v="2"/>
    <s v="DE"/>
    <s v="EUR"/>
    <n v="1451053313"/>
    <d v="2015-12-25T14:21:53"/>
    <n v="1448461313"/>
    <x v="1117"/>
    <b v="0"/>
    <n v="8"/>
    <b v="0"/>
    <n v="8.3000000000000007"/>
    <s v="games/video games"/>
    <x v="6"/>
    <s v="video games"/>
  </r>
  <r>
    <x v="2"/>
    <s v="AU"/>
    <s v="AUD"/>
    <n v="1396666779"/>
    <d v="2014-04-05T02:59:39"/>
    <n v="1394078379"/>
    <x v="1118"/>
    <b v="0"/>
    <n v="3"/>
    <b v="0"/>
    <n v="2.4222222222222221"/>
    <s v="games/video games"/>
    <x v="6"/>
    <s v="video games"/>
  </r>
  <r>
    <x v="2"/>
    <s v="US"/>
    <s v="USD"/>
    <n v="1396810864"/>
    <d v="2014-04-06T19:01:04"/>
    <n v="1395687664"/>
    <x v="1119"/>
    <b v="0"/>
    <n v="1"/>
    <b v="0"/>
    <n v="0.23809523809523811"/>
    <s v="games/video games"/>
    <x v="6"/>
    <s v="video games"/>
  </r>
  <r>
    <x v="2"/>
    <s v="US"/>
    <s v="USD"/>
    <n v="1319835400"/>
    <d v="2011-10-28T20:56:40"/>
    <n v="1315947400"/>
    <x v="1120"/>
    <b v="0"/>
    <n v="0"/>
    <b v="0"/>
    <n v="0"/>
    <s v="games/video games"/>
    <x v="6"/>
    <s v="video games"/>
  </r>
  <r>
    <x v="2"/>
    <s v="US"/>
    <s v="USD"/>
    <n v="1457904316"/>
    <d v="2016-03-13T21:25:16"/>
    <n v="1455315916"/>
    <x v="1121"/>
    <b v="0"/>
    <n v="5"/>
    <b v="0"/>
    <n v="1.1599999999999999E-2"/>
    <s v="games/video games"/>
    <x v="6"/>
    <s v="video games"/>
  </r>
  <r>
    <x v="2"/>
    <s v="GB"/>
    <s v="GBP"/>
    <n v="1369932825"/>
    <d v="2013-05-30T16:53:45"/>
    <n v="1368723225"/>
    <x v="1122"/>
    <b v="0"/>
    <n v="0"/>
    <b v="0"/>
    <n v="0"/>
    <s v="games/video games"/>
    <x v="6"/>
    <s v="video games"/>
  </r>
  <r>
    <x v="2"/>
    <s v="US"/>
    <s v="USD"/>
    <n v="1397910848"/>
    <d v="2014-04-19T12:34:08"/>
    <n v="1395318848"/>
    <x v="1123"/>
    <b v="0"/>
    <n v="3"/>
    <b v="0"/>
    <n v="0.22"/>
    <s v="games/video games"/>
    <x v="6"/>
    <s v="video games"/>
  </r>
  <r>
    <x v="2"/>
    <s v="US"/>
    <s v="USD"/>
    <n v="1430409651"/>
    <d v="2015-04-30T16:00:51"/>
    <n v="1427817651"/>
    <x v="1124"/>
    <b v="0"/>
    <n v="7"/>
    <b v="0"/>
    <n v="0.47222222222222221"/>
    <s v="games/mobile games"/>
    <x v="6"/>
    <s v="mobile games"/>
  </r>
  <r>
    <x v="2"/>
    <s v="GB"/>
    <s v="GBP"/>
    <n v="1443193130"/>
    <d v="2015-09-25T14:58:50"/>
    <n v="1438009130"/>
    <x v="1125"/>
    <b v="0"/>
    <n v="0"/>
    <b v="0"/>
    <n v="0"/>
    <s v="games/mobile games"/>
    <x v="6"/>
    <s v="mobile games"/>
  </r>
  <r>
    <x v="2"/>
    <s v="US"/>
    <s v="USD"/>
    <n v="1468482694"/>
    <d v="2016-07-14T07:51:34"/>
    <n v="1465890694"/>
    <x v="1126"/>
    <b v="0"/>
    <n v="2"/>
    <b v="0"/>
    <n v="0.5"/>
    <s v="games/mobile games"/>
    <x v="6"/>
    <s v="mobile games"/>
  </r>
  <r>
    <x v="2"/>
    <s v="US"/>
    <s v="USD"/>
    <n v="1416000600"/>
    <d v="2014-11-14T21:30:00"/>
    <n v="1413318600"/>
    <x v="1127"/>
    <b v="0"/>
    <n v="23"/>
    <b v="0"/>
    <n v="1.6714285714285713"/>
    <s v="games/mobile games"/>
    <x v="6"/>
    <s v="mobile games"/>
  </r>
  <r>
    <x v="2"/>
    <s v="GB"/>
    <s v="GBP"/>
    <n v="1407425717"/>
    <d v="2014-08-07T15:35:17"/>
    <n v="1404833717"/>
    <x v="1128"/>
    <b v="0"/>
    <n v="1"/>
    <b v="0"/>
    <n v="0.1"/>
    <s v="games/mobile games"/>
    <x v="6"/>
    <s v="mobile games"/>
  </r>
  <r>
    <x v="2"/>
    <s v="US"/>
    <s v="USD"/>
    <n v="1465107693"/>
    <d v="2016-06-05T06:21:33"/>
    <n v="1462515693"/>
    <x v="1129"/>
    <b v="0"/>
    <n v="2"/>
    <b v="0"/>
    <n v="0.105"/>
    <s v="games/mobile games"/>
    <x v="6"/>
    <s v="mobile games"/>
  </r>
  <r>
    <x v="2"/>
    <s v="US"/>
    <s v="USD"/>
    <n v="1416963300"/>
    <d v="2014-11-26T00:55:00"/>
    <n v="1411775700"/>
    <x v="1130"/>
    <b v="0"/>
    <n v="3"/>
    <b v="0"/>
    <n v="0.22"/>
    <s v="games/mobile games"/>
    <x v="6"/>
    <s v="mobile games"/>
  </r>
  <r>
    <x v="2"/>
    <s v="AU"/>
    <s v="AUD"/>
    <n v="1450993668"/>
    <d v="2015-12-24T21:47:48"/>
    <n v="1448401668"/>
    <x v="1131"/>
    <b v="0"/>
    <n v="0"/>
    <b v="0"/>
    <n v="0"/>
    <s v="games/mobile games"/>
    <x v="6"/>
    <s v="mobile games"/>
  </r>
  <r>
    <x v="2"/>
    <s v="CA"/>
    <s v="CAD"/>
    <n v="1483238771"/>
    <d v="2017-01-01T02:46:11"/>
    <n v="1480646771"/>
    <x v="1132"/>
    <b v="0"/>
    <n v="13"/>
    <b v="0"/>
    <n v="14.38"/>
    <s v="games/mobile games"/>
    <x v="6"/>
    <s v="mobile games"/>
  </r>
  <r>
    <x v="2"/>
    <s v="GB"/>
    <s v="GBP"/>
    <n v="1406799981"/>
    <d v="2014-07-31T09:46:21"/>
    <n v="1404207981"/>
    <x v="1133"/>
    <b v="0"/>
    <n v="1"/>
    <b v="0"/>
    <n v="0.66666666666666674"/>
    <s v="games/mobile games"/>
    <x v="6"/>
    <s v="mobile games"/>
  </r>
  <r>
    <x v="2"/>
    <s v="AU"/>
    <s v="AUD"/>
    <n v="1417235580"/>
    <d v="2014-11-29T04:33:00"/>
    <n v="1416034228"/>
    <x v="1134"/>
    <b v="0"/>
    <n v="1"/>
    <b v="0"/>
    <n v="4.0000000000000001E-3"/>
    <s v="games/mobile games"/>
    <x v="6"/>
    <s v="mobile games"/>
  </r>
  <r>
    <x v="2"/>
    <s v="DE"/>
    <s v="EUR"/>
    <n v="1470527094"/>
    <d v="2016-08-06T23:44:54"/>
    <n v="1467935094"/>
    <x v="1135"/>
    <b v="0"/>
    <n v="1"/>
    <b v="0"/>
    <n v="5"/>
    <s v="games/mobile games"/>
    <x v="6"/>
    <s v="mobile games"/>
  </r>
  <r>
    <x v="2"/>
    <s v="FR"/>
    <s v="EUR"/>
    <n v="1450541229"/>
    <d v="2015-12-19T16:07:09"/>
    <n v="1447949229"/>
    <x v="1136"/>
    <b v="0"/>
    <n v="6"/>
    <b v="0"/>
    <n v="6.4439140811455857"/>
    <s v="games/mobile games"/>
    <x v="6"/>
    <s v="mobile games"/>
  </r>
  <r>
    <x v="2"/>
    <s v="US"/>
    <s v="USD"/>
    <n v="1461440421"/>
    <d v="2016-04-23T19:40:21"/>
    <n v="1458848421"/>
    <x v="1137"/>
    <b v="0"/>
    <n v="39"/>
    <b v="0"/>
    <n v="39.5"/>
    <s v="games/mobile games"/>
    <x v="6"/>
    <s v="mobile games"/>
  </r>
  <r>
    <x v="2"/>
    <s v="US"/>
    <s v="USD"/>
    <n v="1485035131"/>
    <d v="2017-01-21T21:45:31"/>
    <n v="1483307131"/>
    <x v="1138"/>
    <b v="0"/>
    <n v="4"/>
    <b v="0"/>
    <n v="0.35714285714285715"/>
    <s v="games/mobile games"/>
    <x v="6"/>
    <s v="mobile games"/>
  </r>
  <r>
    <x v="2"/>
    <s v="US"/>
    <s v="USD"/>
    <n v="1420100426"/>
    <d v="2015-01-01T08:20:26"/>
    <n v="1417508426"/>
    <x v="1139"/>
    <b v="0"/>
    <n v="1"/>
    <b v="0"/>
    <n v="6.25E-2"/>
    <s v="games/mobile games"/>
    <x v="6"/>
    <s v="mobile games"/>
  </r>
  <r>
    <x v="2"/>
    <s v="GB"/>
    <s v="GBP"/>
    <n v="1438859121"/>
    <d v="2015-08-06T11:05:21"/>
    <n v="1436267121"/>
    <x v="1140"/>
    <b v="0"/>
    <n v="0"/>
    <b v="0"/>
    <n v="0"/>
    <s v="games/mobile games"/>
    <x v="6"/>
    <s v="mobile games"/>
  </r>
  <r>
    <x v="2"/>
    <s v="DE"/>
    <s v="EUR"/>
    <n v="1436460450"/>
    <d v="2015-07-09T16:47:30"/>
    <n v="1433868450"/>
    <x v="1141"/>
    <b v="0"/>
    <n v="0"/>
    <b v="0"/>
    <n v="0"/>
    <s v="games/mobile games"/>
    <x v="6"/>
    <s v="mobile games"/>
  </r>
  <r>
    <x v="2"/>
    <s v="US"/>
    <s v="USD"/>
    <n v="1424131727"/>
    <d v="2015-02-17T00:08:47"/>
    <n v="1421539727"/>
    <x v="1142"/>
    <b v="0"/>
    <n v="0"/>
    <b v="0"/>
    <n v="0"/>
    <s v="games/mobile games"/>
    <x v="6"/>
    <s v="mobile games"/>
  </r>
  <r>
    <x v="2"/>
    <s v="US"/>
    <s v="USD"/>
    <n v="1450327126"/>
    <d v="2015-12-17T04:38:46"/>
    <n v="1447735126"/>
    <x v="1143"/>
    <b v="0"/>
    <n v="8"/>
    <b v="0"/>
    <n v="0.41333333333333333"/>
    <s v="games/mobile games"/>
    <x v="6"/>
    <s v="mobile games"/>
  </r>
  <r>
    <x v="2"/>
    <s v="US"/>
    <s v="USD"/>
    <n v="1430281320"/>
    <d v="2015-04-29T04:22:00"/>
    <n v="1427689320"/>
    <x v="1144"/>
    <b v="0"/>
    <n v="0"/>
    <b v="0"/>
    <n v="0"/>
    <s v="food/food trucks"/>
    <x v="7"/>
    <s v="food trucks"/>
  </r>
  <r>
    <x v="2"/>
    <s v="US"/>
    <s v="USD"/>
    <n v="1412272592"/>
    <d v="2014-10-02T17:56:32"/>
    <n v="1407088592"/>
    <x v="1145"/>
    <b v="0"/>
    <n v="1"/>
    <b v="0"/>
    <n v="0.125"/>
    <s v="food/food trucks"/>
    <x v="7"/>
    <s v="food trucks"/>
  </r>
  <r>
    <x v="2"/>
    <s v="US"/>
    <s v="USD"/>
    <n v="1399071173"/>
    <d v="2014-05-02T22:52:53"/>
    <n v="1395787973"/>
    <x v="1146"/>
    <b v="0"/>
    <n v="12"/>
    <b v="0"/>
    <n v="8.8333333333333339"/>
    <s v="food/food trucks"/>
    <x v="7"/>
    <s v="food trucks"/>
  </r>
  <r>
    <x v="2"/>
    <s v="CA"/>
    <s v="CAD"/>
    <n v="1413760783"/>
    <d v="2014-10-19T23:19:43"/>
    <n v="1408576783"/>
    <x v="1147"/>
    <b v="0"/>
    <n v="0"/>
    <b v="0"/>
    <n v="0"/>
    <s v="food/food trucks"/>
    <x v="7"/>
    <s v="food trucks"/>
  </r>
  <r>
    <x v="2"/>
    <s v="US"/>
    <s v="USD"/>
    <n v="1480568781"/>
    <d v="2016-12-01T05:06:21"/>
    <n v="1477973181"/>
    <x v="1148"/>
    <b v="0"/>
    <n v="3"/>
    <b v="0"/>
    <n v="0.48666666666666669"/>
    <s v="food/food trucks"/>
    <x v="7"/>
    <s v="food trucks"/>
  </r>
  <r>
    <x v="2"/>
    <s v="US"/>
    <s v="USD"/>
    <n v="1466096566"/>
    <d v="2016-06-16T17:02:46"/>
    <n v="1463504566"/>
    <x v="1149"/>
    <b v="0"/>
    <n v="2"/>
    <b v="0"/>
    <n v="0.15"/>
    <s v="food/food trucks"/>
    <x v="7"/>
    <s v="food trucks"/>
  </r>
  <r>
    <x v="2"/>
    <s v="US"/>
    <s v="USD"/>
    <n v="1452293675"/>
    <d v="2016-01-08T22:54:35"/>
    <n v="1447109675"/>
    <x v="1150"/>
    <b v="0"/>
    <n v="6"/>
    <b v="0"/>
    <n v="10.08"/>
    <s v="food/food trucks"/>
    <x v="7"/>
    <s v="food trucks"/>
  </r>
  <r>
    <x v="2"/>
    <s v="US"/>
    <s v="USD"/>
    <n v="1441592863"/>
    <d v="2015-09-07T02:27:43"/>
    <n v="1439000863"/>
    <x v="1151"/>
    <b v="0"/>
    <n v="0"/>
    <b v="0"/>
    <n v="0"/>
    <s v="food/food trucks"/>
    <x v="7"/>
    <s v="food trucks"/>
  </r>
  <r>
    <x v="2"/>
    <s v="US"/>
    <s v="USD"/>
    <n v="1431709312"/>
    <d v="2015-05-15T17:01:52"/>
    <n v="1429117312"/>
    <x v="1152"/>
    <b v="0"/>
    <n v="15"/>
    <b v="0"/>
    <n v="5.6937500000000005"/>
    <s v="food/food trucks"/>
    <x v="7"/>
    <s v="food trucks"/>
  </r>
  <r>
    <x v="2"/>
    <s v="US"/>
    <s v="USD"/>
    <n v="1434647305"/>
    <d v="2015-06-18T17:08:25"/>
    <n v="1432055305"/>
    <x v="1153"/>
    <b v="0"/>
    <n v="1"/>
    <b v="0"/>
    <n v="0.625"/>
    <s v="food/food trucks"/>
    <x v="7"/>
    <s v="food trucks"/>
  </r>
  <r>
    <x v="2"/>
    <s v="US"/>
    <s v="USD"/>
    <n v="1441507006"/>
    <d v="2015-09-06T02:36:46"/>
    <n v="1438915006"/>
    <x v="1154"/>
    <b v="0"/>
    <n v="3"/>
    <b v="0"/>
    <n v="6.5"/>
    <s v="food/food trucks"/>
    <x v="7"/>
    <s v="food trucks"/>
  </r>
  <r>
    <x v="2"/>
    <s v="US"/>
    <s v="USD"/>
    <n v="1408040408"/>
    <d v="2014-08-14T18:20:08"/>
    <n v="1405448408"/>
    <x v="1155"/>
    <b v="0"/>
    <n v="8"/>
    <b v="0"/>
    <n v="0.752"/>
    <s v="food/food trucks"/>
    <x v="7"/>
    <s v="food trucks"/>
  </r>
  <r>
    <x v="2"/>
    <s v="US"/>
    <s v="USD"/>
    <n v="1424742162"/>
    <d v="2015-02-24T01:42:42"/>
    <n v="1422150162"/>
    <x v="1156"/>
    <b v="0"/>
    <n v="0"/>
    <b v="0"/>
    <n v="0"/>
    <s v="food/food trucks"/>
    <x v="7"/>
    <s v="food trucks"/>
  </r>
  <r>
    <x v="2"/>
    <s v="US"/>
    <s v="USD"/>
    <n v="1417795480"/>
    <d v="2014-12-05T16:04:40"/>
    <n v="1412607880"/>
    <x v="1157"/>
    <b v="0"/>
    <n v="3"/>
    <b v="0"/>
    <n v="1.51"/>
    <s v="food/food trucks"/>
    <x v="7"/>
    <s v="food trucks"/>
  </r>
  <r>
    <x v="2"/>
    <s v="US"/>
    <s v="USD"/>
    <n v="1418091128"/>
    <d v="2014-12-09T02:12:08"/>
    <n v="1415499128"/>
    <x v="1158"/>
    <b v="0"/>
    <n v="3"/>
    <b v="0"/>
    <n v="0.46666666666666673"/>
    <s v="food/food trucks"/>
    <x v="7"/>
    <s v="food trucks"/>
  </r>
  <r>
    <x v="2"/>
    <s v="US"/>
    <s v="USD"/>
    <n v="1435679100"/>
    <d v="2015-06-30T15:45:00"/>
    <n v="1433006765"/>
    <x v="1159"/>
    <b v="0"/>
    <n v="0"/>
    <b v="0"/>
    <n v="0"/>
    <s v="food/food trucks"/>
    <x v="7"/>
    <s v="food trucks"/>
  </r>
  <r>
    <x v="2"/>
    <s v="US"/>
    <s v="USD"/>
    <n v="1427510586"/>
    <d v="2015-03-28T02:43:06"/>
    <n v="1424922186"/>
    <x v="1160"/>
    <b v="0"/>
    <n v="19"/>
    <b v="0"/>
    <n v="3.85"/>
    <s v="food/food trucks"/>
    <x v="7"/>
    <s v="food trucks"/>
  </r>
  <r>
    <x v="2"/>
    <s v="US"/>
    <s v="USD"/>
    <n v="1432047989"/>
    <d v="2015-05-19T15:06:29"/>
    <n v="1430233589"/>
    <x v="1161"/>
    <b v="0"/>
    <n v="0"/>
    <b v="0"/>
    <n v="0"/>
    <s v="food/food trucks"/>
    <x v="7"/>
    <s v="food trucks"/>
  </r>
  <r>
    <x v="2"/>
    <s v="US"/>
    <s v="USD"/>
    <n v="1411662264"/>
    <d v="2014-09-25T16:24:24"/>
    <n v="1408983864"/>
    <x v="1162"/>
    <b v="0"/>
    <n v="2"/>
    <b v="0"/>
    <n v="5.8333333333333341E-2"/>
    <s v="food/food trucks"/>
    <x v="7"/>
    <s v="food trucks"/>
  </r>
  <r>
    <x v="2"/>
    <s v="US"/>
    <s v="USD"/>
    <n v="1407604920"/>
    <d v="2014-08-09T17:22:00"/>
    <n v="1405012920"/>
    <x v="1163"/>
    <b v="0"/>
    <n v="0"/>
    <b v="0"/>
    <n v="0"/>
    <s v="food/food trucks"/>
    <x v="7"/>
    <s v="food trucks"/>
  </r>
  <r>
    <x v="2"/>
    <s v="US"/>
    <s v="USD"/>
    <n v="1466270582"/>
    <d v="2016-06-18T17:23:02"/>
    <n v="1463678582"/>
    <x v="1164"/>
    <b v="0"/>
    <n v="0"/>
    <b v="0"/>
    <n v="0"/>
    <s v="food/food trucks"/>
    <x v="7"/>
    <s v="food trucks"/>
  </r>
  <r>
    <x v="2"/>
    <s v="US"/>
    <s v="USD"/>
    <n v="1404623330"/>
    <d v="2014-07-06T05:08:50"/>
    <n v="1401685730"/>
    <x v="1165"/>
    <b v="0"/>
    <n v="25"/>
    <b v="0"/>
    <n v="20.705000000000002"/>
    <s v="food/food trucks"/>
    <x v="7"/>
    <s v="food trucks"/>
  </r>
  <r>
    <x v="2"/>
    <s v="US"/>
    <s v="USD"/>
    <n v="1435291200"/>
    <d v="2015-06-26T04:00:00"/>
    <n v="1432640342"/>
    <x v="1166"/>
    <b v="0"/>
    <n v="8"/>
    <b v="0"/>
    <n v="19.139999999999997"/>
    <s v="food/food trucks"/>
    <x v="7"/>
    <s v="food trucks"/>
  </r>
  <r>
    <x v="2"/>
    <s v="US"/>
    <s v="USD"/>
    <n v="1410543495"/>
    <d v="2014-09-12T17:38:15"/>
    <n v="1407865095"/>
    <x v="1167"/>
    <b v="0"/>
    <n v="16"/>
    <b v="0"/>
    <n v="1.6316666666666666"/>
    <s v="food/food trucks"/>
    <x v="7"/>
    <s v="food trucks"/>
  </r>
  <r>
    <x v="2"/>
    <s v="US"/>
    <s v="USD"/>
    <n v="1474507065"/>
    <d v="2016-09-22T01:17:45"/>
    <n v="1471915065"/>
    <x v="1168"/>
    <b v="0"/>
    <n v="3"/>
    <b v="0"/>
    <n v="5.6666666666666661"/>
    <s v="food/food trucks"/>
    <x v="7"/>
    <s v="food trucks"/>
  </r>
  <r>
    <x v="2"/>
    <s v="US"/>
    <s v="USD"/>
    <n v="1424593763"/>
    <d v="2015-02-22T08:29:23"/>
    <n v="1422001763"/>
    <x v="1169"/>
    <b v="0"/>
    <n v="3"/>
    <b v="0"/>
    <n v="0.16999999999999998"/>
    <s v="food/food trucks"/>
    <x v="7"/>
    <s v="food trucks"/>
  </r>
  <r>
    <x v="2"/>
    <s v="GB"/>
    <s v="GBP"/>
    <n v="1433021171"/>
    <d v="2015-05-30T21:26:11"/>
    <n v="1430429171"/>
    <x v="1170"/>
    <b v="0"/>
    <n v="2"/>
    <b v="0"/>
    <n v="0.4"/>
    <s v="food/food trucks"/>
    <x v="7"/>
    <s v="food trucks"/>
  </r>
  <r>
    <x v="2"/>
    <s v="US"/>
    <s v="USD"/>
    <n v="1415909927"/>
    <d v="2014-11-13T20:18:47"/>
    <n v="1414351127"/>
    <x v="1171"/>
    <b v="0"/>
    <n v="1"/>
    <b v="0"/>
    <n v="0.1"/>
    <s v="food/food trucks"/>
    <x v="7"/>
    <s v="food trucks"/>
  </r>
  <r>
    <x v="2"/>
    <s v="US"/>
    <s v="USD"/>
    <n v="1408551752"/>
    <d v="2014-08-20T16:22:32"/>
    <n v="1405959752"/>
    <x v="1172"/>
    <b v="0"/>
    <n v="0"/>
    <b v="0"/>
    <n v="0"/>
    <s v="food/food trucks"/>
    <x v="7"/>
    <s v="food trucks"/>
  </r>
  <r>
    <x v="2"/>
    <s v="US"/>
    <s v="USD"/>
    <n v="1438576057"/>
    <d v="2015-08-03T04:27:37"/>
    <n v="1435552057"/>
    <x v="1173"/>
    <b v="0"/>
    <n v="1"/>
    <b v="0"/>
    <n v="2.4E-2"/>
    <s v="food/food trucks"/>
    <x v="7"/>
    <s v="food trucks"/>
  </r>
  <r>
    <x v="2"/>
    <s v="US"/>
    <s v="USD"/>
    <n v="1462738327"/>
    <d v="2016-05-08T20:12:07"/>
    <n v="1460146327"/>
    <x v="1174"/>
    <b v="0"/>
    <n v="19"/>
    <b v="0"/>
    <n v="5.9066666666666672"/>
    <s v="food/food trucks"/>
    <x v="7"/>
    <s v="food trucks"/>
  </r>
  <r>
    <x v="2"/>
    <s v="US"/>
    <s v="USD"/>
    <n v="1436981339"/>
    <d v="2015-07-15T17:28:59"/>
    <n v="1434389339"/>
    <x v="1175"/>
    <b v="0"/>
    <n v="9"/>
    <b v="0"/>
    <n v="2.9250000000000003"/>
    <s v="food/food trucks"/>
    <x v="7"/>
    <s v="food trucks"/>
  </r>
  <r>
    <x v="2"/>
    <s v="AU"/>
    <s v="AUD"/>
    <n v="1488805200"/>
    <d v="2017-03-06T13:00:00"/>
    <n v="1484094498"/>
    <x v="1176"/>
    <b v="0"/>
    <n v="1"/>
    <b v="0"/>
    <n v="5.7142857142857143E-3"/>
    <s v="food/food trucks"/>
    <x v="7"/>
    <s v="food trucks"/>
  </r>
  <r>
    <x v="2"/>
    <s v="GB"/>
    <s v="GBP"/>
    <n v="1413388296"/>
    <d v="2014-10-15T15:51:36"/>
    <n v="1410796296"/>
    <x v="1177"/>
    <b v="0"/>
    <n v="0"/>
    <b v="0"/>
    <n v="0"/>
    <s v="food/food trucks"/>
    <x v="7"/>
    <s v="food trucks"/>
  </r>
  <r>
    <x v="2"/>
    <s v="US"/>
    <s v="USD"/>
    <n v="1408225452"/>
    <d v="2014-08-16T21:44:12"/>
    <n v="1405633452"/>
    <x v="1178"/>
    <b v="0"/>
    <n v="1"/>
    <b v="0"/>
    <n v="6.6666666666666671E-3"/>
    <s v="food/food trucks"/>
    <x v="7"/>
    <s v="food trucks"/>
  </r>
  <r>
    <x v="2"/>
    <s v="CA"/>
    <s v="CAD"/>
    <n v="1446052627"/>
    <d v="2015-10-28T17:17:07"/>
    <n v="1443460627"/>
    <x v="1179"/>
    <b v="0"/>
    <n v="5"/>
    <b v="0"/>
    <n v="5.3333333333333339"/>
    <s v="food/food trucks"/>
    <x v="7"/>
    <s v="food trucks"/>
  </r>
  <r>
    <x v="2"/>
    <s v="US"/>
    <s v="USD"/>
    <n v="1403983314"/>
    <d v="2014-06-28T19:21:54"/>
    <n v="1400786514"/>
    <x v="1180"/>
    <b v="0"/>
    <n v="85"/>
    <b v="0"/>
    <n v="11.75"/>
    <s v="food/food trucks"/>
    <x v="7"/>
    <s v="food trucks"/>
  </r>
  <r>
    <x v="2"/>
    <s v="US"/>
    <s v="USD"/>
    <n v="1425197321"/>
    <d v="2015-03-01T08:08:41"/>
    <n v="1422605321"/>
    <x v="1181"/>
    <b v="0"/>
    <n v="3"/>
    <b v="0"/>
    <n v="8.0000000000000002E-3"/>
    <s v="food/food trucks"/>
    <x v="7"/>
    <s v="food trucks"/>
  </r>
  <r>
    <x v="2"/>
    <s v="US"/>
    <s v="USD"/>
    <n v="1484239320"/>
    <d v="2017-01-12T16:42:00"/>
    <n v="1482609088"/>
    <x v="1182"/>
    <b v="0"/>
    <n v="4"/>
    <b v="0"/>
    <n v="4.2"/>
    <s v="food/food trucks"/>
    <x v="7"/>
    <s v="food trucks"/>
  </r>
  <r>
    <x v="2"/>
    <s v="US"/>
    <s v="USD"/>
    <n v="1478059140"/>
    <d v="2016-11-02T03:59:00"/>
    <n v="1476391223"/>
    <x v="1183"/>
    <b v="0"/>
    <n v="3"/>
    <b v="0"/>
    <n v="4"/>
    <s v="food/food trucks"/>
    <x v="7"/>
    <s v="food trucks"/>
  </r>
  <r>
    <x v="0"/>
    <s v="GB"/>
    <s v="GBP"/>
    <n v="1486391011"/>
    <d v="2017-02-06T14:23:31"/>
    <n v="1483712611"/>
    <x v="1184"/>
    <b v="0"/>
    <n v="375"/>
    <b v="1"/>
    <n v="104.93636363636362"/>
    <s v="photography/photobooks"/>
    <x v="8"/>
    <s v="photobooks"/>
  </r>
  <r>
    <x v="0"/>
    <s v="US"/>
    <s v="USD"/>
    <n v="1433736000"/>
    <d v="2015-06-08T04:00:00"/>
    <n v="1430945149"/>
    <x v="1185"/>
    <b v="0"/>
    <n v="111"/>
    <b v="1"/>
    <n v="105.44"/>
    <s v="photography/photobooks"/>
    <x v="8"/>
    <s v="photobooks"/>
  </r>
  <r>
    <x v="0"/>
    <s v="GB"/>
    <s v="GBP"/>
    <n v="1433198520"/>
    <d v="2015-06-01T22:42:00"/>
    <n v="1430340195"/>
    <x v="1186"/>
    <b v="0"/>
    <n v="123"/>
    <b v="1"/>
    <n v="106.73333333333332"/>
    <s v="photography/photobooks"/>
    <x v="8"/>
    <s v="photobooks"/>
  </r>
  <r>
    <x v="0"/>
    <s v="US"/>
    <s v="USD"/>
    <n v="1431885600"/>
    <d v="2015-05-17T18:00:00"/>
    <n v="1429133323"/>
    <x v="1187"/>
    <b v="0"/>
    <n v="70"/>
    <b v="1"/>
    <n v="104.12571428571428"/>
    <s v="photography/photobooks"/>
    <x v="8"/>
    <s v="photobooks"/>
  </r>
  <r>
    <x v="0"/>
    <s v="CA"/>
    <s v="CAD"/>
    <n v="1482943740"/>
    <d v="2016-12-28T16:49:00"/>
    <n v="1481129340"/>
    <x v="1188"/>
    <b v="0"/>
    <n v="85"/>
    <b v="1"/>
    <n v="160.54999999999998"/>
    <s v="photography/photobooks"/>
    <x v="8"/>
    <s v="photobooks"/>
  </r>
  <r>
    <x v="0"/>
    <s v="US"/>
    <s v="USD"/>
    <n v="1467242995"/>
    <d v="2016-06-29T23:29:55"/>
    <n v="1465428595"/>
    <x v="1189"/>
    <b v="0"/>
    <n v="86"/>
    <b v="1"/>
    <n v="107.77777777777777"/>
    <s v="photography/photobooks"/>
    <x v="8"/>
    <s v="photobooks"/>
  </r>
  <r>
    <x v="0"/>
    <s v="US"/>
    <s v="USD"/>
    <n v="1409500725"/>
    <d v="2014-08-31T15:58:45"/>
    <n v="1406908725"/>
    <x v="1190"/>
    <b v="0"/>
    <n v="13"/>
    <b v="1"/>
    <n v="135"/>
    <s v="photography/photobooks"/>
    <x v="8"/>
    <s v="photobooks"/>
  </r>
  <r>
    <x v="0"/>
    <s v="US"/>
    <s v="USD"/>
    <n v="1458480560"/>
    <d v="2016-03-20T13:29:20"/>
    <n v="1455892160"/>
    <x v="1191"/>
    <b v="0"/>
    <n v="33"/>
    <b v="1"/>
    <n v="109.07407407407408"/>
    <s v="photography/photobooks"/>
    <x v="8"/>
    <s v="photobooks"/>
  </r>
  <r>
    <x v="0"/>
    <s v="GB"/>
    <s v="GBP"/>
    <n v="1486814978"/>
    <d v="2017-02-11T12:09:38"/>
    <n v="1484222978"/>
    <x v="1192"/>
    <b v="0"/>
    <n v="15"/>
    <b v="1"/>
    <n v="290"/>
    <s v="photography/photobooks"/>
    <x v="8"/>
    <s v="photobooks"/>
  </r>
  <r>
    <x v="0"/>
    <s v="US"/>
    <s v="USD"/>
    <n v="1460223453"/>
    <d v="2016-04-09T17:37:33"/>
    <n v="1455043053"/>
    <x v="1193"/>
    <b v="0"/>
    <n v="273"/>
    <b v="1"/>
    <n v="103.95714285714286"/>
    <s v="photography/photobooks"/>
    <x v="8"/>
    <s v="photobooks"/>
  </r>
  <r>
    <x v="0"/>
    <s v="IE"/>
    <s v="EUR"/>
    <n v="1428493379"/>
    <d v="2015-04-08T11:42:59"/>
    <n v="1425901379"/>
    <x v="1194"/>
    <b v="0"/>
    <n v="714"/>
    <b v="1"/>
    <n v="322.24"/>
    <s v="photography/photobooks"/>
    <x v="8"/>
    <s v="photobooks"/>
  </r>
  <r>
    <x v="0"/>
    <s v="IT"/>
    <s v="EUR"/>
    <n v="1450602000"/>
    <d v="2015-12-20T09:00:00"/>
    <n v="1445415653"/>
    <x v="1195"/>
    <b v="0"/>
    <n v="170"/>
    <b v="1"/>
    <n v="135"/>
    <s v="photography/photobooks"/>
    <x v="8"/>
    <s v="photobooks"/>
  </r>
  <r>
    <x v="0"/>
    <s v="GB"/>
    <s v="GBP"/>
    <n v="1450467539"/>
    <d v="2015-12-18T19:38:59"/>
    <n v="1447875539"/>
    <x v="1196"/>
    <b v="0"/>
    <n v="512"/>
    <b v="1"/>
    <n v="269.91034482758624"/>
    <s v="photography/photobooks"/>
    <x v="8"/>
    <s v="photobooks"/>
  </r>
  <r>
    <x v="0"/>
    <s v="US"/>
    <s v="USD"/>
    <n v="1465797540"/>
    <d v="2016-06-13T05:59:00"/>
    <n v="1463155034"/>
    <x v="1197"/>
    <b v="0"/>
    <n v="314"/>
    <b v="1"/>
    <n v="253.29333333333332"/>
    <s v="photography/photobooks"/>
    <x v="8"/>
    <s v="photobooks"/>
  </r>
  <r>
    <x v="0"/>
    <s v="US"/>
    <s v="USD"/>
    <n v="1451530800"/>
    <d v="2015-12-31T03:00:00"/>
    <n v="1448463086"/>
    <x v="1198"/>
    <b v="0"/>
    <n v="167"/>
    <b v="1"/>
    <n v="260.59999999999997"/>
    <s v="photography/photobooks"/>
    <x v="8"/>
    <s v="photobooks"/>
  </r>
  <r>
    <x v="0"/>
    <s v="GB"/>
    <s v="GBP"/>
    <n v="1436380200"/>
    <d v="2015-07-08T18:30:00"/>
    <n v="1433615400"/>
    <x v="1199"/>
    <b v="0"/>
    <n v="9"/>
    <b v="1"/>
    <n v="101.31677953348381"/>
    <s v="photography/photobooks"/>
    <x v="8"/>
    <s v="photobooks"/>
  </r>
  <r>
    <x v="0"/>
    <s v="US"/>
    <s v="USD"/>
    <n v="1429183656"/>
    <d v="2015-04-16T11:27:36"/>
    <n v="1427369256"/>
    <x v="1200"/>
    <b v="0"/>
    <n v="103"/>
    <b v="1"/>
    <n v="125.60416666666667"/>
    <s v="photography/photobooks"/>
    <x v="8"/>
    <s v="photobooks"/>
  </r>
  <r>
    <x v="0"/>
    <s v="GB"/>
    <s v="GBP"/>
    <n v="1468593246"/>
    <d v="2016-07-15T14:34:06"/>
    <n v="1466001246"/>
    <x v="1201"/>
    <b v="0"/>
    <n v="111"/>
    <b v="1"/>
    <n v="102.43783333333334"/>
    <s v="photography/photobooks"/>
    <x v="8"/>
    <s v="photobooks"/>
  </r>
  <r>
    <x v="0"/>
    <s v="AU"/>
    <s v="AUD"/>
    <n v="1435388154"/>
    <d v="2015-06-27T06:55:54"/>
    <n v="1432796154"/>
    <x v="1202"/>
    <b v="0"/>
    <n v="271"/>
    <b v="1"/>
    <n v="199.244"/>
    <s v="photography/photobooks"/>
    <x v="8"/>
    <s v="photobooks"/>
  </r>
  <r>
    <x v="0"/>
    <s v="US"/>
    <s v="USD"/>
    <n v="1433083527"/>
    <d v="2015-05-31T14:45:27"/>
    <n v="1430491527"/>
    <x v="1203"/>
    <b v="0"/>
    <n v="101"/>
    <b v="1"/>
    <n v="102.45398773006136"/>
    <s v="photography/photobooks"/>
    <x v="8"/>
    <s v="photobooks"/>
  </r>
  <r>
    <x v="0"/>
    <s v="US"/>
    <s v="USD"/>
    <n v="1449205200"/>
    <d v="2015-12-04T05:00:00"/>
    <n v="1445363833"/>
    <x v="1204"/>
    <b v="0"/>
    <n v="57"/>
    <b v="1"/>
    <n v="102.94615384615385"/>
    <s v="photography/photobooks"/>
    <x v="8"/>
    <s v="photobooks"/>
  </r>
  <r>
    <x v="0"/>
    <s v="DE"/>
    <s v="EUR"/>
    <n v="1434197351"/>
    <d v="2015-06-13T12:09:11"/>
    <n v="1431605351"/>
    <x v="1205"/>
    <b v="0"/>
    <n v="62"/>
    <b v="1"/>
    <n v="100.86153846153847"/>
    <s v="photography/photobooks"/>
    <x v="8"/>
    <s v="photobooks"/>
  </r>
  <r>
    <x v="0"/>
    <s v="AT"/>
    <s v="EUR"/>
    <n v="1489238940"/>
    <d v="2017-03-11T13:29:00"/>
    <n v="1486406253"/>
    <x v="1206"/>
    <b v="0"/>
    <n v="32"/>
    <b v="1"/>
    <n v="114.99999999999999"/>
    <s v="photography/photobooks"/>
    <x v="8"/>
    <s v="photobooks"/>
  </r>
  <r>
    <x v="0"/>
    <s v="IT"/>
    <s v="EUR"/>
    <n v="1459418400"/>
    <d v="2016-03-31T10:00:00"/>
    <n v="1456827573"/>
    <x v="1207"/>
    <b v="0"/>
    <n v="141"/>
    <b v="1"/>
    <n v="104.16766467065868"/>
    <s v="photography/photobooks"/>
    <x v="8"/>
    <s v="photobooks"/>
  </r>
  <r>
    <x v="0"/>
    <s v="US"/>
    <s v="USD"/>
    <n v="1458835264"/>
    <d v="2016-03-24T16:01:04"/>
    <n v="1456246864"/>
    <x v="1208"/>
    <b v="0"/>
    <n v="75"/>
    <b v="1"/>
    <n v="155.29999999999998"/>
    <s v="photography/photobooks"/>
    <x v="8"/>
    <s v="photobooks"/>
  </r>
  <r>
    <x v="0"/>
    <s v="US"/>
    <s v="USD"/>
    <n v="1488053905"/>
    <d v="2017-02-25T20:18:25"/>
    <n v="1485461905"/>
    <x v="1209"/>
    <b v="0"/>
    <n v="46"/>
    <b v="1"/>
    <n v="106"/>
    <s v="photography/photobooks"/>
    <x v="8"/>
    <s v="photobooks"/>
  </r>
  <r>
    <x v="0"/>
    <s v="SE"/>
    <s v="SEK"/>
    <n v="1433106000"/>
    <d v="2015-05-31T21:00:00"/>
    <n v="1431124572"/>
    <x v="1210"/>
    <b v="0"/>
    <n v="103"/>
    <b v="1"/>
    <n v="254.31499999999997"/>
    <s v="photography/photobooks"/>
    <x v="8"/>
    <s v="photobooks"/>
  </r>
  <r>
    <x v="0"/>
    <s v="CA"/>
    <s v="CAD"/>
    <n v="1465505261"/>
    <d v="2016-06-09T20:47:41"/>
    <n v="1464209261"/>
    <x v="1211"/>
    <b v="0"/>
    <n v="6"/>
    <b v="1"/>
    <n v="101.1"/>
    <s v="photography/photobooks"/>
    <x v="8"/>
    <s v="photobooks"/>
  </r>
  <r>
    <x v="0"/>
    <s v="US"/>
    <s v="USD"/>
    <n v="1448586000"/>
    <d v="2015-11-27T01:00:00"/>
    <n v="1447195695"/>
    <x v="1212"/>
    <b v="0"/>
    <n v="83"/>
    <b v="1"/>
    <n v="129.04"/>
    <s v="photography/photobooks"/>
    <x v="8"/>
    <s v="photobooks"/>
  </r>
  <r>
    <x v="0"/>
    <s v="GB"/>
    <s v="GBP"/>
    <n v="1485886100"/>
    <d v="2017-01-31T18:08:20"/>
    <n v="1482862100"/>
    <x v="1213"/>
    <b v="0"/>
    <n v="108"/>
    <b v="1"/>
    <n v="102.23076923076924"/>
    <s v="photography/photobooks"/>
    <x v="8"/>
    <s v="photobooks"/>
  </r>
  <r>
    <x v="0"/>
    <s v="US"/>
    <s v="USD"/>
    <n v="1433880605"/>
    <d v="2015-06-09T20:10:05"/>
    <n v="1428696605"/>
    <x v="1214"/>
    <b v="0"/>
    <n v="25"/>
    <b v="1"/>
    <n v="131.80000000000001"/>
    <s v="photography/photobooks"/>
    <x v="8"/>
    <s v="photobooks"/>
  </r>
  <r>
    <x v="0"/>
    <s v="US"/>
    <s v="USD"/>
    <n v="1401487756"/>
    <d v="2014-05-30T22:09:16"/>
    <n v="1398895756"/>
    <x v="1215"/>
    <b v="0"/>
    <n v="549"/>
    <b v="1"/>
    <n v="786.0802000000001"/>
    <s v="photography/photobooks"/>
    <x v="8"/>
    <s v="photobooks"/>
  </r>
  <r>
    <x v="0"/>
    <s v="US"/>
    <s v="USD"/>
    <n v="1443826980"/>
    <d v="2015-10-02T23:03:00"/>
    <n v="1441032457"/>
    <x v="1216"/>
    <b v="0"/>
    <n v="222"/>
    <b v="1"/>
    <n v="145.70000000000002"/>
    <s v="photography/photobooks"/>
    <x v="8"/>
    <s v="photobooks"/>
  </r>
  <r>
    <x v="0"/>
    <s v="US"/>
    <s v="USD"/>
    <n v="1468524340"/>
    <d v="2016-07-14T19:25:40"/>
    <n v="1465932340"/>
    <x v="1217"/>
    <b v="0"/>
    <n v="183"/>
    <b v="1"/>
    <n v="102.60000000000001"/>
    <s v="photography/photobooks"/>
    <x v="8"/>
    <s v="photobooks"/>
  </r>
  <r>
    <x v="0"/>
    <s v="US"/>
    <s v="USD"/>
    <n v="1446346800"/>
    <d v="2015-11-01T03:00:00"/>
    <n v="1443714800"/>
    <x v="1218"/>
    <b v="0"/>
    <n v="89"/>
    <b v="1"/>
    <n v="172.27777777777777"/>
    <s v="photography/photobooks"/>
    <x v="8"/>
    <s v="photobooks"/>
  </r>
  <r>
    <x v="0"/>
    <s v="US"/>
    <s v="USD"/>
    <n v="1476961513"/>
    <d v="2016-10-20T11:05:13"/>
    <n v="1474369513"/>
    <x v="1219"/>
    <b v="0"/>
    <n v="253"/>
    <b v="1"/>
    <n v="159.16819571865443"/>
    <s v="photography/photobooks"/>
    <x v="8"/>
    <s v="photobooks"/>
  </r>
  <r>
    <x v="0"/>
    <s v="DE"/>
    <s v="EUR"/>
    <n v="1440515112"/>
    <d v="2015-08-25T15:05:12"/>
    <n v="1437923112"/>
    <x v="1220"/>
    <b v="0"/>
    <n v="140"/>
    <b v="1"/>
    <n v="103.76666666666668"/>
    <s v="photography/photobooks"/>
    <x v="8"/>
    <s v="photobooks"/>
  </r>
  <r>
    <x v="0"/>
    <s v="GB"/>
    <s v="GBP"/>
    <n v="1480809600"/>
    <d v="2016-12-04T00:00:00"/>
    <n v="1478431488"/>
    <x v="1221"/>
    <b v="0"/>
    <n v="103"/>
    <b v="1"/>
    <n v="111.40954545454547"/>
    <s v="photography/photobooks"/>
    <x v="8"/>
    <s v="photobooks"/>
  </r>
  <r>
    <x v="0"/>
    <s v="CA"/>
    <s v="CAD"/>
    <n v="1459483200"/>
    <d v="2016-04-01T04:00:00"/>
    <n v="1456852647"/>
    <x v="1222"/>
    <b v="0"/>
    <n v="138"/>
    <b v="1"/>
    <n v="280.375"/>
    <s v="photography/photobooks"/>
    <x v="8"/>
    <s v="photobooks"/>
  </r>
  <r>
    <x v="0"/>
    <s v="US"/>
    <s v="USD"/>
    <n v="1478754909"/>
    <d v="2016-11-10T05:15:09"/>
    <n v="1476159309"/>
    <x v="1223"/>
    <b v="0"/>
    <n v="191"/>
    <b v="1"/>
    <n v="112.10606060606061"/>
    <s v="photography/photobooks"/>
    <x v="8"/>
    <s v="photobooks"/>
  </r>
  <r>
    <x v="1"/>
    <s v="US"/>
    <s v="USD"/>
    <n v="1402060302"/>
    <d v="2014-06-06T13:11:42"/>
    <n v="1396876302"/>
    <x v="1224"/>
    <b v="0"/>
    <n v="18"/>
    <b v="0"/>
    <n v="7.0666666666666673"/>
    <s v="music/world music"/>
    <x v="4"/>
    <s v="world music"/>
  </r>
  <r>
    <x v="1"/>
    <s v="US"/>
    <s v="USD"/>
    <n v="1382478278"/>
    <d v="2013-10-22T21:44:38"/>
    <n v="1377294278"/>
    <x v="1225"/>
    <b v="0"/>
    <n v="3"/>
    <b v="0"/>
    <n v="4.3999999999999995"/>
    <s v="music/world music"/>
    <x v="4"/>
    <s v="world music"/>
  </r>
  <r>
    <x v="1"/>
    <s v="US"/>
    <s v="USD"/>
    <n v="1398042000"/>
    <d v="2014-04-21T01:00:00"/>
    <n v="1395089981"/>
    <x v="1226"/>
    <b v="0"/>
    <n v="40"/>
    <b v="0"/>
    <n v="3.8739999999999997"/>
    <s v="music/world music"/>
    <x v="4"/>
    <s v="world music"/>
  </r>
  <r>
    <x v="1"/>
    <s v="US"/>
    <s v="USD"/>
    <n v="1407394800"/>
    <d v="2014-08-07T07:00:00"/>
    <n v="1404770616"/>
    <x v="1227"/>
    <b v="0"/>
    <n v="0"/>
    <b v="0"/>
    <n v="0"/>
    <s v="music/world music"/>
    <x v="4"/>
    <s v="world music"/>
  </r>
  <r>
    <x v="1"/>
    <s v="US"/>
    <s v="USD"/>
    <n v="1317231008"/>
    <d v="2011-09-28T17:30:08"/>
    <n v="1312047008"/>
    <x v="1228"/>
    <b v="0"/>
    <n v="24"/>
    <b v="0"/>
    <n v="29.299999999999997"/>
    <s v="music/world music"/>
    <x v="4"/>
    <s v="world music"/>
  </r>
  <r>
    <x v="1"/>
    <s v="US"/>
    <s v="USD"/>
    <n v="1334592000"/>
    <d v="2012-04-16T16:00:00"/>
    <n v="1331982127"/>
    <x v="1229"/>
    <b v="0"/>
    <n v="1"/>
    <b v="0"/>
    <n v="0.90909090909090906"/>
    <s v="music/world music"/>
    <x v="4"/>
    <s v="world music"/>
  </r>
  <r>
    <x v="1"/>
    <s v="US"/>
    <s v="USD"/>
    <n v="1298589630"/>
    <d v="2011-02-24T23:20:30"/>
    <n v="1295997630"/>
    <x v="1230"/>
    <b v="0"/>
    <n v="0"/>
    <b v="0"/>
    <n v="0"/>
    <s v="music/world music"/>
    <x v="4"/>
    <s v="world music"/>
  </r>
  <r>
    <x v="1"/>
    <s v="US"/>
    <s v="USD"/>
    <n v="1440723600"/>
    <d v="2015-08-28T01:00:00"/>
    <n v="1436394968"/>
    <x v="1231"/>
    <b v="0"/>
    <n v="0"/>
    <b v="0"/>
    <n v="0"/>
    <s v="music/world music"/>
    <x v="4"/>
    <s v="world music"/>
  </r>
  <r>
    <x v="1"/>
    <s v="US"/>
    <s v="USD"/>
    <n v="1381090870"/>
    <d v="2013-10-06T20:21:10"/>
    <n v="1377030070"/>
    <x v="1232"/>
    <b v="0"/>
    <n v="1"/>
    <b v="0"/>
    <n v="0.8"/>
    <s v="music/world music"/>
    <x v="4"/>
    <s v="world music"/>
  </r>
  <r>
    <x v="1"/>
    <s v="US"/>
    <s v="USD"/>
    <n v="1329864374"/>
    <d v="2012-02-21T22:46:14"/>
    <n v="1328049974"/>
    <x v="1233"/>
    <b v="0"/>
    <n v="6"/>
    <b v="0"/>
    <n v="11.600000000000001"/>
    <s v="music/world music"/>
    <x v="4"/>
    <s v="world music"/>
  </r>
  <r>
    <x v="1"/>
    <s v="GB"/>
    <s v="GBP"/>
    <n v="1422903342"/>
    <d v="2015-02-02T18:55:42"/>
    <n v="1420311342"/>
    <x v="1234"/>
    <b v="0"/>
    <n v="0"/>
    <b v="0"/>
    <n v="0"/>
    <s v="music/world music"/>
    <x v="4"/>
    <s v="world music"/>
  </r>
  <r>
    <x v="1"/>
    <s v="US"/>
    <s v="USD"/>
    <n v="1387077299"/>
    <d v="2013-12-15T03:14:59"/>
    <n v="1383621299"/>
    <x v="1235"/>
    <b v="0"/>
    <n v="6"/>
    <b v="0"/>
    <n v="2.7873639500929119"/>
    <s v="music/world music"/>
    <x v="4"/>
    <s v="world music"/>
  </r>
  <r>
    <x v="1"/>
    <s v="US"/>
    <s v="USD"/>
    <n v="1343491200"/>
    <d v="2012-07-28T16:00:00"/>
    <n v="1342801164"/>
    <x v="1236"/>
    <b v="0"/>
    <n v="0"/>
    <b v="0"/>
    <n v="0"/>
    <s v="music/world music"/>
    <x v="4"/>
    <s v="world music"/>
  </r>
  <r>
    <x v="1"/>
    <s v="US"/>
    <s v="USD"/>
    <n v="1345790865"/>
    <d v="2012-08-24T06:47:45"/>
    <n v="1344062865"/>
    <x v="1237"/>
    <b v="0"/>
    <n v="0"/>
    <b v="0"/>
    <n v="0"/>
    <s v="music/world music"/>
    <x v="4"/>
    <s v="world music"/>
  </r>
  <r>
    <x v="1"/>
    <s v="US"/>
    <s v="USD"/>
    <n v="1312641536"/>
    <d v="2011-08-06T14:38:56"/>
    <n v="1310049536"/>
    <x v="1238"/>
    <b v="0"/>
    <n v="3"/>
    <b v="0"/>
    <n v="17.8"/>
    <s v="music/world music"/>
    <x v="4"/>
    <s v="world music"/>
  </r>
  <r>
    <x v="1"/>
    <s v="US"/>
    <s v="USD"/>
    <n v="1325804767"/>
    <d v="2012-01-05T23:06:07"/>
    <n v="1323212767"/>
    <x v="1239"/>
    <b v="0"/>
    <n v="0"/>
    <b v="0"/>
    <n v="0"/>
    <s v="music/world music"/>
    <x v="4"/>
    <s v="world music"/>
  </r>
  <r>
    <x v="1"/>
    <s v="US"/>
    <s v="USD"/>
    <n v="1373665860"/>
    <d v="2013-07-12T21:51:00"/>
    <n v="1368579457"/>
    <x v="1240"/>
    <b v="0"/>
    <n v="8"/>
    <b v="0"/>
    <n v="3.0124999999999997"/>
    <s v="music/world music"/>
    <x v="4"/>
    <s v="world music"/>
  </r>
  <r>
    <x v="1"/>
    <s v="US"/>
    <s v="USD"/>
    <n v="1414994340"/>
    <d v="2014-11-03T05:59:00"/>
    <n v="1413057980"/>
    <x v="1241"/>
    <b v="0"/>
    <n v="34"/>
    <b v="0"/>
    <n v="50.739999999999995"/>
    <s v="music/world music"/>
    <x v="4"/>
    <s v="world music"/>
  </r>
  <r>
    <x v="1"/>
    <s v="US"/>
    <s v="USD"/>
    <n v="1315747080"/>
    <d v="2011-09-11T13:18:00"/>
    <n v="1314417502"/>
    <x v="1242"/>
    <b v="0"/>
    <n v="1"/>
    <b v="0"/>
    <n v="0.54884742041712409"/>
    <s v="music/world music"/>
    <x v="4"/>
    <s v="world music"/>
  </r>
  <r>
    <x v="1"/>
    <s v="US"/>
    <s v="USD"/>
    <n v="1310158800"/>
    <d v="2011-07-08T21:00:00"/>
    <n v="1304888771"/>
    <x v="1243"/>
    <b v="0"/>
    <n v="38"/>
    <b v="0"/>
    <n v="14.091666666666667"/>
    <s v="music/world music"/>
    <x v="4"/>
    <s v="world music"/>
  </r>
  <r>
    <x v="0"/>
    <s v="US"/>
    <s v="USD"/>
    <n v="1366664400"/>
    <d v="2013-04-22T21:00:00"/>
    <n v="1363981723"/>
    <x v="1244"/>
    <b v="1"/>
    <n v="45"/>
    <b v="1"/>
    <n v="103.8"/>
    <s v="music/rock"/>
    <x v="4"/>
    <s v="rock"/>
  </r>
  <r>
    <x v="0"/>
    <s v="US"/>
    <s v="USD"/>
    <n v="1402755834"/>
    <d v="2014-06-14T14:23:54"/>
    <n v="1400163834"/>
    <x v="1245"/>
    <b v="1"/>
    <n v="17"/>
    <b v="1"/>
    <n v="120.24999999999999"/>
    <s v="music/rock"/>
    <x v="4"/>
    <s v="rock"/>
  </r>
  <r>
    <x v="0"/>
    <s v="US"/>
    <s v="USD"/>
    <n v="1323136949"/>
    <d v="2011-12-06T02:02:29"/>
    <n v="1319245349"/>
    <x v="1246"/>
    <b v="1"/>
    <n v="31"/>
    <b v="1"/>
    <n v="117"/>
    <s v="music/rock"/>
    <x v="4"/>
    <s v="rock"/>
  </r>
  <r>
    <x v="0"/>
    <s v="US"/>
    <s v="USD"/>
    <n v="1367823655"/>
    <d v="2013-05-06T07:00:55"/>
    <n v="1365231655"/>
    <x v="1247"/>
    <b v="1"/>
    <n v="50"/>
    <b v="1"/>
    <n v="122.14285714285715"/>
    <s v="music/rock"/>
    <x v="4"/>
    <s v="rock"/>
  </r>
  <r>
    <x v="0"/>
    <s v="US"/>
    <s v="USD"/>
    <n v="1402642740"/>
    <d v="2014-06-13T06:59:00"/>
    <n v="1399563953"/>
    <x v="1248"/>
    <b v="1"/>
    <n v="59"/>
    <b v="1"/>
    <n v="151.63999999999999"/>
    <s v="music/rock"/>
    <x v="4"/>
    <s v="rock"/>
  </r>
  <r>
    <x v="0"/>
    <s v="US"/>
    <s v="USD"/>
    <n v="1341683211"/>
    <d v="2012-07-07T17:46:51"/>
    <n v="1339091211"/>
    <x v="1249"/>
    <b v="1"/>
    <n v="81"/>
    <b v="1"/>
    <n v="104.44"/>
    <s v="music/rock"/>
    <x v="4"/>
    <s v="rock"/>
  </r>
  <r>
    <x v="0"/>
    <s v="US"/>
    <s v="USD"/>
    <n v="1410017131"/>
    <d v="2014-09-06T15:25:31"/>
    <n v="1406129131"/>
    <x v="1250"/>
    <b v="1"/>
    <n v="508"/>
    <b v="1"/>
    <n v="200.15333333333331"/>
    <s v="music/rock"/>
    <x v="4"/>
    <s v="rock"/>
  </r>
  <r>
    <x v="0"/>
    <s v="US"/>
    <s v="USD"/>
    <n v="1316979167"/>
    <d v="2011-09-25T19:32:47"/>
    <n v="1311795167"/>
    <x v="1251"/>
    <b v="1"/>
    <n v="74"/>
    <b v="1"/>
    <n v="101.8"/>
    <s v="music/rock"/>
    <x v="4"/>
    <s v="rock"/>
  </r>
  <r>
    <x v="0"/>
    <s v="US"/>
    <s v="USD"/>
    <n v="1382658169"/>
    <d v="2013-10-24T23:42:49"/>
    <n v="1380238969"/>
    <x v="1252"/>
    <b v="1"/>
    <n v="141"/>
    <b v="1"/>
    <n v="137.65714285714284"/>
    <s v="music/rock"/>
    <x v="4"/>
    <s v="rock"/>
  </r>
  <r>
    <x v="0"/>
    <s v="US"/>
    <s v="USD"/>
    <n v="1409770107"/>
    <d v="2014-09-03T18:48:27"/>
    <n v="1407178107"/>
    <x v="1253"/>
    <b v="1"/>
    <n v="711"/>
    <b v="1"/>
    <n v="303833.2"/>
    <s v="music/rock"/>
    <x v="4"/>
    <s v="rock"/>
  </r>
  <r>
    <x v="0"/>
    <s v="US"/>
    <s v="USD"/>
    <n v="1293857940"/>
    <d v="2011-01-01T04:59:00"/>
    <n v="1288968886"/>
    <x v="1254"/>
    <b v="1"/>
    <n v="141"/>
    <b v="1"/>
    <n v="198.85074626865671"/>
    <s v="music/rock"/>
    <x v="4"/>
    <s v="rock"/>
  </r>
  <r>
    <x v="0"/>
    <s v="US"/>
    <s v="USD"/>
    <n v="1385932652"/>
    <d v="2013-12-01T21:17:32"/>
    <n v="1383337052"/>
    <x v="1255"/>
    <b v="1"/>
    <n v="109"/>
    <b v="1"/>
    <n v="202.36666666666667"/>
    <s v="music/rock"/>
    <x v="4"/>
    <s v="rock"/>
  </r>
  <r>
    <x v="0"/>
    <s v="US"/>
    <s v="USD"/>
    <n v="1329084231"/>
    <d v="2012-02-12T22:03:51"/>
    <n v="1326492231"/>
    <x v="1256"/>
    <b v="1"/>
    <n v="361"/>
    <b v="1"/>
    <n v="117.96376666666666"/>
    <s v="music/rock"/>
    <x v="4"/>
    <s v="rock"/>
  </r>
  <r>
    <x v="0"/>
    <s v="US"/>
    <s v="USD"/>
    <n v="1301792590"/>
    <d v="2011-04-03T01:03:10"/>
    <n v="1297562590"/>
    <x v="1257"/>
    <b v="1"/>
    <n v="176"/>
    <b v="1"/>
    <n v="294.72727272727275"/>
    <s v="music/rock"/>
    <x v="4"/>
    <s v="rock"/>
  </r>
  <r>
    <x v="0"/>
    <s v="US"/>
    <s v="USD"/>
    <n v="1377960012"/>
    <d v="2013-08-31T14:40:12"/>
    <n v="1375368012"/>
    <x v="1258"/>
    <b v="1"/>
    <n v="670"/>
    <b v="1"/>
    <n v="213.14633333333336"/>
    <s v="music/rock"/>
    <x v="4"/>
    <s v="rock"/>
  </r>
  <r>
    <x v="0"/>
    <s v="US"/>
    <s v="USD"/>
    <n v="1402286340"/>
    <d v="2014-06-09T03:59:00"/>
    <n v="1399504664"/>
    <x v="1259"/>
    <b v="1"/>
    <n v="96"/>
    <b v="1"/>
    <n v="104.24"/>
    <s v="music/rock"/>
    <x v="4"/>
    <s v="rock"/>
  </r>
  <r>
    <x v="0"/>
    <s v="US"/>
    <s v="USD"/>
    <n v="1393445620"/>
    <d v="2014-02-26T20:13:40"/>
    <n v="1390853620"/>
    <x v="1260"/>
    <b v="1"/>
    <n v="74"/>
    <b v="1"/>
    <n v="113.66666666666667"/>
    <s v="music/rock"/>
    <x v="4"/>
    <s v="rock"/>
  </r>
  <r>
    <x v="0"/>
    <s v="US"/>
    <s v="USD"/>
    <n v="1390983227"/>
    <d v="2014-01-29T08:13:47"/>
    <n v="1388391227"/>
    <x v="1261"/>
    <b v="1"/>
    <n v="52"/>
    <b v="1"/>
    <n v="101.25"/>
    <s v="music/rock"/>
    <x v="4"/>
    <s v="rock"/>
  </r>
  <r>
    <x v="0"/>
    <s v="CA"/>
    <s v="CAD"/>
    <n v="1392574692"/>
    <d v="2014-02-16T18:18:12"/>
    <n v="1389982692"/>
    <x v="1262"/>
    <b v="1"/>
    <n v="105"/>
    <b v="1"/>
    <n v="125.41538461538462"/>
    <s v="music/rock"/>
    <x v="4"/>
    <s v="rock"/>
  </r>
  <r>
    <x v="0"/>
    <s v="US"/>
    <s v="USD"/>
    <n v="1396054800"/>
    <d v="2014-03-29T01:00:00"/>
    <n v="1393034470"/>
    <x v="1263"/>
    <b v="1"/>
    <n v="41"/>
    <b v="1"/>
    <n v="119"/>
    <s v="music/rock"/>
    <x v="4"/>
    <s v="rock"/>
  </r>
  <r>
    <x v="0"/>
    <s v="US"/>
    <s v="USD"/>
    <n v="1383062083"/>
    <d v="2013-10-29T15:54:43"/>
    <n v="1380556483"/>
    <x v="1264"/>
    <b v="1"/>
    <n v="34"/>
    <b v="1"/>
    <n v="166.46153846153845"/>
    <s v="music/rock"/>
    <x v="4"/>
    <s v="rock"/>
  </r>
  <r>
    <x v="0"/>
    <s v="US"/>
    <s v="USD"/>
    <n v="1291131815"/>
    <d v="2010-11-30T15:43:35"/>
    <n v="1287071015"/>
    <x v="1265"/>
    <b v="1"/>
    <n v="66"/>
    <b v="1"/>
    <n v="119.14771428571429"/>
    <s v="music/rock"/>
    <x v="4"/>
    <s v="rock"/>
  </r>
  <r>
    <x v="0"/>
    <s v="US"/>
    <s v="USD"/>
    <n v="1389474145"/>
    <d v="2014-01-11T21:02:25"/>
    <n v="1386882145"/>
    <x v="1266"/>
    <b v="1"/>
    <n v="50"/>
    <b v="1"/>
    <n v="100.47368421052632"/>
    <s v="music/rock"/>
    <x v="4"/>
    <s v="rock"/>
  </r>
  <r>
    <x v="0"/>
    <s v="US"/>
    <s v="USD"/>
    <n v="1374674558"/>
    <d v="2013-07-24T14:02:38"/>
    <n v="1372082558"/>
    <x v="1267"/>
    <b v="1"/>
    <n v="159"/>
    <b v="1"/>
    <n v="101.8"/>
    <s v="music/rock"/>
    <x v="4"/>
    <s v="rock"/>
  </r>
  <r>
    <x v="0"/>
    <s v="US"/>
    <s v="USD"/>
    <n v="1379708247"/>
    <d v="2013-09-20T20:17:27"/>
    <n v="1377116247"/>
    <x v="1268"/>
    <b v="1"/>
    <n v="182"/>
    <b v="1"/>
    <n v="116.66666666666667"/>
    <s v="music/rock"/>
    <x v="4"/>
    <s v="rock"/>
  </r>
  <r>
    <x v="0"/>
    <s v="US"/>
    <s v="USD"/>
    <n v="1460764800"/>
    <d v="2016-04-16T00:00:00"/>
    <n v="1458157512"/>
    <x v="1269"/>
    <b v="1"/>
    <n v="206"/>
    <b v="1"/>
    <n v="108.64893617021276"/>
    <s v="music/rock"/>
    <x v="4"/>
    <s v="rock"/>
  </r>
  <r>
    <x v="0"/>
    <s v="US"/>
    <s v="USD"/>
    <n v="1332704042"/>
    <d v="2012-03-25T19:34:02"/>
    <n v="1327523642"/>
    <x v="1270"/>
    <b v="1"/>
    <n v="169"/>
    <b v="1"/>
    <n v="114.72"/>
    <s v="music/rock"/>
    <x v="4"/>
    <s v="rock"/>
  </r>
  <r>
    <x v="0"/>
    <s v="US"/>
    <s v="USD"/>
    <n v="1384363459"/>
    <d v="2013-11-13T17:24:19"/>
    <n v="1381767859"/>
    <x v="1271"/>
    <b v="1"/>
    <n v="31"/>
    <b v="1"/>
    <n v="101.8"/>
    <s v="music/rock"/>
    <x v="4"/>
    <s v="rock"/>
  </r>
  <r>
    <x v="0"/>
    <s v="US"/>
    <s v="USD"/>
    <n v="1276574400"/>
    <d v="2010-06-15T04:00:00"/>
    <n v="1270576379"/>
    <x v="1272"/>
    <b v="1"/>
    <n v="28"/>
    <b v="1"/>
    <n v="106"/>
    <s v="music/rock"/>
    <x v="4"/>
    <s v="rock"/>
  </r>
  <r>
    <x v="0"/>
    <s v="CA"/>
    <s v="CAD"/>
    <n v="1409506291"/>
    <d v="2014-08-31T17:31:31"/>
    <n v="1406914291"/>
    <x v="1273"/>
    <b v="1"/>
    <n v="54"/>
    <b v="1"/>
    <n v="103.49999999999999"/>
    <s v="music/rock"/>
    <x v="4"/>
    <s v="rock"/>
  </r>
  <r>
    <x v="0"/>
    <s v="US"/>
    <s v="USD"/>
    <n v="1346344425"/>
    <d v="2012-08-30T16:33:45"/>
    <n v="1343320425"/>
    <x v="1274"/>
    <b v="1"/>
    <n v="467"/>
    <b v="1"/>
    <n v="154.97535999999999"/>
    <s v="music/rock"/>
    <x v="4"/>
    <s v="rock"/>
  </r>
  <r>
    <x v="0"/>
    <s v="US"/>
    <s v="USD"/>
    <n v="1375908587"/>
    <d v="2013-08-07T20:49:47"/>
    <n v="1372884587"/>
    <x v="1275"/>
    <b v="1"/>
    <n v="389"/>
    <b v="1"/>
    <n v="162.14066666666668"/>
    <s v="music/rock"/>
    <x v="4"/>
    <s v="rock"/>
  </r>
  <r>
    <x v="0"/>
    <s v="US"/>
    <s v="USD"/>
    <n v="1251777600"/>
    <d v="2009-09-01T04:00:00"/>
    <n v="1247504047"/>
    <x v="1276"/>
    <b v="1"/>
    <n v="68"/>
    <b v="1"/>
    <n v="104.42100000000001"/>
    <s v="music/rock"/>
    <x v="4"/>
    <s v="rock"/>
  </r>
  <r>
    <x v="0"/>
    <s v="US"/>
    <s v="USD"/>
    <n v="1346765347"/>
    <d v="2012-09-04T13:29:07"/>
    <n v="1343741347"/>
    <x v="1277"/>
    <b v="1"/>
    <n v="413"/>
    <b v="1"/>
    <n v="106.12433333333333"/>
    <s v="music/rock"/>
    <x v="4"/>
    <s v="rock"/>
  </r>
  <r>
    <x v="0"/>
    <s v="US"/>
    <s v="USD"/>
    <n v="1403661600"/>
    <d v="2014-06-25T02:00:00"/>
    <n v="1401196766"/>
    <x v="1278"/>
    <b v="1"/>
    <n v="190"/>
    <b v="1"/>
    <n v="154.93846153846152"/>
    <s v="music/rock"/>
    <x v="4"/>
    <s v="rock"/>
  </r>
  <r>
    <x v="0"/>
    <s v="US"/>
    <s v="USD"/>
    <n v="1395624170"/>
    <d v="2014-03-24T01:22:50"/>
    <n v="1392171770"/>
    <x v="1279"/>
    <b v="1"/>
    <n v="189"/>
    <b v="1"/>
    <n v="110.77157238734421"/>
    <s v="music/rock"/>
    <x v="4"/>
    <s v="rock"/>
  </r>
  <r>
    <x v="0"/>
    <s v="US"/>
    <s v="USD"/>
    <n v="1299003054"/>
    <d v="2011-03-01T18:10:54"/>
    <n v="1291227054"/>
    <x v="1280"/>
    <b v="1"/>
    <n v="130"/>
    <b v="1"/>
    <n v="110.91186666666665"/>
    <s v="music/rock"/>
    <x v="4"/>
    <s v="rock"/>
  </r>
  <r>
    <x v="0"/>
    <s v="US"/>
    <s v="USD"/>
    <n v="1375033836"/>
    <d v="2013-07-28T17:50:36"/>
    <n v="1373305836"/>
    <x v="1281"/>
    <b v="1"/>
    <n v="74"/>
    <b v="1"/>
    <n v="110.71428571428572"/>
    <s v="music/rock"/>
    <x v="4"/>
    <s v="rock"/>
  </r>
  <r>
    <x v="0"/>
    <s v="US"/>
    <s v="USD"/>
    <n v="1386565140"/>
    <d v="2013-12-09T04:59:00"/>
    <n v="1383909855"/>
    <x v="1282"/>
    <b v="1"/>
    <n v="274"/>
    <b v="1"/>
    <n v="123.61333333333333"/>
    <s v="music/rock"/>
    <x v="4"/>
    <s v="rock"/>
  </r>
  <r>
    <x v="0"/>
    <s v="US"/>
    <s v="USD"/>
    <n v="1362974400"/>
    <d v="2013-03-11T04:00:00"/>
    <n v="1360948389"/>
    <x v="1283"/>
    <b v="1"/>
    <n v="22"/>
    <b v="1"/>
    <n v="211.05"/>
    <s v="music/rock"/>
    <x v="4"/>
    <s v="rock"/>
  </r>
  <r>
    <x v="0"/>
    <s v="US"/>
    <s v="USD"/>
    <n v="1483203540"/>
    <d v="2016-12-31T16:59:00"/>
    <n v="1481175482"/>
    <x v="1284"/>
    <b v="0"/>
    <n v="31"/>
    <b v="1"/>
    <n v="101"/>
    <s v="theater/plays"/>
    <x v="1"/>
    <s v="plays"/>
  </r>
  <r>
    <x v="0"/>
    <s v="GB"/>
    <s v="GBP"/>
    <n v="1434808775"/>
    <d v="2015-06-20T13:59:35"/>
    <n v="1433512775"/>
    <x v="1285"/>
    <b v="0"/>
    <n v="63"/>
    <b v="1"/>
    <n v="101.64999999999999"/>
    <s v="theater/plays"/>
    <x v="1"/>
    <s v="plays"/>
  </r>
  <r>
    <x v="0"/>
    <s v="GB"/>
    <s v="GBP"/>
    <n v="1424181600"/>
    <d v="2015-02-17T14:00:00"/>
    <n v="1423041227"/>
    <x v="1286"/>
    <b v="0"/>
    <n v="20"/>
    <b v="1"/>
    <n v="108.33333333333333"/>
    <s v="theater/plays"/>
    <x v="1"/>
    <s v="plays"/>
  </r>
  <r>
    <x v="0"/>
    <s v="GB"/>
    <s v="GBP"/>
    <n v="1434120856"/>
    <d v="2015-06-12T14:54:16"/>
    <n v="1428936856"/>
    <x v="1287"/>
    <b v="0"/>
    <n v="25"/>
    <b v="1"/>
    <n v="242"/>
    <s v="theater/plays"/>
    <x v="1"/>
    <s v="plays"/>
  </r>
  <r>
    <x v="0"/>
    <s v="US"/>
    <s v="USD"/>
    <n v="1470801600"/>
    <d v="2016-08-10T04:00:00"/>
    <n v="1468122163"/>
    <x v="1288"/>
    <b v="0"/>
    <n v="61"/>
    <b v="1"/>
    <n v="100.44999999999999"/>
    <s v="theater/plays"/>
    <x v="1"/>
    <s v="plays"/>
  </r>
  <r>
    <x v="0"/>
    <s v="US"/>
    <s v="USD"/>
    <n v="1483499645"/>
    <d v="2017-01-04T03:14:05"/>
    <n v="1480907645"/>
    <x v="1289"/>
    <b v="0"/>
    <n v="52"/>
    <b v="1"/>
    <n v="125.06666666666666"/>
    <s v="theater/plays"/>
    <x v="1"/>
    <s v="plays"/>
  </r>
  <r>
    <x v="0"/>
    <s v="US"/>
    <s v="USD"/>
    <n v="1429772340"/>
    <d v="2015-04-23T06:59:00"/>
    <n v="1427121931"/>
    <x v="1290"/>
    <b v="0"/>
    <n v="86"/>
    <b v="1"/>
    <n v="108.57142857142857"/>
    <s v="theater/plays"/>
    <x v="1"/>
    <s v="plays"/>
  </r>
  <r>
    <x v="0"/>
    <s v="US"/>
    <s v="USD"/>
    <n v="1428390000"/>
    <d v="2015-04-07T07:00:00"/>
    <n v="1425224391"/>
    <x v="1291"/>
    <b v="0"/>
    <n v="42"/>
    <b v="1"/>
    <n v="145.70000000000002"/>
    <s v="theater/plays"/>
    <x v="1"/>
    <s v="plays"/>
  </r>
  <r>
    <x v="0"/>
    <s v="GB"/>
    <s v="GBP"/>
    <n v="1444172340"/>
    <d v="2015-10-06T22:59:00"/>
    <n v="1441822828"/>
    <x v="1292"/>
    <b v="0"/>
    <n v="52"/>
    <b v="1"/>
    <n v="110.00000000000001"/>
    <s v="theater/plays"/>
    <x v="1"/>
    <s v="plays"/>
  </r>
  <r>
    <x v="0"/>
    <s v="US"/>
    <s v="USD"/>
    <n v="1447523371"/>
    <d v="2015-11-14T17:49:31"/>
    <n v="1444927771"/>
    <x v="1293"/>
    <b v="0"/>
    <n v="120"/>
    <b v="1"/>
    <n v="102.23333333333333"/>
    <s v="theater/plays"/>
    <x v="1"/>
    <s v="plays"/>
  </r>
  <r>
    <x v="0"/>
    <s v="GB"/>
    <s v="GBP"/>
    <n v="1445252400"/>
    <d v="2015-10-19T11:00:00"/>
    <n v="1443696797"/>
    <x v="1294"/>
    <b v="0"/>
    <n v="22"/>
    <b v="1"/>
    <n v="122"/>
    <s v="theater/plays"/>
    <x v="1"/>
    <s v="plays"/>
  </r>
  <r>
    <x v="0"/>
    <s v="GB"/>
    <s v="GBP"/>
    <n v="1438189200"/>
    <d v="2015-07-29T17:00:00"/>
    <n v="1435585497"/>
    <x v="1295"/>
    <b v="0"/>
    <n v="64"/>
    <b v="1"/>
    <n v="101.96000000000001"/>
    <s v="theater/plays"/>
    <x v="1"/>
    <s v="plays"/>
  </r>
  <r>
    <x v="0"/>
    <s v="GB"/>
    <s v="GBP"/>
    <n v="1457914373"/>
    <d v="2016-03-14T00:12:53"/>
    <n v="1456189973"/>
    <x v="1296"/>
    <b v="0"/>
    <n v="23"/>
    <b v="1"/>
    <n v="141.1764705882353"/>
    <s v="theater/plays"/>
    <x v="1"/>
    <s v="plays"/>
  </r>
  <r>
    <x v="0"/>
    <s v="US"/>
    <s v="USD"/>
    <n v="1462125358"/>
    <d v="2016-05-01T17:55:58"/>
    <n v="1459533358"/>
    <x v="1297"/>
    <b v="0"/>
    <n v="238"/>
    <b v="1"/>
    <n v="109.52500000000001"/>
    <s v="theater/plays"/>
    <x v="1"/>
    <s v="plays"/>
  </r>
  <r>
    <x v="0"/>
    <s v="GB"/>
    <s v="GBP"/>
    <n v="1461860432"/>
    <d v="2016-04-28T16:20:32"/>
    <n v="1459268432"/>
    <x v="1298"/>
    <b v="0"/>
    <n v="33"/>
    <b v="1"/>
    <n v="104.65"/>
    <s v="theater/plays"/>
    <x v="1"/>
    <s v="plays"/>
  </r>
  <r>
    <x v="0"/>
    <s v="US"/>
    <s v="USD"/>
    <n v="1436902359"/>
    <d v="2015-07-14T19:32:39"/>
    <n v="1434310359"/>
    <x v="1299"/>
    <b v="0"/>
    <n v="32"/>
    <b v="1"/>
    <n v="124"/>
    <s v="theater/plays"/>
    <x v="1"/>
    <s v="plays"/>
  </r>
  <r>
    <x v="0"/>
    <s v="US"/>
    <s v="USD"/>
    <n v="1464807420"/>
    <d v="2016-06-01T18:57:00"/>
    <n v="1461427938"/>
    <x v="1300"/>
    <b v="0"/>
    <n v="24"/>
    <b v="1"/>
    <n v="135"/>
    <s v="theater/plays"/>
    <x v="1"/>
    <s v="plays"/>
  </r>
  <r>
    <x v="0"/>
    <s v="US"/>
    <s v="USD"/>
    <n v="1437447600"/>
    <d v="2015-07-21T03:00:00"/>
    <n v="1436551178"/>
    <x v="1301"/>
    <b v="0"/>
    <n v="29"/>
    <b v="1"/>
    <n v="102.75000000000001"/>
    <s v="theater/plays"/>
    <x v="1"/>
    <s v="plays"/>
  </r>
  <r>
    <x v="0"/>
    <s v="US"/>
    <s v="USD"/>
    <n v="1480559011"/>
    <d v="2016-12-01T02:23:31"/>
    <n v="1477963411"/>
    <x v="1302"/>
    <b v="0"/>
    <n v="50"/>
    <b v="1"/>
    <n v="100"/>
    <s v="theater/plays"/>
    <x v="1"/>
    <s v="plays"/>
  </r>
  <r>
    <x v="0"/>
    <s v="GB"/>
    <s v="GBP"/>
    <n v="1469962800"/>
    <d v="2016-07-31T11:00:00"/>
    <n v="1468578920"/>
    <x v="1303"/>
    <b v="0"/>
    <n v="108"/>
    <b v="1"/>
    <n v="130.26085714285716"/>
    <s v="theater/plays"/>
    <x v="1"/>
    <s v="plays"/>
  </r>
  <r>
    <x v="1"/>
    <s v="GB"/>
    <s v="GBP"/>
    <n v="1489376405"/>
    <d v="2017-03-13T03:40:05"/>
    <n v="1484196005"/>
    <x v="1304"/>
    <b v="0"/>
    <n v="104"/>
    <b v="0"/>
    <n v="39.627499999999998"/>
    <s v="technology/wearables"/>
    <x v="2"/>
    <s v="wearables"/>
  </r>
  <r>
    <x v="1"/>
    <s v="US"/>
    <s v="USD"/>
    <n v="1469122200"/>
    <d v="2016-07-21T17:30:00"/>
    <n v="1466611108"/>
    <x v="1305"/>
    <b v="0"/>
    <n v="86"/>
    <b v="0"/>
    <n v="25.976666666666663"/>
    <s v="technology/wearables"/>
    <x v="2"/>
    <s v="wearables"/>
  </r>
  <r>
    <x v="1"/>
    <s v="US"/>
    <s v="USD"/>
    <n v="1417690734"/>
    <d v="2014-12-04T10:58:54"/>
    <n v="1415098734"/>
    <x v="1306"/>
    <b v="0"/>
    <n v="356"/>
    <b v="0"/>
    <n v="65.24636363636364"/>
    <s v="technology/wearables"/>
    <x v="2"/>
    <s v="wearables"/>
  </r>
  <r>
    <x v="1"/>
    <s v="US"/>
    <s v="USD"/>
    <n v="1455710679"/>
    <d v="2016-02-17T12:04:39"/>
    <n v="1453118679"/>
    <x v="1307"/>
    <b v="0"/>
    <n v="45"/>
    <b v="0"/>
    <n v="11.514000000000001"/>
    <s v="technology/wearables"/>
    <x v="2"/>
    <s v="wearables"/>
  </r>
  <r>
    <x v="1"/>
    <s v="US"/>
    <s v="USD"/>
    <n v="1475937812"/>
    <d v="2016-10-08T14:43:32"/>
    <n v="1472481812"/>
    <x v="1308"/>
    <b v="0"/>
    <n v="38"/>
    <b v="0"/>
    <n v="11.360000000000001"/>
    <s v="technology/wearables"/>
    <x v="2"/>
    <s v="wearables"/>
  </r>
  <r>
    <x v="1"/>
    <s v="US"/>
    <s v="USD"/>
    <n v="1444943468"/>
    <d v="2015-10-15T21:11:08"/>
    <n v="1441919468"/>
    <x v="1309"/>
    <b v="0"/>
    <n v="35"/>
    <b v="0"/>
    <n v="111.99130434782609"/>
    <s v="technology/wearables"/>
    <x v="2"/>
    <s v="wearables"/>
  </r>
  <r>
    <x v="1"/>
    <s v="US"/>
    <s v="USD"/>
    <n v="1471622450"/>
    <d v="2016-08-19T16:00:50"/>
    <n v="1467734450"/>
    <x v="1310"/>
    <b v="0"/>
    <n v="24"/>
    <b v="0"/>
    <n v="15.5"/>
    <s v="technology/wearables"/>
    <x v="2"/>
    <s v="wearables"/>
  </r>
  <r>
    <x v="1"/>
    <s v="US"/>
    <s v="USD"/>
    <n v="1480536919"/>
    <d v="2016-11-30T20:15:19"/>
    <n v="1477509319"/>
    <x v="1311"/>
    <b v="0"/>
    <n v="100"/>
    <b v="0"/>
    <n v="32.027999999999999"/>
    <s v="technology/wearables"/>
    <x v="2"/>
    <s v="wearables"/>
  </r>
  <r>
    <x v="1"/>
    <s v="US"/>
    <s v="USD"/>
    <n v="1429375922"/>
    <d v="2015-04-18T16:52:02"/>
    <n v="1426783922"/>
    <x v="1312"/>
    <b v="0"/>
    <n v="1"/>
    <b v="0"/>
    <n v="0.60869565217391308"/>
    <s v="technology/wearables"/>
    <x v="2"/>
    <s v="wearables"/>
  </r>
  <r>
    <x v="1"/>
    <s v="US"/>
    <s v="USD"/>
    <n v="1457024514"/>
    <d v="2016-03-03T17:01:54"/>
    <n v="1454432514"/>
    <x v="1313"/>
    <b v="0"/>
    <n v="122"/>
    <b v="0"/>
    <n v="31.114999999999998"/>
    <s v="technology/wearables"/>
    <x v="2"/>
    <s v="wearables"/>
  </r>
  <r>
    <x v="1"/>
    <s v="US"/>
    <s v="USD"/>
    <n v="1477065860"/>
    <d v="2016-10-21T16:04:20"/>
    <n v="1471881860"/>
    <x v="1314"/>
    <b v="0"/>
    <n v="11"/>
    <b v="0"/>
    <n v="1.1266666666666667"/>
    <s v="technology/wearables"/>
    <x v="2"/>
    <s v="wearables"/>
  </r>
  <r>
    <x v="1"/>
    <s v="US"/>
    <s v="USD"/>
    <n v="1446771600"/>
    <d v="2015-11-06T01:00:00"/>
    <n v="1443700648"/>
    <x v="1315"/>
    <b v="0"/>
    <n v="248"/>
    <b v="0"/>
    <n v="40.404000000000003"/>
    <s v="technology/wearables"/>
    <x v="2"/>
    <s v="wearables"/>
  </r>
  <r>
    <x v="1"/>
    <s v="US"/>
    <s v="USD"/>
    <n v="1456700709"/>
    <d v="2016-02-28T23:05:09"/>
    <n v="1453676709"/>
    <x v="1316"/>
    <b v="0"/>
    <n v="1"/>
    <b v="0"/>
    <n v="1.3333333333333333E-3"/>
    <s v="technology/wearables"/>
    <x v="2"/>
    <s v="wearables"/>
  </r>
  <r>
    <x v="1"/>
    <s v="DK"/>
    <s v="DKK"/>
    <n v="1469109600"/>
    <d v="2016-07-21T14:00:00"/>
    <n v="1464586746"/>
    <x v="1317"/>
    <b v="0"/>
    <n v="19"/>
    <b v="0"/>
    <n v="5.7334999999999994"/>
    <s v="technology/wearables"/>
    <x v="2"/>
    <s v="wearables"/>
  </r>
  <r>
    <x v="1"/>
    <s v="US"/>
    <s v="USD"/>
    <n v="1420938172"/>
    <d v="2015-01-11T01:02:52"/>
    <n v="1418346172"/>
    <x v="1318"/>
    <b v="0"/>
    <n v="135"/>
    <b v="0"/>
    <n v="15.324999999999999"/>
    <s v="technology/wearables"/>
    <x v="2"/>
    <s v="wearables"/>
  </r>
  <r>
    <x v="1"/>
    <s v="GB"/>
    <s v="GBP"/>
    <n v="1405094400"/>
    <d v="2014-07-11T16:00:00"/>
    <n v="1403810965"/>
    <x v="1319"/>
    <b v="0"/>
    <n v="9"/>
    <b v="0"/>
    <n v="15.103448275862069"/>
    <s v="technology/wearables"/>
    <x v="2"/>
    <s v="wearables"/>
  </r>
  <r>
    <x v="1"/>
    <s v="NL"/>
    <s v="EUR"/>
    <n v="1483138800"/>
    <d v="2016-12-30T23:00:00"/>
    <n v="1480610046"/>
    <x v="1320"/>
    <b v="0"/>
    <n v="3"/>
    <b v="0"/>
    <n v="0.503"/>
    <s v="technology/wearables"/>
    <x v="2"/>
    <s v="wearables"/>
  </r>
  <r>
    <x v="1"/>
    <s v="SE"/>
    <s v="SEK"/>
    <n v="1482515937"/>
    <d v="2016-12-23T17:58:57"/>
    <n v="1479923937"/>
    <x v="1321"/>
    <b v="0"/>
    <n v="7"/>
    <b v="0"/>
    <n v="1.3028138528138529"/>
    <s v="technology/wearables"/>
    <x v="2"/>
    <s v="wearables"/>
  </r>
  <r>
    <x v="1"/>
    <s v="GB"/>
    <s v="GBP"/>
    <n v="1432223125"/>
    <d v="2015-05-21T15:45:25"/>
    <n v="1429631125"/>
    <x v="1322"/>
    <b v="0"/>
    <n v="4"/>
    <b v="0"/>
    <n v="0.30285714285714288"/>
    <s v="technology/wearables"/>
    <x v="2"/>
    <s v="wearables"/>
  </r>
  <r>
    <x v="1"/>
    <s v="US"/>
    <s v="USD"/>
    <n v="1461653700"/>
    <d v="2016-04-26T06:55:00"/>
    <n v="1458665146"/>
    <x v="1323"/>
    <b v="0"/>
    <n v="44"/>
    <b v="0"/>
    <n v="8.8800000000000008"/>
    <s v="technology/wearables"/>
    <x v="2"/>
    <s v="wearables"/>
  </r>
  <r>
    <x v="1"/>
    <s v="US"/>
    <s v="USD"/>
    <n v="1476371552"/>
    <d v="2016-10-13T15:12:32"/>
    <n v="1473779552"/>
    <x v="1324"/>
    <b v="0"/>
    <n v="90"/>
    <b v="0"/>
    <n v="9.84"/>
    <s v="technology/wearables"/>
    <x v="2"/>
    <s v="wearables"/>
  </r>
  <r>
    <x v="1"/>
    <s v="US"/>
    <s v="USD"/>
    <n v="1483063435"/>
    <d v="2016-12-30T02:03:55"/>
    <n v="1480471435"/>
    <x v="1325"/>
    <b v="0"/>
    <n v="8"/>
    <b v="0"/>
    <n v="2.4299999999999997"/>
    <s v="technology/wearables"/>
    <x v="2"/>
    <s v="wearables"/>
  </r>
  <r>
    <x v="1"/>
    <s v="US"/>
    <s v="USD"/>
    <n v="1421348428"/>
    <d v="2015-01-15T19:00:28"/>
    <n v="1417460428"/>
    <x v="1326"/>
    <b v="0"/>
    <n v="11"/>
    <b v="0"/>
    <n v="1.1299999999999999"/>
    <s v="technology/wearables"/>
    <x v="2"/>
    <s v="wearables"/>
  </r>
  <r>
    <x v="1"/>
    <s v="US"/>
    <s v="USD"/>
    <n v="1432916235"/>
    <d v="2015-05-29T16:17:15"/>
    <n v="1430324235"/>
    <x v="1327"/>
    <b v="0"/>
    <n v="41"/>
    <b v="0"/>
    <n v="3.5520833333333335"/>
    <s v="technology/wearables"/>
    <x v="2"/>
    <s v="wearables"/>
  </r>
  <r>
    <x v="1"/>
    <s v="US"/>
    <s v="USD"/>
    <n v="1476458734"/>
    <d v="2016-10-14T15:25:34"/>
    <n v="1472570734"/>
    <x v="1328"/>
    <b v="0"/>
    <n v="15"/>
    <b v="0"/>
    <n v="2.3306666666666667"/>
    <s v="technology/wearables"/>
    <x v="2"/>
    <s v="wearables"/>
  </r>
  <r>
    <x v="1"/>
    <s v="US"/>
    <s v="USD"/>
    <n v="1417501145"/>
    <d v="2014-12-02T06:19:05"/>
    <n v="1414041545"/>
    <x v="1329"/>
    <b v="0"/>
    <n v="9"/>
    <b v="0"/>
    <n v="0.81600000000000006"/>
    <s v="technology/wearables"/>
    <x v="2"/>
    <s v="wearables"/>
  </r>
  <r>
    <x v="1"/>
    <s v="US"/>
    <s v="USD"/>
    <n v="1467432000"/>
    <d v="2016-07-02T04:00:00"/>
    <n v="1464763109"/>
    <x v="1330"/>
    <b v="0"/>
    <n v="50"/>
    <b v="0"/>
    <n v="22.494285714285713"/>
    <s v="technology/wearables"/>
    <x v="2"/>
    <s v="wearables"/>
  </r>
  <r>
    <x v="1"/>
    <s v="US"/>
    <s v="USD"/>
    <n v="1471435554"/>
    <d v="2016-08-17T12:05:54"/>
    <n v="1468843554"/>
    <x v="1331"/>
    <b v="0"/>
    <n v="34"/>
    <b v="0"/>
    <n v="1.3668"/>
    <s v="technology/wearables"/>
    <x v="2"/>
    <s v="wearables"/>
  </r>
  <r>
    <x v="1"/>
    <s v="CH"/>
    <s v="CHF"/>
    <n v="1485480408"/>
    <d v="2017-01-27T01:26:48"/>
    <n v="1482888408"/>
    <x v="1332"/>
    <b v="0"/>
    <n v="0"/>
    <b v="0"/>
    <n v="0"/>
    <s v="technology/wearables"/>
    <x v="2"/>
    <s v="wearables"/>
  </r>
  <r>
    <x v="1"/>
    <s v="AU"/>
    <s v="AUD"/>
    <n v="1405478025"/>
    <d v="2014-07-16T02:33:45"/>
    <n v="1402886025"/>
    <x v="1333"/>
    <b v="0"/>
    <n v="0"/>
    <b v="0"/>
    <n v="0"/>
    <s v="technology/wearables"/>
    <x v="2"/>
    <s v="wearables"/>
  </r>
  <r>
    <x v="1"/>
    <s v="US"/>
    <s v="USD"/>
    <n v="1457721287"/>
    <d v="2016-03-11T18:34:47"/>
    <n v="1455129287"/>
    <x v="1334"/>
    <b v="0"/>
    <n v="276"/>
    <b v="0"/>
    <n v="10.754135338345865"/>
    <s v="technology/wearables"/>
    <x v="2"/>
    <s v="wearables"/>
  </r>
  <r>
    <x v="1"/>
    <s v="US"/>
    <s v="USD"/>
    <n v="1449354502"/>
    <d v="2015-12-05T22:28:22"/>
    <n v="1446762502"/>
    <x v="1335"/>
    <b v="0"/>
    <n v="16"/>
    <b v="0"/>
    <n v="19.759999999999998"/>
    <s v="technology/wearables"/>
    <x v="2"/>
    <s v="wearables"/>
  </r>
  <r>
    <x v="1"/>
    <s v="US"/>
    <s v="USD"/>
    <n v="1418849028"/>
    <d v="2014-12-17T20:43:48"/>
    <n v="1415825028"/>
    <x v="1336"/>
    <b v="0"/>
    <n v="224"/>
    <b v="0"/>
    <n v="84.946999999999989"/>
    <s v="technology/wearables"/>
    <x v="2"/>
    <s v="wearables"/>
  </r>
  <r>
    <x v="1"/>
    <s v="US"/>
    <s v="USD"/>
    <n v="1488549079"/>
    <d v="2017-03-03T13:51:19"/>
    <n v="1485957079"/>
    <x v="1337"/>
    <b v="0"/>
    <n v="140"/>
    <b v="0"/>
    <n v="49.381999999999998"/>
    <s v="technology/wearables"/>
    <x v="2"/>
    <s v="wearables"/>
  </r>
  <r>
    <x v="1"/>
    <s v="US"/>
    <s v="USD"/>
    <n v="1438543033"/>
    <d v="2015-08-02T19:17:13"/>
    <n v="1435951033"/>
    <x v="1338"/>
    <b v="0"/>
    <n v="15"/>
    <b v="0"/>
    <n v="3.3033333333333332"/>
    <s v="technology/wearables"/>
    <x v="2"/>
    <s v="wearables"/>
  </r>
  <r>
    <x v="1"/>
    <s v="US"/>
    <s v="USD"/>
    <n v="1418056315"/>
    <d v="2014-12-08T16:31:55"/>
    <n v="1414164715"/>
    <x v="1339"/>
    <b v="0"/>
    <n v="37"/>
    <b v="0"/>
    <n v="6.6339999999999995"/>
    <s v="technology/wearables"/>
    <x v="2"/>
    <s v="wearables"/>
  </r>
  <r>
    <x v="1"/>
    <s v="US"/>
    <s v="USD"/>
    <n v="1408112253"/>
    <d v="2014-08-15T14:17:33"/>
    <n v="1405520253"/>
    <x v="1340"/>
    <b v="0"/>
    <n v="0"/>
    <b v="0"/>
    <n v="0"/>
    <s v="technology/wearables"/>
    <x v="2"/>
    <s v="wearables"/>
  </r>
  <r>
    <x v="1"/>
    <s v="GB"/>
    <s v="GBP"/>
    <n v="1475333917"/>
    <d v="2016-10-01T14:58:37"/>
    <n v="1472569117"/>
    <x v="1341"/>
    <b v="0"/>
    <n v="46"/>
    <b v="0"/>
    <n v="70.36"/>
    <s v="technology/wearables"/>
    <x v="2"/>
    <s v="wearables"/>
  </r>
  <r>
    <x v="1"/>
    <s v="US"/>
    <s v="USD"/>
    <n v="1437161739"/>
    <d v="2015-07-17T19:35:39"/>
    <n v="1434569739"/>
    <x v="1342"/>
    <b v="0"/>
    <n v="1"/>
    <b v="0"/>
    <n v="0.2"/>
    <s v="technology/wearables"/>
    <x v="2"/>
    <s v="wearables"/>
  </r>
  <r>
    <x v="1"/>
    <s v="US"/>
    <s v="USD"/>
    <n v="1471579140"/>
    <d v="2016-08-19T03:59:00"/>
    <n v="1466512683"/>
    <x v="1343"/>
    <b v="0"/>
    <n v="323"/>
    <b v="0"/>
    <n v="102.298"/>
    <s v="technology/wearables"/>
    <x v="2"/>
    <s v="wearables"/>
  </r>
  <r>
    <x v="0"/>
    <s v="CA"/>
    <s v="CAD"/>
    <n v="1467313039"/>
    <d v="2016-06-30T18:57:19"/>
    <n v="1464807439"/>
    <x v="1344"/>
    <b v="0"/>
    <n v="139"/>
    <b v="1"/>
    <n v="377.73333333333335"/>
    <s v="publishing/nonfiction"/>
    <x v="3"/>
    <s v="nonfiction"/>
  </r>
  <r>
    <x v="0"/>
    <s v="US"/>
    <s v="USD"/>
    <n v="1405366359"/>
    <d v="2014-07-14T19:32:39"/>
    <n v="1402342359"/>
    <x v="1345"/>
    <b v="0"/>
    <n v="7"/>
    <b v="1"/>
    <n v="125"/>
    <s v="publishing/nonfiction"/>
    <x v="3"/>
    <s v="nonfiction"/>
  </r>
  <r>
    <x v="0"/>
    <s v="US"/>
    <s v="USD"/>
    <n v="1372297751"/>
    <d v="2013-06-27T01:49:11"/>
    <n v="1369705751"/>
    <x v="1346"/>
    <b v="0"/>
    <n v="149"/>
    <b v="1"/>
    <n v="147.32653061224491"/>
    <s v="publishing/nonfiction"/>
    <x v="3"/>
    <s v="nonfiction"/>
  </r>
  <r>
    <x v="0"/>
    <s v="US"/>
    <s v="USD"/>
    <n v="1425741525"/>
    <d v="2015-03-07T15:18:45"/>
    <n v="1423149525"/>
    <x v="1347"/>
    <b v="0"/>
    <n v="31"/>
    <b v="1"/>
    <n v="102.2"/>
    <s v="publishing/nonfiction"/>
    <x v="3"/>
    <s v="nonfiction"/>
  </r>
  <r>
    <x v="0"/>
    <s v="US"/>
    <s v="USD"/>
    <n v="1418904533"/>
    <d v="2014-12-18T12:08:53"/>
    <n v="1416485333"/>
    <x v="1348"/>
    <b v="0"/>
    <n v="26"/>
    <b v="1"/>
    <n v="101.8723404255319"/>
    <s v="publishing/nonfiction"/>
    <x v="3"/>
    <s v="nonfiction"/>
  </r>
  <r>
    <x v="0"/>
    <s v="CA"/>
    <s v="CAD"/>
    <n v="1450249140"/>
    <d v="2015-12-16T06:59:00"/>
    <n v="1447055935"/>
    <x v="1349"/>
    <b v="0"/>
    <n v="172"/>
    <b v="1"/>
    <n v="204.2"/>
    <s v="publishing/nonfiction"/>
    <x v="3"/>
    <s v="nonfiction"/>
  </r>
  <r>
    <x v="0"/>
    <s v="US"/>
    <s v="USD"/>
    <n v="1451089134"/>
    <d v="2015-12-26T00:18:54"/>
    <n v="1448497134"/>
    <x v="1350"/>
    <b v="0"/>
    <n v="78"/>
    <b v="1"/>
    <n v="104.05"/>
    <s v="publishing/nonfiction"/>
    <x v="3"/>
    <s v="nonfiction"/>
  </r>
  <r>
    <x v="0"/>
    <s v="US"/>
    <s v="USD"/>
    <n v="1455299144"/>
    <d v="2016-02-12T17:45:44"/>
    <n v="1452707144"/>
    <x v="1351"/>
    <b v="0"/>
    <n v="120"/>
    <b v="1"/>
    <n v="101.265"/>
    <s v="publishing/nonfiction"/>
    <x v="3"/>
    <s v="nonfiction"/>
  </r>
  <r>
    <x v="0"/>
    <s v="US"/>
    <s v="USD"/>
    <n v="1441425540"/>
    <d v="2015-09-05T03:59:00"/>
    <n v="1436968366"/>
    <x v="1352"/>
    <b v="0"/>
    <n v="227"/>
    <b v="1"/>
    <n v="136.13999999999999"/>
    <s v="publishing/nonfiction"/>
    <x v="3"/>
    <s v="nonfiction"/>
  </r>
  <r>
    <x v="0"/>
    <s v="US"/>
    <s v="USD"/>
    <n v="1362960000"/>
    <d v="2013-03-11T00:00:00"/>
    <n v="1359946188"/>
    <x v="1353"/>
    <b v="0"/>
    <n v="42"/>
    <b v="1"/>
    <n v="133.6"/>
    <s v="publishing/nonfiction"/>
    <x v="3"/>
    <s v="nonfiction"/>
  </r>
  <r>
    <x v="0"/>
    <s v="GB"/>
    <s v="GBP"/>
    <n v="1465672979"/>
    <d v="2016-06-11T19:22:59"/>
    <n v="1463080979"/>
    <x v="1354"/>
    <b v="0"/>
    <n v="64"/>
    <b v="1"/>
    <n v="130.25"/>
    <s v="publishing/nonfiction"/>
    <x v="3"/>
    <s v="nonfiction"/>
  </r>
  <r>
    <x v="0"/>
    <s v="GB"/>
    <s v="GBP"/>
    <n v="1354269600"/>
    <d v="2012-11-30T10:00:00"/>
    <n v="1351663605"/>
    <x v="1355"/>
    <b v="0"/>
    <n v="121"/>
    <b v="1"/>
    <n v="122.67999999999999"/>
    <s v="publishing/nonfiction"/>
    <x v="3"/>
    <s v="nonfiction"/>
  </r>
  <r>
    <x v="0"/>
    <s v="US"/>
    <s v="USD"/>
    <n v="1372985760"/>
    <d v="2013-07-05T00:56:00"/>
    <n v="1370393760"/>
    <x v="1356"/>
    <b v="0"/>
    <n v="87"/>
    <b v="1"/>
    <n v="182.81058823529412"/>
    <s v="publishing/nonfiction"/>
    <x v="3"/>
    <s v="nonfiction"/>
  </r>
  <r>
    <x v="0"/>
    <s v="US"/>
    <s v="USD"/>
    <n v="1362117540"/>
    <d v="2013-03-01T05:59:00"/>
    <n v="1359587137"/>
    <x v="1357"/>
    <b v="0"/>
    <n v="65"/>
    <b v="1"/>
    <n v="125.29999999999998"/>
    <s v="publishing/nonfiction"/>
    <x v="3"/>
    <s v="nonfiction"/>
  </r>
  <r>
    <x v="0"/>
    <s v="US"/>
    <s v="USD"/>
    <n v="1309009323"/>
    <d v="2011-06-25T13:42:03"/>
    <n v="1306417323"/>
    <x v="1358"/>
    <b v="0"/>
    <n v="49"/>
    <b v="1"/>
    <n v="111.66666666666667"/>
    <s v="publishing/nonfiction"/>
    <x v="3"/>
    <s v="nonfiction"/>
  </r>
  <r>
    <x v="0"/>
    <s v="US"/>
    <s v="USD"/>
    <n v="1309980790"/>
    <d v="2011-07-06T19:33:10"/>
    <n v="1304623990"/>
    <x v="1359"/>
    <b v="0"/>
    <n v="19"/>
    <b v="1"/>
    <n v="115.75757575757575"/>
    <s v="publishing/nonfiction"/>
    <x v="3"/>
    <s v="nonfiction"/>
  </r>
  <r>
    <x v="0"/>
    <s v="US"/>
    <s v="USD"/>
    <n v="1343943420"/>
    <d v="2012-08-02T21:37:00"/>
    <n v="1341524220"/>
    <x v="1360"/>
    <b v="0"/>
    <n v="81"/>
    <b v="1"/>
    <n v="173.2"/>
    <s v="publishing/nonfiction"/>
    <x v="3"/>
    <s v="nonfiction"/>
  </r>
  <r>
    <x v="0"/>
    <s v="GB"/>
    <s v="GBP"/>
    <n v="1403370772"/>
    <d v="2014-06-21T17:12:52"/>
    <n v="1400778772"/>
    <x v="1361"/>
    <b v="0"/>
    <n v="264"/>
    <b v="1"/>
    <n v="125.98333333333333"/>
    <s v="publishing/nonfiction"/>
    <x v="3"/>
    <s v="nonfiction"/>
  </r>
  <r>
    <x v="0"/>
    <s v="US"/>
    <s v="USD"/>
    <n v="1378592731"/>
    <d v="2013-09-07T22:25:31"/>
    <n v="1373408731"/>
    <x v="1362"/>
    <b v="0"/>
    <n v="25"/>
    <b v="1"/>
    <n v="109.1"/>
    <s v="publishing/nonfiction"/>
    <x v="3"/>
    <s v="nonfiction"/>
  </r>
  <r>
    <x v="0"/>
    <s v="US"/>
    <s v="USD"/>
    <n v="1455523140"/>
    <d v="2016-02-15T07:59:00"/>
    <n v="1453925727"/>
    <x v="1363"/>
    <b v="0"/>
    <n v="5"/>
    <b v="1"/>
    <n v="100"/>
    <s v="publishing/nonfiction"/>
    <x v="3"/>
    <s v="nonfiction"/>
  </r>
  <r>
    <x v="0"/>
    <s v="DK"/>
    <s v="DKK"/>
    <n v="1420648906"/>
    <d v="2015-01-07T16:41:46"/>
    <n v="1415464906"/>
    <x v="1364"/>
    <b v="0"/>
    <n v="144"/>
    <b v="1"/>
    <n v="118.64285714285714"/>
    <s v="music/rock"/>
    <x v="4"/>
    <s v="rock"/>
  </r>
  <r>
    <x v="0"/>
    <s v="US"/>
    <s v="USD"/>
    <n v="1426523752"/>
    <d v="2015-03-16T16:35:52"/>
    <n v="1423935352"/>
    <x v="1365"/>
    <b v="0"/>
    <n v="92"/>
    <b v="1"/>
    <n v="100.26666666666667"/>
    <s v="music/rock"/>
    <x v="4"/>
    <s v="rock"/>
  </r>
  <r>
    <x v="0"/>
    <s v="US"/>
    <s v="USD"/>
    <n v="1417049663"/>
    <d v="2014-11-27T00:54:23"/>
    <n v="1413158063"/>
    <x v="1366"/>
    <b v="0"/>
    <n v="147"/>
    <b v="1"/>
    <n v="126.48920000000001"/>
    <s v="music/rock"/>
    <x v="4"/>
    <s v="rock"/>
  </r>
  <r>
    <x v="0"/>
    <s v="US"/>
    <s v="USD"/>
    <n v="1447463050"/>
    <d v="2015-11-14T01:04:10"/>
    <n v="1444867450"/>
    <x v="1367"/>
    <b v="0"/>
    <n v="90"/>
    <b v="1"/>
    <n v="114.26"/>
    <s v="music/rock"/>
    <x v="4"/>
    <s v="rock"/>
  </r>
  <r>
    <x v="0"/>
    <s v="US"/>
    <s v="USD"/>
    <n v="1434342894"/>
    <d v="2015-06-15T04:34:54"/>
    <n v="1432269294"/>
    <x v="1368"/>
    <b v="0"/>
    <n v="87"/>
    <b v="1"/>
    <n v="110.7"/>
    <s v="music/rock"/>
    <x v="4"/>
    <s v="rock"/>
  </r>
  <r>
    <x v="0"/>
    <s v="US"/>
    <s v="USD"/>
    <n v="1397225746"/>
    <d v="2014-04-11T14:15:46"/>
    <n v="1394633746"/>
    <x v="1369"/>
    <b v="0"/>
    <n v="406"/>
    <b v="1"/>
    <n v="105.34805315203954"/>
    <s v="music/rock"/>
    <x v="4"/>
    <s v="rock"/>
  </r>
  <r>
    <x v="0"/>
    <s v="US"/>
    <s v="USD"/>
    <n v="1381881890"/>
    <d v="2013-10-16T00:04:50"/>
    <n v="1380585890"/>
    <x v="1370"/>
    <b v="0"/>
    <n v="20"/>
    <b v="1"/>
    <n v="103.66666666666666"/>
    <s v="music/rock"/>
    <x v="4"/>
    <s v="rock"/>
  </r>
  <r>
    <x v="0"/>
    <s v="US"/>
    <s v="USD"/>
    <n v="1431022342"/>
    <d v="2015-05-07T18:12:22"/>
    <n v="1428430342"/>
    <x v="1371"/>
    <b v="0"/>
    <n v="70"/>
    <b v="1"/>
    <n v="107.08672667523933"/>
    <s v="music/rock"/>
    <x v="4"/>
    <s v="rock"/>
  </r>
  <r>
    <x v="0"/>
    <s v="US"/>
    <s v="USD"/>
    <n v="1342115132"/>
    <d v="2012-07-12T17:45:32"/>
    <n v="1339523132"/>
    <x v="1372"/>
    <b v="0"/>
    <n v="16"/>
    <b v="1"/>
    <n v="124"/>
    <s v="music/rock"/>
    <x v="4"/>
    <s v="rock"/>
  </r>
  <r>
    <x v="0"/>
    <s v="US"/>
    <s v="USD"/>
    <n v="1483138233"/>
    <d v="2016-12-30T22:50:33"/>
    <n v="1480546233"/>
    <x v="1373"/>
    <b v="0"/>
    <n v="52"/>
    <b v="1"/>
    <n v="105.01"/>
    <s v="music/rock"/>
    <x v="4"/>
    <s v="rock"/>
  </r>
  <r>
    <x v="0"/>
    <s v="US"/>
    <s v="USD"/>
    <n v="1458874388"/>
    <d v="2016-03-25T02:53:08"/>
    <n v="1456285988"/>
    <x v="1374"/>
    <b v="0"/>
    <n v="66"/>
    <b v="1"/>
    <n v="189.46666666666667"/>
    <s v="music/rock"/>
    <x v="4"/>
    <s v="rock"/>
  </r>
  <r>
    <x v="0"/>
    <s v="FR"/>
    <s v="EUR"/>
    <n v="1484444119"/>
    <d v="2017-01-15T01:35:19"/>
    <n v="1481852119"/>
    <x v="1375"/>
    <b v="0"/>
    <n v="109"/>
    <b v="1"/>
    <n v="171.32499999999999"/>
    <s v="music/rock"/>
    <x v="4"/>
    <s v="rock"/>
  </r>
  <r>
    <x v="0"/>
    <s v="GB"/>
    <s v="GBP"/>
    <n v="1480784606"/>
    <d v="2016-12-03T17:03:26"/>
    <n v="1478189006"/>
    <x v="1376"/>
    <b v="0"/>
    <n v="168"/>
    <b v="1"/>
    <n v="252.48648648648651"/>
    <s v="music/rock"/>
    <x v="4"/>
    <s v="rock"/>
  </r>
  <r>
    <x v="0"/>
    <s v="US"/>
    <s v="USD"/>
    <n v="1486095060"/>
    <d v="2017-02-03T04:11:00"/>
    <n v="1484198170"/>
    <x v="1377"/>
    <b v="0"/>
    <n v="31"/>
    <b v="1"/>
    <n v="116.15384615384616"/>
    <s v="music/rock"/>
    <x v="4"/>
    <s v="rock"/>
  </r>
  <r>
    <x v="0"/>
    <s v="GB"/>
    <s v="GBP"/>
    <n v="1470075210"/>
    <d v="2016-08-01T18:13:30"/>
    <n v="1468779210"/>
    <x v="1378"/>
    <b v="0"/>
    <n v="133"/>
    <b v="1"/>
    <n v="203.35000000000002"/>
    <s v="music/rock"/>
    <x v="4"/>
    <s v="rock"/>
  </r>
  <r>
    <x v="0"/>
    <s v="US"/>
    <s v="USD"/>
    <n v="1433504876"/>
    <d v="2015-06-05T11:47:56"/>
    <n v="1430912876"/>
    <x v="1379"/>
    <b v="0"/>
    <n v="151"/>
    <b v="1"/>
    <n v="111.60000000000001"/>
    <s v="music/rock"/>
    <x v="4"/>
    <s v="rock"/>
  </r>
  <r>
    <x v="0"/>
    <s v="US"/>
    <s v="USD"/>
    <n v="1433815200"/>
    <d v="2015-06-09T02:00:00"/>
    <n v="1431886706"/>
    <x v="1380"/>
    <b v="0"/>
    <n v="5"/>
    <b v="1"/>
    <n v="424"/>
    <s v="music/rock"/>
    <x v="4"/>
    <s v="rock"/>
  </r>
  <r>
    <x v="0"/>
    <s v="US"/>
    <s v="USD"/>
    <n v="1482988125"/>
    <d v="2016-12-29T05:08:45"/>
    <n v="1480396125"/>
    <x v="1381"/>
    <b v="0"/>
    <n v="73"/>
    <b v="1"/>
    <n v="107.1"/>
    <s v="music/rock"/>
    <x v="4"/>
    <s v="rock"/>
  </r>
  <r>
    <x v="0"/>
    <s v="US"/>
    <s v="USD"/>
    <n v="1367867536"/>
    <d v="2013-05-06T19:12:16"/>
    <n v="1365275536"/>
    <x v="1382"/>
    <b v="0"/>
    <n v="148"/>
    <b v="1"/>
    <n v="104.3625"/>
    <s v="music/rock"/>
    <x v="4"/>
    <s v="rock"/>
  </r>
  <r>
    <x v="0"/>
    <s v="CA"/>
    <s v="CAD"/>
    <n v="1482457678"/>
    <d v="2016-12-23T01:47:58"/>
    <n v="1480729678"/>
    <x v="1383"/>
    <b v="0"/>
    <n v="93"/>
    <b v="1"/>
    <n v="212.40909090909091"/>
    <s v="music/rock"/>
    <x v="4"/>
    <s v="rock"/>
  </r>
  <r>
    <x v="0"/>
    <s v="US"/>
    <s v="USD"/>
    <n v="1436117922"/>
    <d v="2015-07-05T17:38:42"/>
    <n v="1433525922"/>
    <x v="1384"/>
    <b v="0"/>
    <n v="63"/>
    <b v="1"/>
    <n v="124.08571428571429"/>
    <s v="music/rock"/>
    <x v="4"/>
    <s v="rock"/>
  </r>
  <r>
    <x v="0"/>
    <s v="DE"/>
    <s v="EUR"/>
    <n v="1461931860"/>
    <d v="2016-04-29T12:11:00"/>
    <n v="1457109121"/>
    <x v="1385"/>
    <b v="0"/>
    <n v="134"/>
    <b v="1"/>
    <n v="110.406125"/>
    <s v="music/rock"/>
    <x v="4"/>
    <s v="rock"/>
  </r>
  <r>
    <x v="0"/>
    <s v="US"/>
    <s v="USD"/>
    <n v="1438183889"/>
    <d v="2015-07-29T15:31:29"/>
    <n v="1435591889"/>
    <x v="1386"/>
    <b v="0"/>
    <n v="14"/>
    <b v="1"/>
    <n v="218.75"/>
    <s v="music/rock"/>
    <x v="4"/>
    <s v="rock"/>
  </r>
  <r>
    <x v="0"/>
    <s v="US"/>
    <s v="USD"/>
    <n v="1433305800"/>
    <d v="2015-06-03T04:30:00"/>
    <n v="1430604395"/>
    <x v="1387"/>
    <b v="0"/>
    <n v="78"/>
    <b v="1"/>
    <n v="136.625"/>
    <s v="music/rock"/>
    <x v="4"/>
    <s v="rock"/>
  </r>
  <r>
    <x v="0"/>
    <s v="US"/>
    <s v="USD"/>
    <n v="1476720840"/>
    <d v="2016-10-17T16:14:00"/>
    <n v="1474469117"/>
    <x v="1388"/>
    <b v="0"/>
    <n v="112"/>
    <b v="1"/>
    <n v="134.8074"/>
    <s v="music/rock"/>
    <x v="4"/>
    <s v="rock"/>
  </r>
  <r>
    <x v="0"/>
    <s v="GB"/>
    <s v="GBP"/>
    <n v="1471087957"/>
    <d v="2016-08-13T11:32:37"/>
    <n v="1468495957"/>
    <x v="1389"/>
    <b v="0"/>
    <n v="34"/>
    <b v="1"/>
    <n v="145.4"/>
    <s v="music/rock"/>
    <x v="4"/>
    <s v="rock"/>
  </r>
  <r>
    <x v="0"/>
    <s v="US"/>
    <s v="USD"/>
    <n v="1430154720"/>
    <d v="2015-04-27T17:12:00"/>
    <n v="1427224606"/>
    <x v="1390"/>
    <b v="0"/>
    <n v="19"/>
    <b v="1"/>
    <n v="109.10714285714285"/>
    <s v="music/rock"/>
    <x v="4"/>
    <s v="rock"/>
  </r>
  <r>
    <x v="0"/>
    <s v="US"/>
    <s v="USD"/>
    <n v="1440219540"/>
    <d v="2015-08-22T04:59:00"/>
    <n v="1436369818"/>
    <x v="1391"/>
    <b v="0"/>
    <n v="13"/>
    <b v="1"/>
    <n v="110.2"/>
    <s v="music/rock"/>
    <x v="4"/>
    <s v="rock"/>
  </r>
  <r>
    <x v="0"/>
    <s v="US"/>
    <s v="USD"/>
    <n v="1456976586"/>
    <d v="2016-03-03T03:43:06"/>
    <n v="1454298186"/>
    <x v="1392"/>
    <b v="0"/>
    <n v="104"/>
    <b v="1"/>
    <n v="113.64000000000001"/>
    <s v="music/rock"/>
    <x v="4"/>
    <s v="rock"/>
  </r>
  <r>
    <x v="0"/>
    <s v="US"/>
    <s v="USD"/>
    <n v="1470068523"/>
    <d v="2016-08-01T16:22:03"/>
    <n v="1467476523"/>
    <x v="1393"/>
    <b v="0"/>
    <n v="52"/>
    <b v="1"/>
    <n v="102.35000000000001"/>
    <s v="music/rock"/>
    <x v="4"/>
    <s v="rock"/>
  </r>
  <r>
    <x v="0"/>
    <s v="US"/>
    <s v="USD"/>
    <n v="1488337200"/>
    <d v="2017-03-01T03:00:00"/>
    <n v="1484623726"/>
    <x v="1394"/>
    <b v="0"/>
    <n v="17"/>
    <b v="1"/>
    <n v="122.13333333333334"/>
    <s v="music/rock"/>
    <x v="4"/>
    <s v="rock"/>
  </r>
  <r>
    <x v="0"/>
    <s v="US"/>
    <s v="USD"/>
    <n v="1484430481"/>
    <d v="2017-01-14T21:48:01"/>
    <n v="1481838481"/>
    <x v="1395"/>
    <b v="0"/>
    <n v="82"/>
    <b v="1"/>
    <n v="111.88571428571427"/>
    <s v="music/rock"/>
    <x v="4"/>
    <s v="rock"/>
  </r>
  <r>
    <x v="0"/>
    <s v="US"/>
    <s v="USD"/>
    <n v="1423871882"/>
    <d v="2015-02-13T23:58:02"/>
    <n v="1421279882"/>
    <x v="1396"/>
    <b v="0"/>
    <n v="73"/>
    <b v="1"/>
    <n v="107.3"/>
    <s v="music/rock"/>
    <x v="4"/>
    <s v="rock"/>
  </r>
  <r>
    <x v="0"/>
    <s v="US"/>
    <s v="USD"/>
    <n v="1477603140"/>
    <d v="2016-10-27T21:19:00"/>
    <n v="1475013710"/>
    <x v="1397"/>
    <b v="0"/>
    <n v="158"/>
    <b v="1"/>
    <n v="113.85000000000001"/>
    <s v="music/rock"/>
    <x v="4"/>
    <s v="rock"/>
  </r>
  <r>
    <x v="0"/>
    <s v="US"/>
    <s v="USD"/>
    <n v="1467752334"/>
    <d v="2016-07-05T20:58:54"/>
    <n v="1465160334"/>
    <x v="1398"/>
    <b v="0"/>
    <n v="65"/>
    <b v="1"/>
    <n v="109.68181818181819"/>
    <s v="music/rock"/>
    <x v="4"/>
    <s v="rock"/>
  </r>
  <r>
    <x v="0"/>
    <s v="US"/>
    <s v="USD"/>
    <n v="1412640373"/>
    <d v="2014-10-07T00:06:13"/>
    <n v="1410048373"/>
    <x v="1399"/>
    <b v="0"/>
    <n v="184"/>
    <b v="1"/>
    <n v="126.14444444444443"/>
    <s v="music/rock"/>
    <x v="4"/>
    <s v="rock"/>
  </r>
  <r>
    <x v="0"/>
    <s v="GB"/>
    <s v="GBP"/>
    <n v="1465709400"/>
    <d v="2016-06-12T05:30:00"/>
    <n v="1462695073"/>
    <x v="1400"/>
    <b v="0"/>
    <n v="34"/>
    <b v="1"/>
    <n v="167.42857142857144"/>
    <s v="music/rock"/>
    <x v="4"/>
    <s v="rock"/>
  </r>
  <r>
    <x v="0"/>
    <s v="US"/>
    <s v="USD"/>
    <n v="1369612474"/>
    <d v="2013-05-26T23:54:34"/>
    <n v="1367798074"/>
    <x v="1401"/>
    <b v="0"/>
    <n v="240"/>
    <b v="1"/>
    <n v="496.52000000000004"/>
    <s v="music/rock"/>
    <x v="4"/>
    <s v="rock"/>
  </r>
  <r>
    <x v="0"/>
    <s v="GB"/>
    <s v="GBP"/>
    <n v="1430439411"/>
    <d v="2015-05-01T00:16:51"/>
    <n v="1425259011"/>
    <x v="1402"/>
    <b v="0"/>
    <n v="113"/>
    <b v="1"/>
    <n v="109.16"/>
    <s v="music/rock"/>
    <x v="4"/>
    <s v="rock"/>
  </r>
  <r>
    <x v="0"/>
    <s v="US"/>
    <s v="USD"/>
    <n v="1374802235"/>
    <d v="2013-07-26T01:30:35"/>
    <n v="1372210235"/>
    <x v="1403"/>
    <b v="0"/>
    <n v="66"/>
    <b v="1"/>
    <n v="102.57499999999999"/>
    <s v="music/rock"/>
    <x v="4"/>
    <s v="rock"/>
  </r>
  <r>
    <x v="2"/>
    <s v="GB"/>
    <s v="GBP"/>
    <n v="1424607285"/>
    <d v="2015-02-22T12:14:45"/>
    <n v="1422447285"/>
    <x v="1404"/>
    <b v="1"/>
    <n v="5"/>
    <b v="0"/>
    <n v="1.6620689655172414"/>
    <s v="publishing/translations"/>
    <x v="3"/>
    <s v="translations"/>
  </r>
  <r>
    <x v="2"/>
    <s v="US"/>
    <s v="USD"/>
    <n v="1417195201"/>
    <d v="2014-11-28T17:20:01"/>
    <n v="1414599601"/>
    <x v="1405"/>
    <b v="1"/>
    <n v="17"/>
    <b v="0"/>
    <n v="0.42"/>
    <s v="publishing/translations"/>
    <x v="3"/>
    <s v="translations"/>
  </r>
  <r>
    <x v="2"/>
    <s v="IT"/>
    <s v="EUR"/>
    <n v="1449914400"/>
    <d v="2015-12-12T10:00:00"/>
    <n v="1445336607"/>
    <x v="1406"/>
    <b v="0"/>
    <n v="3"/>
    <b v="0"/>
    <n v="0.125"/>
    <s v="publishing/translations"/>
    <x v="3"/>
    <s v="translations"/>
  </r>
  <r>
    <x v="2"/>
    <s v="US"/>
    <s v="USD"/>
    <n v="1407847978"/>
    <d v="2014-08-12T12:52:58"/>
    <n v="1405687978"/>
    <x v="1407"/>
    <b v="0"/>
    <n v="2"/>
    <b v="0"/>
    <n v="0.5"/>
    <s v="publishing/translations"/>
    <x v="3"/>
    <s v="translations"/>
  </r>
  <r>
    <x v="2"/>
    <s v="GB"/>
    <s v="GBP"/>
    <n v="1447451756"/>
    <d v="2015-11-13T21:55:56"/>
    <n v="1444856156"/>
    <x v="1408"/>
    <b v="0"/>
    <n v="6"/>
    <b v="0"/>
    <n v="7.1999999999999993"/>
    <s v="publishing/translations"/>
    <x v="3"/>
    <s v="translations"/>
  </r>
  <r>
    <x v="2"/>
    <s v="US"/>
    <s v="USD"/>
    <n v="1420085535"/>
    <d v="2015-01-01T04:12:15"/>
    <n v="1414897935"/>
    <x v="1409"/>
    <b v="0"/>
    <n v="0"/>
    <b v="0"/>
    <n v="0"/>
    <s v="publishing/translations"/>
    <x v="3"/>
    <s v="translations"/>
  </r>
  <r>
    <x v="2"/>
    <s v="IT"/>
    <s v="EUR"/>
    <n v="1464939520"/>
    <d v="2016-06-03T07:38:40"/>
    <n v="1461051520"/>
    <x v="1410"/>
    <b v="0"/>
    <n v="1"/>
    <b v="0"/>
    <n v="1.6666666666666666E-2"/>
    <s v="publishing/translations"/>
    <x v="3"/>
    <s v="translations"/>
  </r>
  <r>
    <x v="2"/>
    <s v="GB"/>
    <s v="GBP"/>
    <n v="1423185900"/>
    <d v="2015-02-06T01:25:00"/>
    <n v="1420766700"/>
    <x v="1411"/>
    <b v="0"/>
    <n v="3"/>
    <b v="0"/>
    <n v="0.23333333333333336"/>
    <s v="publishing/translations"/>
    <x v="3"/>
    <s v="translations"/>
  </r>
  <r>
    <x v="2"/>
    <s v="US"/>
    <s v="USD"/>
    <n v="1417656699"/>
    <d v="2014-12-04T01:31:39"/>
    <n v="1415064699"/>
    <x v="1412"/>
    <b v="0"/>
    <n v="13"/>
    <b v="0"/>
    <n v="4.5714285714285712"/>
    <s v="publishing/translations"/>
    <x v="3"/>
    <s v="translations"/>
  </r>
  <r>
    <x v="2"/>
    <s v="IT"/>
    <s v="EUR"/>
    <n v="1455964170"/>
    <d v="2016-02-20T10:29:30"/>
    <n v="1450780170"/>
    <x v="1413"/>
    <b v="0"/>
    <n v="1"/>
    <b v="0"/>
    <n v="5"/>
    <s v="publishing/translations"/>
    <x v="3"/>
    <s v="translations"/>
  </r>
  <r>
    <x v="2"/>
    <s v="US"/>
    <s v="USD"/>
    <n v="1483423467"/>
    <d v="2017-01-03T06:04:27"/>
    <n v="1480831467"/>
    <x v="1414"/>
    <b v="0"/>
    <n v="1"/>
    <b v="0"/>
    <n v="0.2"/>
    <s v="publishing/translations"/>
    <x v="3"/>
    <s v="translations"/>
  </r>
  <r>
    <x v="2"/>
    <s v="US"/>
    <s v="USD"/>
    <n v="1439741591"/>
    <d v="2015-08-16T16:13:11"/>
    <n v="1436285591"/>
    <x v="1415"/>
    <b v="0"/>
    <n v="9"/>
    <b v="0"/>
    <n v="18.181818181818183"/>
    <s v="publishing/translations"/>
    <x v="3"/>
    <s v="translations"/>
  </r>
  <r>
    <x v="2"/>
    <s v="US"/>
    <s v="USD"/>
    <n v="1448147619"/>
    <d v="2015-11-21T23:13:39"/>
    <n v="1445552019"/>
    <x v="1416"/>
    <b v="0"/>
    <n v="0"/>
    <b v="0"/>
    <n v="0"/>
    <s v="publishing/translations"/>
    <x v="3"/>
    <s v="translations"/>
  </r>
  <r>
    <x v="2"/>
    <s v="US"/>
    <s v="USD"/>
    <n v="1442315460"/>
    <d v="2015-09-15T11:11:00"/>
    <n v="1439696174"/>
    <x v="1417"/>
    <b v="0"/>
    <n v="2"/>
    <b v="0"/>
    <n v="1.2222222222222223"/>
    <s v="publishing/translations"/>
    <x v="3"/>
    <s v="translations"/>
  </r>
  <r>
    <x v="2"/>
    <s v="ES"/>
    <s v="EUR"/>
    <n v="1456397834"/>
    <d v="2016-02-25T10:57:14"/>
    <n v="1453805834"/>
    <x v="1418"/>
    <b v="0"/>
    <n v="1"/>
    <b v="0"/>
    <n v="0.2"/>
    <s v="publishing/translations"/>
    <x v="3"/>
    <s v="translations"/>
  </r>
  <r>
    <x v="2"/>
    <s v="US"/>
    <s v="USD"/>
    <n v="1476010619"/>
    <d v="2016-10-09T10:56:59"/>
    <n v="1473418619"/>
    <x v="1419"/>
    <b v="0"/>
    <n v="10"/>
    <b v="0"/>
    <n v="7.0634920634920633"/>
    <s v="publishing/translations"/>
    <x v="3"/>
    <s v="translations"/>
  </r>
  <r>
    <x v="2"/>
    <s v="US"/>
    <s v="USD"/>
    <n v="1467129686"/>
    <d v="2016-06-28T16:01:26"/>
    <n v="1464969686"/>
    <x v="1420"/>
    <b v="0"/>
    <n v="3"/>
    <b v="0"/>
    <n v="2.7272727272727271"/>
    <s v="publishing/translations"/>
    <x v="3"/>
    <s v="translations"/>
  </r>
  <r>
    <x v="2"/>
    <s v="SE"/>
    <s v="SEK"/>
    <n v="1423432709"/>
    <d v="2015-02-08T21:58:29"/>
    <n v="1420840709"/>
    <x v="1421"/>
    <b v="0"/>
    <n v="2"/>
    <b v="0"/>
    <n v="0.1"/>
    <s v="publishing/translations"/>
    <x v="3"/>
    <s v="translations"/>
  </r>
  <r>
    <x v="2"/>
    <s v="NZ"/>
    <s v="NZD"/>
    <n v="1474436704"/>
    <d v="2016-09-21T05:45:04"/>
    <n v="1471844704"/>
    <x v="1422"/>
    <b v="0"/>
    <n v="2"/>
    <b v="0"/>
    <n v="0.104"/>
    <s v="publishing/translations"/>
    <x v="3"/>
    <s v="translations"/>
  </r>
  <r>
    <x v="2"/>
    <s v="AU"/>
    <s v="AUD"/>
    <n v="1451637531"/>
    <d v="2016-01-01T08:38:51"/>
    <n v="1449045531"/>
    <x v="1423"/>
    <b v="0"/>
    <n v="1"/>
    <b v="0"/>
    <n v="0.33333333333333337"/>
    <s v="publishing/translations"/>
    <x v="3"/>
    <s v="translations"/>
  </r>
  <r>
    <x v="2"/>
    <s v="US"/>
    <s v="USD"/>
    <n v="1479233602"/>
    <d v="2016-11-15T18:13:22"/>
    <n v="1478106802"/>
    <x v="1424"/>
    <b v="0"/>
    <n v="14"/>
    <b v="0"/>
    <n v="20.36"/>
    <s v="publishing/translations"/>
    <x v="3"/>
    <s v="translations"/>
  </r>
  <r>
    <x v="2"/>
    <s v="US"/>
    <s v="USD"/>
    <n v="1430276959"/>
    <d v="2015-04-29T03:09:19"/>
    <n v="1427684959"/>
    <x v="1425"/>
    <b v="0"/>
    <n v="0"/>
    <b v="0"/>
    <n v="0"/>
    <s v="publishing/translations"/>
    <x v="3"/>
    <s v="translations"/>
  </r>
  <r>
    <x v="2"/>
    <s v="DE"/>
    <s v="EUR"/>
    <n v="1440408120"/>
    <d v="2015-08-24T09:22:00"/>
    <n v="1435224120"/>
    <x v="1426"/>
    <b v="0"/>
    <n v="0"/>
    <b v="0"/>
    <n v="0"/>
    <s v="publishing/translations"/>
    <x v="3"/>
    <s v="translations"/>
  </r>
  <r>
    <x v="2"/>
    <s v="DE"/>
    <s v="EUR"/>
    <n v="1474230385"/>
    <d v="2016-09-18T20:26:25"/>
    <n v="1471638385"/>
    <x v="1427"/>
    <b v="0"/>
    <n v="4"/>
    <b v="0"/>
    <n v="8.3800000000000008"/>
    <s v="publishing/translations"/>
    <x v="3"/>
    <s v="translations"/>
  </r>
  <r>
    <x v="2"/>
    <s v="ES"/>
    <s v="EUR"/>
    <n v="1459584417"/>
    <d v="2016-04-02T08:06:57"/>
    <n v="1456996017"/>
    <x v="1428"/>
    <b v="0"/>
    <n v="3"/>
    <b v="0"/>
    <n v="4.5"/>
    <s v="publishing/translations"/>
    <x v="3"/>
    <s v="translations"/>
  </r>
  <r>
    <x v="2"/>
    <s v="US"/>
    <s v="USD"/>
    <n v="1428629242"/>
    <d v="2015-04-10T01:27:22"/>
    <n v="1426037242"/>
    <x v="1429"/>
    <b v="0"/>
    <n v="0"/>
    <b v="0"/>
    <n v="0"/>
    <s v="publishing/translations"/>
    <x v="3"/>
    <s v="translations"/>
  </r>
  <r>
    <x v="2"/>
    <s v="US"/>
    <s v="USD"/>
    <n v="1419017488"/>
    <d v="2014-12-19T19:31:28"/>
    <n v="1416339088"/>
    <x v="1430"/>
    <b v="0"/>
    <n v="5"/>
    <b v="0"/>
    <n v="8.06"/>
    <s v="publishing/translations"/>
    <x v="3"/>
    <s v="translations"/>
  </r>
  <r>
    <x v="2"/>
    <s v="US"/>
    <s v="USD"/>
    <n v="1448517816"/>
    <d v="2015-11-26T06:03:36"/>
    <n v="1445922216"/>
    <x v="1431"/>
    <b v="0"/>
    <n v="47"/>
    <b v="0"/>
    <n v="31.94705882352941"/>
    <s v="publishing/translations"/>
    <x v="3"/>
    <s v="translations"/>
  </r>
  <r>
    <x v="2"/>
    <s v="US"/>
    <s v="USD"/>
    <n v="1437417828"/>
    <d v="2015-07-20T18:43:48"/>
    <n v="1434825828"/>
    <x v="1432"/>
    <b v="0"/>
    <n v="0"/>
    <b v="0"/>
    <n v="0"/>
    <s v="publishing/translations"/>
    <x v="3"/>
    <s v="translations"/>
  </r>
  <r>
    <x v="2"/>
    <s v="IT"/>
    <s v="EUR"/>
    <n v="1481367600"/>
    <d v="2016-12-10T11:00:00"/>
    <n v="1477839675"/>
    <x v="1433"/>
    <b v="0"/>
    <n v="10"/>
    <b v="0"/>
    <n v="6.708333333333333"/>
    <s v="publishing/translations"/>
    <x v="3"/>
    <s v="translations"/>
  </r>
  <r>
    <x v="2"/>
    <s v="DK"/>
    <s v="DKK"/>
    <n v="1433775600"/>
    <d v="2015-06-08T15:00:00"/>
    <n v="1431973478"/>
    <x v="1434"/>
    <b v="0"/>
    <n v="11"/>
    <b v="0"/>
    <n v="9.9878048780487809"/>
    <s v="publishing/translations"/>
    <x v="3"/>
    <s v="translations"/>
  </r>
  <r>
    <x v="2"/>
    <s v="IT"/>
    <s v="EUR"/>
    <n v="1444589020"/>
    <d v="2015-10-11T18:43:40"/>
    <n v="1441997020"/>
    <x v="1435"/>
    <b v="0"/>
    <n v="2"/>
    <b v="0"/>
    <n v="0.1"/>
    <s v="publishing/translations"/>
    <x v="3"/>
    <s v="translations"/>
  </r>
  <r>
    <x v="2"/>
    <s v="DE"/>
    <s v="EUR"/>
    <n v="1456043057"/>
    <d v="2016-02-21T08:24:17"/>
    <n v="1453451057"/>
    <x v="1436"/>
    <b v="0"/>
    <n v="2"/>
    <b v="0"/>
    <n v="0.77"/>
    <s v="publishing/translations"/>
    <x v="3"/>
    <s v="translations"/>
  </r>
  <r>
    <x v="2"/>
    <s v="US"/>
    <s v="USD"/>
    <n v="1405227540"/>
    <d v="2014-07-13T04:59:00"/>
    <n v="1402058739"/>
    <x v="1437"/>
    <b v="0"/>
    <n v="22"/>
    <b v="0"/>
    <n v="26.900000000000002"/>
    <s v="publishing/translations"/>
    <x v="3"/>
    <s v="translations"/>
  </r>
  <r>
    <x v="2"/>
    <s v="DK"/>
    <s v="DKK"/>
    <n v="1461765300"/>
    <d v="2016-04-27T13:55:00"/>
    <n v="1459198499"/>
    <x v="1438"/>
    <b v="0"/>
    <n v="8"/>
    <b v="0"/>
    <n v="3"/>
    <s v="publishing/translations"/>
    <x v="3"/>
    <s v="translations"/>
  </r>
  <r>
    <x v="2"/>
    <s v="CA"/>
    <s v="CAD"/>
    <n v="1425758101"/>
    <d v="2015-03-07T19:55:01"/>
    <n v="1423166101"/>
    <x v="1439"/>
    <b v="0"/>
    <n v="6"/>
    <b v="0"/>
    <n v="6.6055045871559637"/>
    <s v="publishing/translations"/>
    <x v="3"/>
    <s v="translations"/>
  </r>
  <r>
    <x v="2"/>
    <s v="IT"/>
    <s v="EUR"/>
    <n v="1464285463"/>
    <d v="2016-05-26T17:57:43"/>
    <n v="1461693463"/>
    <x v="1440"/>
    <b v="0"/>
    <n v="1"/>
    <b v="0"/>
    <n v="7.6923076923076927E-3"/>
    <s v="publishing/translations"/>
    <x v="3"/>
    <s v="translations"/>
  </r>
  <r>
    <x v="2"/>
    <s v="GB"/>
    <s v="GBP"/>
    <n v="1441995769"/>
    <d v="2015-09-11T18:22:49"/>
    <n v="1436811769"/>
    <x v="1441"/>
    <b v="0"/>
    <n v="3"/>
    <b v="0"/>
    <n v="1.1222222222222222"/>
    <s v="publishing/translations"/>
    <x v="3"/>
    <s v="translations"/>
  </r>
  <r>
    <x v="2"/>
    <s v="US"/>
    <s v="USD"/>
    <n v="1464190158"/>
    <d v="2016-05-25T15:29:18"/>
    <n v="1461598158"/>
    <x v="1442"/>
    <b v="0"/>
    <n v="0"/>
    <b v="0"/>
    <n v="0"/>
    <s v="publishing/translations"/>
    <x v="3"/>
    <s v="translations"/>
  </r>
  <r>
    <x v="2"/>
    <s v="FR"/>
    <s v="EUR"/>
    <n v="1483395209"/>
    <d v="2017-01-02T22:13:29"/>
    <n v="1480803209"/>
    <x v="1443"/>
    <b v="0"/>
    <n v="0"/>
    <b v="0"/>
    <n v="0"/>
    <s v="publishing/translations"/>
    <x v="3"/>
    <s v="translations"/>
  </r>
  <r>
    <x v="2"/>
    <s v="DE"/>
    <s v="EUR"/>
    <n v="1442091462"/>
    <d v="2015-09-12T20:57:42"/>
    <n v="1436907462"/>
    <x v="1444"/>
    <b v="0"/>
    <n v="0"/>
    <b v="0"/>
    <n v="0"/>
    <s v="publishing/translations"/>
    <x v="3"/>
    <s v="translations"/>
  </r>
  <r>
    <x v="2"/>
    <s v="DE"/>
    <s v="EUR"/>
    <n v="1434286855"/>
    <d v="2015-06-14T13:00:55"/>
    <n v="1431694855"/>
    <x v="1445"/>
    <b v="0"/>
    <n v="0"/>
    <b v="0"/>
    <n v="0"/>
    <s v="publishing/translations"/>
    <x v="3"/>
    <s v="translations"/>
  </r>
  <r>
    <x v="2"/>
    <s v="IT"/>
    <s v="EUR"/>
    <n v="1461235478"/>
    <d v="2016-04-21T10:44:38"/>
    <n v="1459507478"/>
    <x v="1446"/>
    <b v="0"/>
    <n v="0"/>
    <b v="0"/>
    <n v="0"/>
    <s v="publishing/translations"/>
    <x v="3"/>
    <s v="translations"/>
  </r>
  <r>
    <x v="2"/>
    <s v="US"/>
    <s v="USD"/>
    <n v="1467999134"/>
    <d v="2016-07-08T17:32:14"/>
    <n v="1465407134"/>
    <x v="1447"/>
    <b v="0"/>
    <n v="3"/>
    <b v="0"/>
    <n v="1.4999999999999999E-2"/>
    <s v="publishing/translations"/>
    <x v="3"/>
    <s v="translations"/>
  </r>
  <r>
    <x v="2"/>
    <s v="AU"/>
    <s v="AUD"/>
    <n v="1432272300"/>
    <d v="2015-05-22T05:25:00"/>
    <n v="1429655318"/>
    <x v="1448"/>
    <b v="0"/>
    <n v="0"/>
    <b v="0"/>
    <n v="0"/>
    <s v="publishing/translations"/>
    <x v="3"/>
    <s v="translations"/>
  </r>
  <r>
    <x v="2"/>
    <s v="US"/>
    <s v="USD"/>
    <n v="1431286105"/>
    <d v="2015-05-10T19:28:25"/>
    <n v="1427138905"/>
    <x v="1449"/>
    <b v="0"/>
    <n v="0"/>
    <b v="0"/>
    <n v="0"/>
    <s v="publishing/translations"/>
    <x v="3"/>
    <s v="translations"/>
  </r>
  <r>
    <x v="2"/>
    <s v="US"/>
    <s v="USD"/>
    <n v="1455941197"/>
    <d v="2016-02-20T04:06:37"/>
    <n v="1453349197"/>
    <x v="1450"/>
    <b v="0"/>
    <n v="1"/>
    <b v="0"/>
    <n v="1E-3"/>
    <s v="publishing/translations"/>
    <x v="3"/>
    <s v="translations"/>
  </r>
  <r>
    <x v="1"/>
    <s v="US"/>
    <s v="USD"/>
    <n v="1416355259"/>
    <d v="2014-11-19T00:00:59"/>
    <n v="1413759659"/>
    <x v="1451"/>
    <b v="0"/>
    <n v="2"/>
    <b v="0"/>
    <n v="1.0554089709762533E-2"/>
    <s v="publishing/translations"/>
    <x v="3"/>
    <s v="translations"/>
  </r>
  <r>
    <x v="1"/>
    <s v="US"/>
    <s v="USD"/>
    <n v="1406566363"/>
    <d v="2014-07-28T16:52:43"/>
    <n v="1403974363"/>
    <x v="1452"/>
    <b v="0"/>
    <n v="0"/>
    <b v="0"/>
    <n v="0"/>
    <s v="publishing/translations"/>
    <x v="3"/>
    <s v="translations"/>
  </r>
  <r>
    <x v="1"/>
    <s v="FR"/>
    <s v="EUR"/>
    <n v="1492270947"/>
    <d v="2017-04-15T15:42:27"/>
    <n v="1488386547"/>
    <x v="1453"/>
    <b v="0"/>
    <n v="0"/>
    <b v="0"/>
    <n v="0"/>
    <s v="publishing/translations"/>
    <x v="3"/>
    <s v="translations"/>
  </r>
  <r>
    <x v="1"/>
    <s v="ES"/>
    <s v="EUR"/>
    <n v="1461535140"/>
    <d v="2016-04-24T21:59:00"/>
    <n v="1459716480"/>
    <x v="1454"/>
    <b v="0"/>
    <n v="1"/>
    <b v="0"/>
    <n v="0.85714285714285721"/>
    <s v="publishing/translations"/>
    <x v="3"/>
    <s v="translations"/>
  </r>
  <r>
    <x v="1"/>
    <s v="US"/>
    <s v="USD"/>
    <n v="1409924340"/>
    <d v="2014-09-05T13:39:00"/>
    <n v="1405181320"/>
    <x v="1455"/>
    <b v="0"/>
    <n v="7"/>
    <b v="0"/>
    <n v="10.5"/>
    <s v="publishing/translations"/>
    <x v="3"/>
    <s v="translations"/>
  </r>
  <r>
    <x v="1"/>
    <s v="IT"/>
    <s v="EUR"/>
    <n v="1483459365"/>
    <d v="2017-01-03T16:02:45"/>
    <n v="1480867365"/>
    <x v="1456"/>
    <b v="0"/>
    <n v="3"/>
    <b v="0"/>
    <n v="2.9000000000000004"/>
    <s v="publishing/translations"/>
    <x v="3"/>
    <s v="translations"/>
  </r>
  <r>
    <x v="1"/>
    <s v="US"/>
    <s v="USD"/>
    <n v="1447281044"/>
    <d v="2015-11-11T22:30:44"/>
    <n v="1444685444"/>
    <x v="1457"/>
    <b v="0"/>
    <n v="0"/>
    <b v="0"/>
    <n v="0"/>
    <s v="publishing/translations"/>
    <x v="3"/>
    <s v="translations"/>
  </r>
  <r>
    <x v="1"/>
    <s v="US"/>
    <s v="USD"/>
    <n v="1407729600"/>
    <d v="2014-08-11T04:00:00"/>
    <n v="1405097760"/>
    <x v="1458"/>
    <b v="0"/>
    <n v="0"/>
    <b v="0"/>
    <n v="0"/>
    <s v="publishing/translations"/>
    <x v="3"/>
    <s v="translations"/>
  </r>
  <r>
    <x v="1"/>
    <s v="DK"/>
    <s v="DKK"/>
    <n v="1449077100"/>
    <d v="2015-12-02T17:25:00"/>
    <n v="1446612896"/>
    <x v="1459"/>
    <b v="0"/>
    <n v="0"/>
    <b v="0"/>
    <n v="0"/>
    <s v="publishing/translations"/>
    <x v="3"/>
    <s v="translations"/>
  </r>
  <r>
    <x v="1"/>
    <s v="US"/>
    <s v="USD"/>
    <n v="1417391100"/>
    <d v="2014-11-30T23:45:00"/>
    <n v="1412371898"/>
    <x v="1460"/>
    <b v="0"/>
    <n v="0"/>
    <b v="0"/>
    <n v="0"/>
    <s v="publishing/translations"/>
    <x v="3"/>
    <s v="translations"/>
  </r>
  <r>
    <x v="0"/>
    <s v="US"/>
    <s v="USD"/>
    <n v="1413849600"/>
    <d v="2014-10-21T00:00:00"/>
    <n v="1410967754"/>
    <x v="1461"/>
    <b v="1"/>
    <n v="340"/>
    <b v="1"/>
    <n v="101.24459999999999"/>
    <s v="publishing/radio &amp; podcasts"/>
    <x v="3"/>
    <s v="radio &amp; podcasts"/>
  </r>
  <r>
    <x v="0"/>
    <s v="US"/>
    <s v="USD"/>
    <n v="1365609271"/>
    <d v="2013-04-10T15:54:31"/>
    <n v="1363017271"/>
    <x v="1462"/>
    <b v="1"/>
    <n v="150"/>
    <b v="1"/>
    <n v="108.5175"/>
    <s v="publishing/radio &amp; podcasts"/>
    <x v="3"/>
    <s v="radio &amp; podcasts"/>
  </r>
  <r>
    <x v="0"/>
    <s v="US"/>
    <s v="USD"/>
    <n v="1365367938"/>
    <d v="2013-04-07T20:52:18"/>
    <n v="1361483538"/>
    <x v="1463"/>
    <b v="1"/>
    <n v="25"/>
    <b v="1"/>
    <n v="147.66666666666666"/>
    <s v="publishing/radio &amp; podcasts"/>
    <x v="3"/>
    <s v="radio &amp; podcasts"/>
  </r>
  <r>
    <x v="0"/>
    <s v="US"/>
    <s v="USD"/>
    <n v="1361029958"/>
    <d v="2013-02-16T15:52:38"/>
    <n v="1358437958"/>
    <x v="1464"/>
    <b v="1"/>
    <n v="234"/>
    <b v="1"/>
    <n v="163.19999999999999"/>
    <s v="publishing/radio &amp; podcasts"/>
    <x v="3"/>
    <s v="radio &amp; podcasts"/>
  </r>
  <r>
    <x v="0"/>
    <s v="US"/>
    <s v="USD"/>
    <n v="1332385200"/>
    <d v="2012-03-22T03:00:00"/>
    <n v="1329759452"/>
    <x v="1465"/>
    <b v="1"/>
    <n v="2602"/>
    <b v="1"/>
    <n v="456.41449999999998"/>
    <s v="publishing/radio &amp; podcasts"/>
    <x v="3"/>
    <s v="radio &amp; podcasts"/>
  </r>
  <r>
    <x v="0"/>
    <s v="US"/>
    <s v="USD"/>
    <n v="1452574800"/>
    <d v="2016-01-12T05:00:00"/>
    <n v="1449029266"/>
    <x v="1466"/>
    <b v="1"/>
    <n v="248"/>
    <b v="1"/>
    <n v="107.87731249999999"/>
    <s v="publishing/radio &amp; podcasts"/>
    <x v="3"/>
    <s v="radio &amp; podcasts"/>
  </r>
  <r>
    <x v="0"/>
    <s v="US"/>
    <s v="USD"/>
    <n v="1332699285"/>
    <d v="2012-03-25T18:14:45"/>
    <n v="1327518885"/>
    <x v="1467"/>
    <b v="1"/>
    <n v="600"/>
    <b v="1"/>
    <n v="115.08"/>
    <s v="publishing/radio &amp; podcasts"/>
    <x v="3"/>
    <s v="radio &amp; podcasts"/>
  </r>
  <r>
    <x v="0"/>
    <s v="US"/>
    <s v="USD"/>
    <n v="1307838049"/>
    <d v="2011-06-12T00:20:49"/>
    <n v="1302654049"/>
    <x v="1468"/>
    <b v="1"/>
    <n v="293"/>
    <b v="1"/>
    <n v="102.36842105263158"/>
    <s v="publishing/radio &amp; podcasts"/>
    <x v="3"/>
    <s v="radio &amp; podcasts"/>
  </r>
  <r>
    <x v="0"/>
    <s v="US"/>
    <s v="USD"/>
    <n v="1360938109"/>
    <d v="2013-02-15T14:21:49"/>
    <n v="1358346109"/>
    <x v="1469"/>
    <b v="1"/>
    <n v="321"/>
    <b v="1"/>
    <n v="108.42485875706214"/>
    <s v="publishing/radio &amp; podcasts"/>
    <x v="3"/>
    <s v="radio &amp; podcasts"/>
  </r>
  <r>
    <x v="0"/>
    <s v="US"/>
    <s v="USD"/>
    <n v="1356724263"/>
    <d v="2012-12-28T19:51:03"/>
    <n v="1354909863"/>
    <x v="1470"/>
    <b v="1"/>
    <n v="81"/>
    <b v="1"/>
    <n v="125.13333333333334"/>
    <s v="publishing/radio &amp; podcasts"/>
    <x v="3"/>
    <s v="radio &amp; podcasts"/>
  </r>
  <r>
    <x v="0"/>
    <s v="US"/>
    <s v="USD"/>
    <n v="1428620334"/>
    <d v="2015-04-09T22:58:54"/>
    <n v="1426028334"/>
    <x v="1471"/>
    <b v="1"/>
    <n v="343"/>
    <b v="1"/>
    <n v="103.840625"/>
    <s v="publishing/radio &amp; podcasts"/>
    <x v="3"/>
    <s v="radio &amp; podcasts"/>
  </r>
  <r>
    <x v="0"/>
    <s v="US"/>
    <s v="USD"/>
    <n v="1381928503"/>
    <d v="2013-10-16T13:01:43"/>
    <n v="1379336503"/>
    <x v="1472"/>
    <b v="1"/>
    <n v="336"/>
    <b v="1"/>
    <n v="138.70400000000001"/>
    <s v="publishing/radio &amp; podcasts"/>
    <x v="3"/>
    <s v="radio &amp; podcasts"/>
  </r>
  <r>
    <x v="0"/>
    <s v="US"/>
    <s v="USD"/>
    <n v="1330644639"/>
    <d v="2012-03-01T23:30:39"/>
    <n v="1328052639"/>
    <x v="1473"/>
    <b v="1"/>
    <n v="47"/>
    <b v="1"/>
    <n v="120.51600000000001"/>
    <s v="publishing/radio &amp; podcasts"/>
    <x v="3"/>
    <s v="radio &amp; podcasts"/>
  </r>
  <r>
    <x v="0"/>
    <s v="US"/>
    <s v="USD"/>
    <n v="1379093292"/>
    <d v="2013-09-13T17:28:12"/>
    <n v="1376501292"/>
    <x v="1474"/>
    <b v="1"/>
    <n v="76"/>
    <b v="1"/>
    <n v="112.26666666666667"/>
    <s v="publishing/radio &amp; podcasts"/>
    <x v="3"/>
    <s v="radio &amp; podcasts"/>
  </r>
  <r>
    <x v="0"/>
    <s v="US"/>
    <s v="USD"/>
    <n v="1419051540"/>
    <d v="2014-12-20T04:59:00"/>
    <n v="1416244863"/>
    <x v="1475"/>
    <b v="1"/>
    <n v="441"/>
    <b v="1"/>
    <n v="188.66966666666667"/>
    <s v="publishing/radio &amp; podcasts"/>
    <x v="3"/>
    <s v="radio &amp; podcasts"/>
  </r>
  <r>
    <x v="0"/>
    <s v="US"/>
    <s v="USD"/>
    <n v="1315616422"/>
    <d v="2011-09-10T01:00:22"/>
    <n v="1313024422"/>
    <x v="1476"/>
    <b v="1"/>
    <n v="916"/>
    <b v="1"/>
    <n v="661.55466666666666"/>
    <s v="publishing/radio &amp; podcasts"/>
    <x v="3"/>
    <s v="radio &amp; podcasts"/>
  </r>
  <r>
    <x v="0"/>
    <s v="US"/>
    <s v="USD"/>
    <n v="1324609200"/>
    <d v="2011-12-23T03:00:00"/>
    <n v="1319467604"/>
    <x v="1477"/>
    <b v="1"/>
    <n v="369"/>
    <b v="1"/>
    <n v="111.31"/>
    <s v="publishing/radio &amp; podcasts"/>
    <x v="3"/>
    <s v="radio &amp; podcasts"/>
  </r>
  <r>
    <x v="0"/>
    <s v="US"/>
    <s v="USD"/>
    <n v="1368564913"/>
    <d v="2013-05-14T20:55:13"/>
    <n v="1367355313"/>
    <x v="1478"/>
    <b v="1"/>
    <n v="20242"/>
    <b v="1"/>
    <n v="1181.6142199999999"/>
    <s v="publishing/radio &amp; podcasts"/>
    <x v="3"/>
    <s v="radio &amp; podcasts"/>
  </r>
  <r>
    <x v="0"/>
    <s v="US"/>
    <s v="USD"/>
    <n v="1399694340"/>
    <d v="2014-05-10T03:59:00"/>
    <n v="1398448389"/>
    <x v="1479"/>
    <b v="1"/>
    <n v="71"/>
    <b v="1"/>
    <n v="137.375"/>
    <s v="publishing/radio &amp; podcasts"/>
    <x v="3"/>
    <s v="radio &amp; podcasts"/>
  </r>
  <r>
    <x v="0"/>
    <s v="US"/>
    <s v="USD"/>
    <n v="1374858000"/>
    <d v="2013-07-26T17:00:00"/>
    <n v="1373408699"/>
    <x v="1480"/>
    <b v="1"/>
    <n v="635"/>
    <b v="1"/>
    <n v="117.04040000000001"/>
    <s v="publishing/radio &amp; podcasts"/>
    <x v="3"/>
    <s v="radio &amp; podcasts"/>
  </r>
  <r>
    <x v="2"/>
    <s v="CA"/>
    <s v="CAD"/>
    <n v="1383430145"/>
    <d v="2013-11-02T22:09:05"/>
    <n v="1380838145"/>
    <x v="1481"/>
    <b v="0"/>
    <n v="6"/>
    <b v="0"/>
    <n v="2.1"/>
    <s v="publishing/fiction"/>
    <x v="3"/>
    <s v="fiction"/>
  </r>
  <r>
    <x v="2"/>
    <s v="US"/>
    <s v="USD"/>
    <n v="1347004260"/>
    <d v="2012-09-07T07:51:00"/>
    <n v="1345062936"/>
    <x v="1482"/>
    <b v="0"/>
    <n v="1"/>
    <b v="0"/>
    <n v="0.1"/>
    <s v="publishing/fiction"/>
    <x v="3"/>
    <s v="fiction"/>
  </r>
  <r>
    <x v="2"/>
    <s v="US"/>
    <s v="USD"/>
    <n v="1469162275"/>
    <d v="2016-07-22T04:37:55"/>
    <n v="1467002275"/>
    <x v="1483"/>
    <b v="0"/>
    <n v="2"/>
    <b v="0"/>
    <n v="0.7142857142857143"/>
    <s v="publishing/fiction"/>
    <x v="3"/>
    <s v="fiction"/>
  </r>
  <r>
    <x v="2"/>
    <s v="US"/>
    <s v="USD"/>
    <n v="1342882260"/>
    <d v="2012-07-21T14:51:00"/>
    <n v="1337834963"/>
    <x v="1484"/>
    <b v="0"/>
    <n v="0"/>
    <b v="0"/>
    <n v="0"/>
    <s v="publishing/fiction"/>
    <x v="3"/>
    <s v="fiction"/>
  </r>
  <r>
    <x v="2"/>
    <s v="US"/>
    <s v="USD"/>
    <n v="1434827173"/>
    <d v="2015-06-20T19:06:13"/>
    <n v="1430939173"/>
    <x v="1485"/>
    <b v="0"/>
    <n v="3"/>
    <b v="0"/>
    <n v="2.2388059701492535"/>
    <s v="publishing/fiction"/>
    <x v="3"/>
    <s v="fiction"/>
  </r>
  <r>
    <x v="2"/>
    <s v="US"/>
    <s v="USD"/>
    <n v="1425009761"/>
    <d v="2015-02-27T04:02:41"/>
    <n v="1422417761"/>
    <x v="1486"/>
    <b v="0"/>
    <n v="3"/>
    <b v="0"/>
    <n v="0.24"/>
    <s v="publishing/fiction"/>
    <x v="3"/>
    <s v="fiction"/>
  </r>
  <r>
    <x v="2"/>
    <s v="US"/>
    <s v="USD"/>
    <n v="1470175271"/>
    <d v="2016-08-02T22:01:11"/>
    <n v="1467583271"/>
    <x v="1487"/>
    <b v="0"/>
    <n v="0"/>
    <b v="0"/>
    <n v="0"/>
    <s v="publishing/fiction"/>
    <x v="3"/>
    <s v="fiction"/>
  </r>
  <r>
    <x v="2"/>
    <s v="AU"/>
    <s v="AUD"/>
    <n v="1388928660"/>
    <d v="2014-01-05T13:31:00"/>
    <n v="1386336660"/>
    <x v="1488"/>
    <b v="0"/>
    <n v="6"/>
    <b v="0"/>
    <n v="2.4"/>
    <s v="publishing/fiction"/>
    <x v="3"/>
    <s v="fiction"/>
  </r>
  <r>
    <x v="2"/>
    <s v="US"/>
    <s v="USD"/>
    <n v="1352994052"/>
    <d v="2012-11-15T15:40:52"/>
    <n v="1350398452"/>
    <x v="1489"/>
    <b v="0"/>
    <n v="0"/>
    <b v="0"/>
    <n v="0"/>
    <s v="publishing/fiction"/>
    <x v="3"/>
    <s v="fiction"/>
  </r>
  <r>
    <x v="2"/>
    <s v="US"/>
    <s v="USD"/>
    <n v="1380720474"/>
    <d v="2013-10-02T13:27:54"/>
    <n v="1378214874"/>
    <x v="1490"/>
    <b v="0"/>
    <n v="19"/>
    <b v="0"/>
    <n v="30.862068965517242"/>
    <s v="publishing/fiction"/>
    <x v="3"/>
    <s v="fiction"/>
  </r>
  <r>
    <x v="2"/>
    <s v="US"/>
    <s v="USD"/>
    <n v="1424014680"/>
    <d v="2015-02-15T15:38:00"/>
    <n v="1418922443"/>
    <x v="1491"/>
    <b v="0"/>
    <n v="1"/>
    <b v="0"/>
    <n v="8.3333333333333321"/>
    <s v="publishing/fiction"/>
    <x v="3"/>
    <s v="fiction"/>
  </r>
  <r>
    <x v="2"/>
    <s v="US"/>
    <s v="USD"/>
    <n v="1308431646"/>
    <d v="2011-06-18T21:14:06"/>
    <n v="1305839646"/>
    <x v="1492"/>
    <b v="0"/>
    <n v="2"/>
    <b v="0"/>
    <n v="0.75"/>
    <s v="publishing/fiction"/>
    <x v="3"/>
    <s v="fiction"/>
  </r>
  <r>
    <x v="2"/>
    <s v="US"/>
    <s v="USD"/>
    <n v="1371415675"/>
    <d v="2013-06-16T20:47:55"/>
    <n v="1368823675"/>
    <x v="1493"/>
    <b v="0"/>
    <n v="0"/>
    <b v="0"/>
    <n v="0"/>
    <s v="publishing/fiction"/>
    <x v="3"/>
    <s v="fiction"/>
  </r>
  <r>
    <x v="2"/>
    <s v="US"/>
    <s v="USD"/>
    <n v="1428075480"/>
    <d v="2015-04-03T15:38:00"/>
    <n v="1425489613"/>
    <x v="1494"/>
    <b v="0"/>
    <n v="11"/>
    <b v="0"/>
    <n v="8.9"/>
    <s v="publishing/fiction"/>
    <x v="3"/>
    <s v="fiction"/>
  </r>
  <r>
    <x v="2"/>
    <s v="US"/>
    <s v="USD"/>
    <n v="1314471431"/>
    <d v="2011-08-27T18:57:11"/>
    <n v="1311879431"/>
    <x v="1495"/>
    <b v="0"/>
    <n v="0"/>
    <b v="0"/>
    <n v="0"/>
    <s v="publishing/fiction"/>
    <x v="3"/>
    <s v="fiction"/>
  </r>
  <r>
    <x v="2"/>
    <s v="US"/>
    <s v="USD"/>
    <n v="1410866659"/>
    <d v="2014-09-16T11:24:19"/>
    <n v="1405682659"/>
    <x v="1496"/>
    <b v="0"/>
    <n v="0"/>
    <b v="0"/>
    <n v="0"/>
    <s v="publishing/fiction"/>
    <x v="3"/>
    <s v="fiction"/>
  </r>
  <r>
    <x v="2"/>
    <s v="US"/>
    <s v="USD"/>
    <n v="1375299780"/>
    <d v="2013-07-31T19:43:00"/>
    <n v="1371655522"/>
    <x v="1497"/>
    <b v="0"/>
    <n v="1"/>
    <b v="0"/>
    <n v="6.6666666666666671E-3"/>
    <s v="publishing/fiction"/>
    <x v="3"/>
    <s v="fiction"/>
  </r>
  <r>
    <x v="2"/>
    <s v="US"/>
    <s v="USD"/>
    <n v="1409787378"/>
    <d v="2014-09-03T23:36:18"/>
    <n v="1405899378"/>
    <x v="1498"/>
    <b v="0"/>
    <n v="3"/>
    <b v="0"/>
    <n v="1.9"/>
    <s v="publishing/fiction"/>
    <x v="3"/>
    <s v="fiction"/>
  </r>
  <r>
    <x v="2"/>
    <s v="US"/>
    <s v="USD"/>
    <n v="1470355833"/>
    <d v="2016-08-05T00:10:33"/>
    <n v="1465171833"/>
    <x v="1499"/>
    <b v="0"/>
    <n v="1"/>
    <b v="0"/>
    <n v="0.25"/>
    <s v="publishing/fiction"/>
    <x v="3"/>
    <s v="fiction"/>
  </r>
  <r>
    <x v="2"/>
    <s v="US"/>
    <s v="USD"/>
    <n v="1367444557"/>
    <d v="2013-05-01T21:42:37"/>
    <n v="1364852557"/>
    <x v="1500"/>
    <b v="0"/>
    <n v="15"/>
    <b v="0"/>
    <n v="25.035714285714285"/>
    <s v="publishing/fiction"/>
    <x v="3"/>
    <s v="fiction"/>
  </r>
  <r>
    <x v="0"/>
    <s v="CA"/>
    <s v="CAD"/>
    <n v="1436364023"/>
    <d v="2015-07-08T14:00:23"/>
    <n v="1433772023"/>
    <x v="1501"/>
    <b v="1"/>
    <n v="885"/>
    <b v="1"/>
    <n v="166.33076923076925"/>
    <s v="photography/photobooks"/>
    <x v="8"/>
    <s v="photobooks"/>
  </r>
  <r>
    <x v="0"/>
    <s v="GB"/>
    <s v="GBP"/>
    <n v="1458943200"/>
    <d v="2016-03-25T22:00:00"/>
    <n v="1456491680"/>
    <x v="1502"/>
    <b v="1"/>
    <n v="329"/>
    <b v="1"/>
    <n v="101.44545454545455"/>
    <s v="photography/photobooks"/>
    <x v="8"/>
    <s v="photobooks"/>
  </r>
  <r>
    <x v="0"/>
    <s v="BE"/>
    <s v="EUR"/>
    <n v="1477210801"/>
    <d v="2016-10-23T08:20:01"/>
    <n v="1472026801"/>
    <x v="1503"/>
    <b v="1"/>
    <n v="71"/>
    <b v="1"/>
    <n v="107.89146666666667"/>
    <s v="photography/photobooks"/>
    <x v="8"/>
    <s v="photobooks"/>
  </r>
  <r>
    <x v="0"/>
    <s v="GB"/>
    <s v="GBP"/>
    <n v="1402389180"/>
    <d v="2014-06-10T08:33:00"/>
    <n v="1399996024"/>
    <x v="1504"/>
    <b v="1"/>
    <n v="269"/>
    <b v="1"/>
    <n v="277.93846153846158"/>
    <s v="photography/photobooks"/>
    <x v="8"/>
    <s v="photobooks"/>
  </r>
  <r>
    <x v="0"/>
    <s v="DE"/>
    <s v="EUR"/>
    <n v="1458676860"/>
    <d v="2016-03-22T20:01:00"/>
    <n v="1455446303"/>
    <x v="1505"/>
    <b v="1"/>
    <n v="345"/>
    <b v="1"/>
    <n v="103.58125"/>
    <s v="photography/photobooks"/>
    <x v="8"/>
    <s v="photobooks"/>
  </r>
  <r>
    <x v="0"/>
    <s v="GB"/>
    <s v="GBP"/>
    <n v="1406227904"/>
    <d v="2014-07-24T18:51:44"/>
    <n v="1403635904"/>
    <x v="1506"/>
    <b v="1"/>
    <n v="43"/>
    <b v="1"/>
    <n v="111.4"/>
    <s v="photography/photobooks"/>
    <x v="8"/>
    <s v="photobooks"/>
  </r>
  <r>
    <x v="0"/>
    <s v="US"/>
    <s v="USD"/>
    <n v="1273911000"/>
    <d v="2010-05-15T08:10:00"/>
    <n v="1268822909"/>
    <x v="1507"/>
    <b v="1"/>
    <n v="33"/>
    <b v="1"/>
    <n v="215"/>
    <s v="photography/photobooks"/>
    <x v="8"/>
    <s v="photobooks"/>
  </r>
  <r>
    <x v="0"/>
    <s v="US"/>
    <s v="USD"/>
    <n v="1403880281"/>
    <d v="2014-06-27T14:44:41"/>
    <n v="1401201881"/>
    <x v="1508"/>
    <b v="1"/>
    <n v="211"/>
    <b v="1"/>
    <n v="110.76216216216217"/>
    <s v="photography/photobooks"/>
    <x v="8"/>
    <s v="photobooks"/>
  </r>
  <r>
    <x v="0"/>
    <s v="DE"/>
    <s v="EUR"/>
    <n v="1487113140"/>
    <d v="2017-02-14T22:59:00"/>
    <n v="1484570885"/>
    <x v="1509"/>
    <b v="1"/>
    <n v="196"/>
    <b v="1"/>
    <n v="123.64125714285714"/>
    <s v="photography/photobooks"/>
    <x v="8"/>
    <s v="photobooks"/>
  </r>
  <r>
    <x v="0"/>
    <s v="GB"/>
    <s v="GBP"/>
    <n v="1405761278"/>
    <d v="2014-07-19T09:14:38"/>
    <n v="1403169278"/>
    <x v="1510"/>
    <b v="1"/>
    <n v="405"/>
    <b v="1"/>
    <n v="101.03500000000001"/>
    <s v="photography/photobooks"/>
    <x v="8"/>
    <s v="photobooks"/>
  </r>
  <r>
    <x v="0"/>
    <s v="US"/>
    <s v="USD"/>
    <n v="1447858804"/>
    <d v="2015-11-18T15:00:04"/>
    <n v="1445263204"/>
    <x v="1511"/>
    <b v="1"/>
    <n v="206"/>
    <b v="1"/>
    <n v="111.79285714285714"/>
    <s v="photography/photobooks"/>
    <x v="8"/>
    <s v="photobooks"/>
  </r>
  <r>
    <x v="0"/>
    <s v="US"/>
    <s v="USD"/>
    <n v="1486311939"/>
    <d v="2017-02-05T16:25:39"/>
    <n v="1483719939"/>
    <x v="1512"/>
    <b v="1"/>
    <n v="335"/>
    <b v="1"/>
    <n v="558.7714285714286"/>
    <s v="photography/photobooks"/>
    <x v="8"/>
    <s v="photobooks"/>
  </r>
  <r>
    <x v="0"/>
    <s v="GB"/>
    <s v="GBP"/>
    <n v="1405523866"/>
    <d v="2014-07-16T15:17:46"/>
    <n v="1402931866"/>
    <x v="1513"/>
    <b v="1"/>
    <n v="215"/>
    <b v="1"/>
    <n v="150.01875000000001"/>
    <s v="photography/photobooks"/>
    <x v="8"/>
    <s v="photobooks"/>
  </r>
  <r>
    <x v="0"/>
    <s v="US"/>
    <s v="USD"/>
    <n v="1443363640"/>
    <d v="2015-09-27T14:20:40"/>
    <n v="1439907640"/>
    <x v="1514"/>
    <b v="1"/>
    <n v="176"/>
    <b v="1"/>
    <n v="106.476"/>
    <s v="photography/photobooks"/>
    <x v="8"/>
    <s v="photobooks"/>
  </r>
  <r>
    <x v="0"/>
    <s v="NO"/>
    <s v="NOK"/>
    <n v="1458104697"/>
    <d v="2016-03-16T05:04:57"/>
    <n v="1455516297"/>
    <x v="1515"/>
    <b v="1"/>
    <n v="555"/>
    <b v="1"/>
    <n v="157.18899999999999"/>
    <s v="photography/photobooks"/>
    <x v="8"/>
    <s v="photobooks"/>
  </r>
  <r>
    <x v="0"/>
    <s v="US"/>
    <s v="USD"/>
    <n v="1475762400"/>
    <d v="2016-10-06T14:00:00"/>
    <n v="1473160292"/>
    <x v="1516"/>
    <b v="1"/>
    <n v="116"/>
    <b v="1"/>
    <n v="108.65882352941176"/>
    <s v="photography/photobooks"/>
    <x v="8"/>
    <s v="photobooks"/>
  </r>
  <r>
    <x v="0"/>
    <s v="US"/>
    <s v="USD"/>
    <n v="1417845600"/>
    <d v="2014-12-06T06:00:00"/>
    <n v="1415194553"/>
    <x v="1517"/>
    <b v="1"/>
    <n v="615"/>
    <b v="1"/>
    <n v="161.97999999999999"/>
    <s v="photography/photobooks"/>
    <x v="8"/>
    <s v="photobooks"/>
  </r>
  <r>
    <x v="0"/>
    <s v="US"/>
    <s v="USD"/>
    <n v="1401565252"/>
    <d v="2014-05-31T19:40:52"/>
    <n v="1398973252"/>
    <x v="1518"/>
    <b v="1"/>
    <n v="236"/>
    <b v="1"/>
    <n v="205.36666666666665"/>
    <s v="photography/photobooks"/>
    <x v="8"/>
    <s v="photobooks"/>
  </r>
  <r>
    <x v="0"/>
    <s v="US"/>
    <s v="USD"/>
    <n v="1403301540"/>
    <d v="2014-06-20T21:59:00"/>
    <n v="1400867283"/>
    <x v="1519"/>
    <b v="1"/>
    <n v="145"/>
    <b v="1"/>
    <n v="103.36388888888889"/>
    <s v="photography/photobooks"/>
    <x v="8"/>
    <s v="photobooks"/>
  </r>
  <r>
    <x v="0"/>
    <s v="US"/>
    <s v="USD"/>
    <n v="1418961600"/>
    <d v="2014-12-19T04:00:00"/>
    <n v="1415824513"/>
    <x v="1520"/>
    <b v="1"/>
    <n v="167"/>
    <b v="1"/>
    <n v="103.47222222222223"/>
    <s v="photography/photobooks"/>
    <x v="8"/>
    <s v="photobooks"/>
  </r>
  <r>
    <x v="0"/>
    <s v="US"/>
    <s v="USD"/>
    <n v="1465272091"/>
    <d v="2016-06-07T04:01:31"/>
    <n v="1462248091"/>
    <x v="1521"/>
    <b v="1"/>
    <n v="235"/>
    <b v="1"/>
    <n v="106.81333333333333"/>
    <s v="photography/photobooks"/>
    <x v="8"/>
    <s v="photobooks"/>
  </r>
  <r>
    <x v="0"/>
    <s v="US"/>
    <s v="USD"/>
    <n v="1413575739"/>
    <d v="2014-10-17T19:55:39"/>
    <n v="1410983739"/>
    <x v="1522"/>
    <b v="1"/>
    <n v="452"/>
    <b v="1"/>
    <n v="138.96574712643678"/>
    <s v="photography/photobooks"/>
    <x v="8"/>
    <s v="photobooks"/>
  </r>
  <r>
    <x v="0"/>
    <s v="US"/>
    <s v="USD"/>
    <n v="1419292800"/>
    <d v="2014-12-23T00:00:00"/>
    <n v="1416592916"/>
    <x v="1523"/>
    <b v="1"/>
    <n v="241"/>
    <b v="1"/>
    <n v="124.84324324324325"/>
    <s v="photography/photobooks"/>
    <x v="8"/>
    <s v="photobooks"/>
  </r>
  <r>
    <x v="0"/>
    <s v="SE"/>
    <s v="SEK"/>
    <n v="1487592090"/>
    <d v="2017-02-20T12:01:30"/>
    <n v="1485000090"/>
    <x v="1524"/>
    <b v="1"/>
    <n v="28"/>
    <b v="1"/>
    <n v="206.99999999999997"/>
    <s v="photography/photobooks"/>
    <x v="8"/>
    <s v="photobooks"/>
  </r>
  <r>
    <x v="0"/>
    <s v="US"/>
    <s v="USD"/>
    <n v="1471539138"/>
    <d v="2016-08-18T16:52:18"/>
    <n v="1468947138"/>
    <x v="1525"/>
    <b v="1"/>
    <n v="140"/>
    <b v="1"/>
    <n v="174.00576923076923"/>
    <s v="photography/photobooks"/>
    <x v="8"/>
    <s v="photobooks"/>
  </r>
  <r>
    <x v="0"/>
    <s v="US"/>
    <s v="USD"/>
    <n v="1453185447"/>
    <d v="2016-01-19T06:37:27"/>
    <n v="1448951847"/>
    <x v="1526"/>
    <b v="1"/>
    <n v="280"/>
    <b v="1"/>
    <n v="120.32608695652173"/>
    <s v="photography/photobooks"/>
    <x v="8"/>
    <s v="photobooks"/>
  </r>
  <r>
    <x v="0"/>
    <s v="US"/>
    <s v="USD"/>
    <n v="1489497886"/>
    <d v="2017-03-14T13:24:46"/>
    <n v="1487082286"/>
    <x v="1527"/>
    <b v="1"/>
    <n v="70"/>
    <b v="1"/>
    <n v="110.44428571428573"/>
    <s v="photography/photobooks"/>
    <x v="8"/>
    <s v="photobooks"/>
  </r>
  <r>
    <x v="0"/>
    <s v="US"/>
    <s v="USD"/>
    <n v="1485907200"/>
    <d v="2017-02-01T00:00:00"/>
    <n v="1483292122"/>
    <x v="1528"/>
    <b v="1"/>
    <n v="160"/>
    <b v="1"/>
    <n v="281.56666666666666"/>
    <s v="photography/photobooks"/>
    <x v="8"/>
    <s v="photobooks"/>
  </r>
  <r>
    <x v="0"/>
    <s v="US"/>
    <s v="USD"/>
    <n v="1426773920"/>
    <d v="2015-03-19T14:05:20"/>
    <n v="1424185520"/>
    <x v="1529"/>
    <b v="1"/>
    <n v="141"/>
    <b v="1"/>
    <n v="100.67894736842105"/>
    <s v="photography/photobooks"/>
    <x v="8"/>
    <s v="photobooks"/>
  </r>
  <r>
    <x v="0"/>
    <s v="US"/>
    <s v="USD"/>
    <n v="1445624695"/>
    <d v="2015-10-23T18:24:55"/>
    <n v="1443464695"/>
    <x v="1530"/>
    <b v="1"/>
    <n v="874"/>
    <b v="1"/>
    <n v="134.82571428571427"/>
    <s v="photography/photobooks"/>
    <x v="8"/>
    <s v="photobooks"/>
  </r>
  <r>
    <x v="0"/>
    <s v="US"/>
    <s v="USD"/>
    <n v="1417402800"/>
    <d v="2014-12-01T03:00:00"/>
    <n v="1414610126"/>
    <x v="1531"/>
    <b v="1"/>
    <n v="73"/>
    <b v="1"/>
    <n v="175.95744680851064"/>
    <s v="photography/photobooks"/>
    <x v="8"/>
    <s v="photobooks"/>
  </r>
  <r>
    <x v="0"/>
    <s v="AU"/>
    <s v="AUD"/>
    <n v="1455548400"/>
    <d v="2016-02-15T15:00:00"/>
    <n v="1453461865"/>
    <x v="1532"/>
    <b v="1"/>
    <n v="294"/>
    <b v="1"/>
    <n v="484.02000000000004"/>
    <s v="photography/photobooks"/>
    <x v="8"/>
    <s v="photobooks"/>
  </r>
  <r>
    <x v="0"/>
    <s v="US"/>
    <s v="USD"/>
    <n v="1462161540"/>
    <d v="2016-05-02T03:59:00"/>
    <n v="1457913777"/>
    <x v="1533"/>
    <b v="1"/>
    <n v="740"/>
    <b v="1"/>
    <n v="145.14000000000001"/>
    <s v="photography/photobooks"/>
    <x v="8"/>
    <s v="photobooks"/>
  </r>
  <r>
    <x v="0"/>
    <s v="US"/>
    <s v="USD"/>
    <n v="1441383062"/>
    <d v="2015-09-04T16:11:02"/>
    <n v="1438791062"/>
    <x v="1534"/>
    <b v="1"/>
    <n v="369"/>
    <b v="1"/>
    <n v="417.73333333333335"/>
    <s v="photography/photobooks"/>
    <x v="8"/>
    <s v="photobooks"/>
  </r>
  <r>
    <x v="0"/>
    <s v="US"/>
    <s v="USD"/>
    <n v="1464040800"/>
    <d v="2016-05-23T22:00:00"/>
    <n v="1461527631"/>
    <x v="1535"/>
    <b v="1"/>
    <n v="110"/>
    <b v="1"/>
    <n v="132.42499999999998"/>
    <s v="photography/photobooks"/>
    <x v="8"/>
    <s v="photobooks"/>
  </r>
  <r>
    <x v="0"/>
    <s v="US"/>
    <s v="USD"/>
    <n v="1440702910"/>
    <d v="2015-08-27T19:15:10"/>
    <n v="1438110910"/>
    <x v="1536"/>
    <b v="1"/>
    <n v="455"/>
    <b v="1"/>
    <n v="250.30841666666666"/>
    <s v="photography/photobooks"/>
    <x v="8"/>
    <s v="photobooks"/>
  </r>
  <r>
    <x v="0"/>
    <s v="DE"/>
    <s v="EUR"/>
    <n v="1470506400"/>
    <d v="2016-08-06T18:00:00"/>
    <n v="1467358427"/>
    <x v="1537"/>
    <b v="1"/>
    <n v="224"/>
    <b v="1"/>
    <n v="179.9"/>
    <s v="photography/photobooks"/>
    <x v="8"/>
    <s v="photobooks"/>
  </r>
  <r>
    <x v="0"/>
    <s v="US"/>
    <s v="USD"/>
    <n v="1421952370"/>
    <d v="2015-01-22T18:46:10"/>
    <n v="1418064370"/>
    <x v="1538"/>
    <b v="1"/>
    <n v="46"/>
    <b v="1"/>
    <n v="102.62857142857142"/>
    <s v="photography/photobooks"/>
    <x v="8"/>
    <s v="photobooks"/>
  </r>
  <r>
    <x v="0"/>
    <s v="US"/>
    <s v="USD"/>
    <n v="1483481019"/>
    <d v="2017-01-03T22:03:39"/>
    <n v="1480629819"/>
    <x v="1539"/>
    <b v="0"/>
    <n v="284"/>
    <b v="1"/>
    <n v="135.98609999999999"/>
    <s v="photography/photobooks"/>
    <x v="8"/>
    <s v="photobooks"/>
  </r>
  <r>
    <x v="0"/>
    <s v="US"/>
    <s v="USD"/>
    <n v="1416964500"/>
    <d v="2014-11-26T01:15:00"/>
    <n v="1414368616"/>
    <x v="1540"/>
    <b v="1"/>
    <n v="98"/>
    <b v="1"/>
    <n v="117.86666666666667"/>
    <s v="photography/photobooks"/>
    <x v="8"/>
    <s v="photobooks"/>
  </r>
  <r>
    <x v="2"/>
    <s v="US"/>
    <s v="USD"/>
    <n v="1420045538"/>
    <d v="2014-12-31T17:05:38"/>
    <n v="1417453538"/>
    <x v="1541"/>
    <b v="0"/>
    <n v="2"/>
    <b v="0"/>
    <n v="3.3333333333333333E-2"/>
    <s v="photography/nature"/>
    <x v="8"/>
    <s v="nature"/>
  </r>
  <r>
    <x v="2"/>
    <s v="CA"/>
    <s v="CAD"/>
    <n v="1435708500"/>
    <d v="2015-06-30T23:55:00"/>
    <n v="1434412500"/>
    <x v="1542"/>
    <b v="0"/>
    <n v="1"/>
    <b v="0"/>
    <n v="4"/>
    <s v="photography/nature"/>
    <x v="8"/>
    <s v="nature"/>
  </r>
  <r>
    <x v="2"/>
    <s v="US"/>
    <s v="USD"/>
    <n v="1416662034"/>
    <d v="2014-11-22T13:13:54"/>
    <n v="1414066434"/>
    <x v="1543"/>
    <b v="0"/>
    <n v="1"/>
    <b v="0"/>
    <n v="0.44444444444444442"/>
    <s v="photography/nature"/>
    <x v="8"/>
    <s v="nature"/>
  </r>
  <r>
    <x v="2"/>
    <s v="US"/>
    <s v="USD"/>
    <n v="1427847480"/>
    <d v="2015-04-01T00:18:00"/>
    <n v="1424222024"/>
    <x v="1544"/>
    <b v="0"/>
    <n v="0"/>
    <b v="0"/>
    <n v="0"/>
    <s v="photography/nature"/>
    <x v="8"/>
    <s v="nature"/>
  </r>
  <r>
    <x v="2"/>
    <s v="US"/>
    <s v="USD"/>
    <n v="1425330960"/>
    <d v="2015-03-02T21:16:00"/>
    <n v="1422393234"/>
    <x v="1545"/>
    <b v="0"/>
    <n v="1"/>
    <b v="0"/>
    <n v="3.3333333333333333E-2"/>
    <s v="photography/nature"/>
    <x v="8"/>
    <s v="nature"/>
  </r>
  <r>
    <x v="2"/>
    <s v="GB"/>
    <s v="GBP"/>
    <n v="1410930399"/>
    <d v="2014-09-17T05:06:39"/>
    <n v="1405746399"/>
    <x v="1546"/>
    <b v="0"/>
    <n v="11"/>
    <b v="0"/>
    <n v="28.9"/>
    <s v="photography/nature"/>
    <x v="8"/>
    <s v="nature"/>
  </r>
  <r>
    <x v="2"/>
    <s v="US"/>
    <s v="USD"/>
    <n v="1487844882"/>
    <d v="2017-02-23T10:14:42"/>
    <n v="1487240082"/>
    <x v="1547"/>
    <b v="0"/>
    <n v="0"/>
    <b v="0"/>
    <n v="0"/>
    <s v="photography/nature"/>
    <x v="8"/>
    <s v="nature"/>
  </r>
  <r>
    <x v="2"/>
    <s v="US"/>
    <s v="USD"/>
    <n v="1447020620"/>
    <d v="2015-11-08T22:10:20"/>
    <n v="1444425020"/>
    <x v="1548"/>
    <b v="0"/>
    <n v="1"/>
    <b v="0"/>
    <n v="8.5714285714285712"/>
    <s v="photography/nature"/>
    <x v="8"/>
    <s v="nature"/>
  </r>
  <r>
    <x v="2"/>
    <s v="US"/>
    <s v="USD"/>
    <n v="1446524159"/>
    <d v="2015-11-03T04:15:59"/>
    <n v="1443928559"/>
    <x v="1549"/>
    <b v="0"/>
    <n v="6"/>
    <b v="0"/>
    <n v="34"/>
    <s v="photography/nature"/>
    <x v="8"/>
    <s v="nature"/>
  </r>
  <r>
    <x v="2"/>
    <s v="GB"/>
    <s v="GBP"/>
    <n v="1463050034"/>
    <d v="2016-05-12T10:47:14"/>
    <n v="1460458034"/>
    <x v="1550"/>
    <b v="0"/>
    <n v="7"/>
    <b v="0"/>
    <n v="13.466666666666665"/>
    <s v="photography/nature"/>
    <x v="8"/>
    <s v="nature"/>
  </r>
  <r>
    <x v="2"/>
    <s v="US"/>
    <s v="USD"/>
    <n v="1432756039"/>
    <d v="2015-05-27T19:47:19"/>
    <n v="1430164039"/>
    <x v="1551"/>
    <b v="0"/>
    <n v="0"/>
    <b v="0"/>
    <n v="0"/>
    <s v="photography/nature"/>
    <x v="8"/>
    <s v="nature"/>
  </r>
  <r>
    <x v="2"/>
    <s v="US"/>
    <s v="USD"/>
    <n v="1412135940"/>
    <d v="2014-10-01T03:59:00"/>
    <n v="1410366708"/>
    <x v="1552"/>
    <b v="0"/>
    <n v="16"/>
    <b v="0"/>
    <n v="49.186046511627907"/>
    <s v="photography/nature"/>
    <x v="8"/>
    <s v="nature"/>
  </r>
  <r>
    <x v="2"/>
    <s v="US"/>
    <s v="USD"/>
    <n v="1441176447"/>
    <d v="2015-09-02T06:47:27"/>
    <n v="1438584447"/>
    <x v="1553"/>
    <b v="0"/>
    <n v="0"/>
    <b v="0"/>
    <n v="0"/>
    <s v="photography/nature"/>
    <x v="8"/>
    <s v="nature"/>
  </r>
  <r>
    <x v="2"/>
    <s v="AU"/>
    <s v="AUD"/>
    <n v="1438495390"/>
    <d v="2015-08-02T06:03:10"/>
    <n v="1435903390"/>
    <x v="1554"/>
    <b v="0"/>
    <n v="0"/>
    <b v="0"/>
    <n v="0"/>
    <s v="photography/nature"/>
    <x v="8"/>
    <s v="nature"/>
  </r>
  <r>
    <x v="2"/>
    <s v="US"/>
    <s v="USD"/>
    <n v="1442509200"/>
    <d v="2015-09-17T17:00:00"/>
    <n v="1440513832"/>
    <x v="1555"/>
    <b v="0"/>
    <n v="0"/>
    <b v="0"/>
    <n v="0"/>
    <s v="photography/nature"/>
    <x v="8"/>
    <s v="nature"/>
  </r>
  <r>
    <x v="2"/>
    <s v="CA"/>
    <s v="CAD"/>
    <n v="1467603624"/>
    <d v="2016-07-04T03:40:24"/>
    <n v="1465011624"/>
    <x v="1556"/>
    <b v="0"/>
    <n v="12"/>
    <b v="0"/>
    <n v="45.133333333333333"/>
    <s v="photography/nature"/>
    <x v="8"/>
    <s v="nature"/>
  </r>
  <r>
    <x v="2"/>
    <s v="US"/>
    <s v="USD"/>
    <n v="1411227633"/>
    <d v="2014-09-20T15:40:33"/>
    <n v="1408549233"/>
    <x v="1557"/>
    <b v="0"/>
    <n v="1"/>
    <b v="0"/>
    <n v="4"/>
    <s v="photography/nature"/>
    <x v="8"/>
    <s v="nature"/>
  </r>
  <r>
    <x v="2"/>
    <s v="GB"/>
    <s v="GBP"/>
    <n v="1440763920"/>
    <d v="2015-08-28T12:12:00"/>
    <n v="1435656759"/>
    <x v="1558"/>
    <b v="0"/>
    <n v="3"/>
    <b v="0"/>
    <n v="4.666666666666667"/>
    <s v="photography/nature"/>
    <x v="8"/>
    <s v="nature"/>
  </r>
  <r>
    <x v="2"/>
    <s v="US"/>
    <s v="USD"/>
    <n v="1430270199"/>
    <d v="2015-04-29T01:16:39"/>
    <n v="1428974199"/>
    <x v="1559"/>
    <b v="0"/>
    <n v="1"/>
    <b v="0"/>
    <n v="0.33333333333333337"/>
    <s v="photography/nature"/>
    <x v="8"/>
    <s v="nature"/>
  </r>
  <r>
    <x v="2"/>
    <s v="US"/>
    <s v="USD"/>
    <n v="1415842193"/>
    <d v="2014-11-13T01:29:53"/>
    <n v="1414110593"/>
    <x v="1560"/>
    <b v="0"/>
    <n v="4"/>
    <b v="0"/>
    <n v="3.7600000000000002"/>
    <s v="photography/nature"/>
    <x v="8"/>
    <s v="nature"/>
  </r>
  <r>
    <x v="1"/>
    <s v="US"/>
    <s v="USD"/>
    <n v="1383789603"/>
    <d v="2013-11-07T02:00:03"/>
    <n v="1381194003"/>
    <x v="1561"/>
    <b v="0"/>
    <n v="1"/>
    <b v="0"/>
    <n v="0.67"/>
    <s v="publishing/art books"/>
    <x v="3"/>
    <s v="art books"/>
  </r>
  <r>
    <x v="1"/>
    <s v="US"/>
    <s v="USD"/>
    <n v="1259715000"/>
    <d v="2009-12-02T00:50:00"/>
    <n v="1253712916"/>
    <x v="1562"/>
    <b v="0"/>
    <n v="0"/>
    <b v="0"/>
    <n v="0"/>
    <s v="publishing/art books"/>
    <x v="3"/>
    <s v="art books"/>
  </r>
  <r>
    <x v="1"/>
    <s v="GB"/>
    <s v="GBP"/>
    <n v="1394815751"/>
    <d v="2014-03-14T16:49:11"/>
    <n v="1389635351"/>
    <x v="1563"/>
    <b v="0"/>
    <n v="2"/>
    <b v="0"/>
    <n v="1.4166666666666665"/>
    <s v="publishing/art books"/>
    <x v="3"/>
    <s v="art books"/>
  </r>
  <r>
    <x v="1"/>
    <s v="US"/>
    <s v="USD"/>
    <n v="1432843500"/>
    <d v="2015-05-28T20:05:00"/>
    <n v="1430124509"/>
    <x v="1564"/>
    <b v="0"/>
    <n v="1"/>
    <b v="0"/>
    <n v="0.1"/>
    <s v="publishing/art books"/>
    <x v="3"/>
    <s v="art books"/>
  </r>
  <r>
    <x v="1"/>
    <s v="US"/>
    <s v="USD"/>
    <n v="1307554261"/>
    <d v="2011-06-08T17:31:01"/>
    <n v="1304962261"/>
    <x v="1565"/>
    <b v="0"/>
    <n v="1"/>
    <b v="0"/>
    <n v="2.5"/>
    <s v="publishing/art books"/>
    <x v="3"/>
    <s v="art books"/>
  </r>
  <r>
    <x v="1"/>
    <s v="US"/>
    <s v="USD"/>
    <n v="1469656800"/>
    <d v="2016-07-27T22:00:00"/>
    <n v="1467151204"/>
    <x v="1566"/>
    <b v="0"/>
    <n v="59"/>
    <b v="0"/>
    <n v="21.25"/>
    <s v="publishing/art books"/>
    <x v="3"/>
    <s v="art books"/>
  </r>
  <r>
    <x v="1"/>
    <s v="US"/>
    <s v="USD"/>
    <n v="1392595200"/>
    <d v="2014-02-17T00:00:00"/>
    <n v="1391293745"/>
    <x v="1567"/>
    <b v="0"/>
    <n v="13"/>
    <b v="0"/>
    <n v="4.117647058823529"/>
    <s v="publishing/art books"/>
    <x v="3"/>
    <s v="art books"/>
  </r>
  <r>
    <x v="1"/>
    <s v="US"/>
    <s v="USD"/>
    <n v="1419384585"/>
    <d v="2014-12-24T01:29:45"/>
    <n v="1416360585"/>
    <x v="1568"/>
    <b v="0"/>
    <n v="22"/>
    <b v="0"/>
    <n v="13.639999999999999"/>
    <s v="publishing/art books"/>
    <x v="3"/>
    <s v="art books"/>
  </r>
  <r>
    <x v="1"/>
    <s v="US"/>
    <s v="USD"/>
    <n v="1369498714"/>
    <d v="2013-05-25T16:18:34"/>
    <n v="1366906714"/>
    <x v="1569"/>
    <b v="0"/>
    <n v="0"/>
    <b v="0"/>
    <n v="0"/>
    <s v="publishing/art books"/>
    <x v="3"/>
    <s v="art books"/>
  </r>
  <r>
    <x v="1"/>
    <s v="US"/>
    <s v="USD"/>
    <n v="1460140282"/>
    <d v="2016-04-08T18:31:22"/>
    <n v="1457551882"/>
    <x v="1570"/>
    <b v="0"/>
    <n v="52"/>
    <b v="0"/>
    <n v="41.4"/>
    <s v="publishing/art books"/>
    <x v="3"/>
    <s v="art books"/>
  </r>
  <r>
    <x v="1"/>
    <s v="GB"/>
    <s v="GBP"/>
    <n v="1434738483"/>
    <d v="2015-06-19T18:28:03"/>
    <n v="1432146483"/>
    <x v="1571"/>
    <b v="0"/>
    <n v="4"/>
    <b v="0"/>
    <n v="0.66115702479338845"/>
    <s v="publishing/art books"/>
    <x v="3"/>
    <s v="art books"/>
  </r>
  <r>
    <x v="1"/>
    <s v="GB"/>
    <s v="GBP"/>
    <n v="1456703940"/>
    <d v="2016-02-28T23:59:00"/>
    <n v="1454546859"/>
    <x v="1572"/>
    <b v="0"/>
    <n v="3"/>
    <b v="0"/>
    <n v="5"/>
    <s v="publishing/art books"/>
    <x v="3"/>
    <s v="art books"/>
  </r>
  <r>
    <x v="1"/>
    <s v="CA"/>
    <s v="CAD"/>
    <n v="1491019140"/>
    <d v="2017-04-01T03:59:00"/>
    <n v="1487548802"/>
    <x v="1573"/>
    <b v="0"/>
    <n v="3"/>
    <b v="0"/>
    <n v="2.4777777777777779"/>
    <s v="publishing/art books"/>
    <x v="3"/>
    <s v="art books"/>
  </r>
  <r>
    <x v="1"/>
    <s v="US"/>
    <s v="USD"/>
    <n v="1424211329"/>
    <d v="2015-02-17T22:15:29"/>
    <n v="1421187329"/>
    <x v="1574"/>
    <b v="0"/>
    <n v="6"/>
    <b v="0"/>
    <n v="5.0599999999999996"/>
    <s v="publishing/art books"/>
    <x v="3"/>
    <s v="art books"/>
  </r>
  <r>
    <x v="1"/>
    <s v="US"/>
    <s v="USD"/>
    <n v="1404909296"/>
    <d v="2014-07-09T12:34:56"/>
    <n v="1402317296"/>
    <x v="1575"/>
    <b v="0"/>
    <n v="35"/>
    <b v="0"/>
    <n v="22.91"/>
    <s v="publishing/art books"/>
    <x v="3"/>
    <s v="art books"/>
  </r>
  <r>
    <x v="1"/>
    <s v="US"/>
    <s v="USD"/>
    <n v="1435698368"/>
    <d v="2015-06-30T21:06:08"/>
    <n v="1431810368"/>
    <x v="1576"/>
    <b v="0"/>
    <n v="10"/>
    <b v="0"/>
    <n v="13"/>
    <s v="publishing/art books"/>
    <x v="3"/>
    <s v="art books"/>
  </r>
  <r>
    <x v="1"/>
    <s v="US"/>
    <s v="USD"/>
    <n v="1343161248"/>
    <d v="2012-07-24T20:20:48"/>
    <n v="1337977248"/>
    <x v="1577"/>
    <b v="0"/>
    <n v="2"/>
    <b v="0"/>
    <n v="0.54999999999999993"/>
    <s v="publishing/art books"/>
    <x v="3"/>
    <s v="art books"/>
  </r>
  <r>
    <x v="1"/>
    <s v="US"/>
    <s v="USD"/>
    <n v="1283392800"/>
    <d v="2010-09-02T02:00:00"/>
    <n v="1281317691"/>
    <x v="1578"/>
    <b v="0"/>
    <n v="4"/>
    <b v="0"/>
    <n v="10.806536636794938"/>
    <s v="publishing/art books"/>
    <x v="3"/>
    <s v="art books"/>
  </r>
  <r>
    <x v="1"/>
    <s v="US"/>
    <s v="USD"/>
    <n v="1377734091"/>
    <d v="2013-08-28T23:54:51"/>
    <n v="1374882891"/>
    <x v="1579"/>
    <b v="0"/>
    <n v="2"/>
    <b v="0"/>
    <n v="0.84008400840084008"/>
    <s v="publishing/art books"/>
    <x v="3"/>
    <s v="art books"/>
  </r>
  <r>
    <x v="1"/>
    <s v="US"/>
    <s v="USD"/>
    <n v="1337562726"/>
    <d v="2012-05-21T01:12:06"/>
    <n v="1332378726"/>
    <x v="1580"/>
    <b v="0"/>
    <n v="0"/>
    <b v="0"/>
    <n v="0"/>
    <s v="publishing/art books"/>
    <x v="3"/>
    <s v="art books"/>
  </r>
  <r>
    <x v="2"/>
    <s v="GB"/>
    <s v="GBP"/>
    <n v="1450521990"/>
    <d v="2015-12-19T10:46:30"/>
    <n v="1447757190"/>
    <x v="1581"/>
    <b v="0"/>
    <n v="1"/>
    <b v="0"/>
    <n v="0.5"/>
    <s v="photography/places"/>
    <x v="8"/>
    <s v="places"/>
  </r>
  <r>
    <x v="2"/>
    <s v="US"/>
    <s v="USD"/>
    <n v="1445894400"/>
    <d v="2015-10-26T21:20:00"/>
    <n v="1440961053"/>
    <x v="1582"/>
    <b v="0"/>
    <n v="3"/>
    <b v="0"/>
    <n v="9.3000000000000007"/>
    <s v="photography/places"/>
    <x v="8"/>
    <s v="places"/>
  </r>
  <r>
    <x v="2"/>
    <s v="GB"/>
    <s v="GBP"/>
    <n v="1411681391"/>
    <d v="2014-09-25T21:43:11"/>
    <n v="1409089391"/>
    <x v="1583"/>
    <b v="0"/>
    <n v="1"/>
    <b v="0"/>
    <n v="7.4999999999999997E-2"/>
    <s v="photography/places"/>
    <x v="8"/>
    <s v="places"/>
  </r>
  <r>
    <x v="2"/>
    <s v="US"/>
    <s v="USD"/>
    <n v="1401464101"/>
    <d v="2014-05-30T15:35:01"/>
    <n v="1400600101"/>
    <x v="1584"/>
    <b v="0"/>
    <n v="0"/>
    <b v="0"/>
    <n v="0"/>
    <s v="photography/places"/>
    <x v="8"/>
    <s v="places"/>
  </r>
  <r>
    <x v="2"/>
    <s v="CA"/>
    <s v="CAD"/>
    <n v="1482663600"/>
    <d v="2016-12-25T11:00:00"/>
    <n v="1480800568"/>
    <x v="1585"/>
    <b v="0"/>
    <n v="12"/>
    <b v="0"/>
    <n v="79"/>
    <s v="photography/places"/>
    <x v="8"/>
    <s v="places"/>
  </r>
  <r>
    <x v="2"/>
    <s v="US"/>
    <s v="USD"/>
    <n v="1428197422"/>
    <d v="2015-04-05T01:30:22"/>
    <n v="1425609022"/>
    <x v="1586"/>
    <b v="0"/>
    <n v="0"/>
    <b v="0"/>
    <n v="0"/>
    <s v="photography/places"/>
    <x v="8"/>
    <s v="places"/>
  </r>
  <r>
    <x v="2"/>
    <s v="US"/>
    <s v="USD"/>
    <n v="1418510965"/>
    <d v="2014-12-13T22:49:25"/>
    <n v="1415918965"/>
    <x v="1587"/>
    <b v="0"/>
    <n v="1"/>
    <b v="0"/>
    <n v="1.3333333333333334E-2"/>
    <s v="photography/places"/>
    <x v="8"/>
    <s v="places"/>
  </r>
  <r>
    <x v="2"/>
    <s v="US"/>
    <s v="USD"/>
    <n v="1422735120"/>
    <d v="2015-01-31T20:12:00"/>
    <n v="1420091999"/>
    <x v="1588"/>
    <b v="0"/>
    <n v="0"/>
    <b v="0"/>
    <n v="0"/>
    <s v="photography/places"/>
    <x v="8"/>
    <s v="places"/>
  </r>
  <r>
    <x v="2"/>
    <s v="US"/>
    <s v="USD"/>
    <n v="1444433886"/>
    <d v="2015-10-09T23:38:06"/>
    <n v="1441841886"/>
    <x v="1589"/>
    <b v="0"/>
    <n v="0"/>
    <b v="0"/>
    <n v="0"/>
    <s v="photography/places"/>
    <x v="8"/>
    <s v="places"/>
  </r>
  <r>
    <x v="2"/>
    <s v="IT"/>
    <s v="EUR"/>
    <n v="1443040464"/>
    <d v="2015-09-23T20:34:24"/>
    <n v="1440448464"/>
    <x v="1590"/>
    <b v="0"/>
    <n v="2"/>
    <b v="0"/>
    <n v="1.7000000000000002"/>
    <s v="photography/places"/>
    <x v="8"/>
    <s v="places"/>
  </r>
  <r>
    <x v="2"/>
    <s v="GB"/>
    <s v="GBP"/>
    <n v="1459700741"/>
    <d v="2016-04-03T16:25:41"/>
    <n v="1457112341"/>
    <x v="1591"/>
    <b v="0"/>
    <n v="92"/>
    <b v="0"/>
    <n v="29.228571428571428"/>
    <s v="photography/places"/>
    <x v="8"/>
    <s v="places"/>
  </r>
  <r>
    <x v="2"/>
    <s v="US"/>
    <s v="USD"/>
    <n v="1427503485"/>
    <d v="2015-03-28T00:44:45"/>
    <n v="1423619085"/>
    <x v="1592"/>
    <b v="0"/>
    <n v="0"/>
    <b v="0"/>
    <n v="0"/>
    <s v="photography/places"/>
    <x v="8"/>
    <s v="places"/>
  </r>
  <r>
    <x v="2"/>
    <s v="US"/>
    <s v="USD"/>
    <n v="1425154655"/>
    <d v="2015-02-28T20:17:35"/>
    <n v="1422562655"/>
    <x v="1593"/>
    <b v="0"/>
    <n v="3"/>
    <b v="0"/>
    <n v="1.3636363636363637E-2"/>
    <s v="photography/places"/>
    <x v="8"/>
    <s v="places"/>
  </r>
  <r>
    <x v="2"/>
    <s v="US"/>
    <s v="USD"/>
    <n v="1463329260"/>
    <d v="2016-05-15T16:21:00"/>
    <n v="1458147982"/>
    <x v="1594"/>
    <b v="0"/>
    <n v="10"/>
    <b v="0"/>
    <n v="20.5"/>
    <s v="photography/places"/>
    <x v="8"/>
    <s v="places"/>
  </r>
  <r>
    <x v="2"/>
    <s v="US"/>
    <s v="USD"/>
    <n v="1403122380"/>
    <d v="2014-06-18T20:13:00"/>
    <n v="1400634728"/>
    <x v="1595"/>
    <b v="0"/>
    <n v="7"/>
    <b v="0"/>
    <n v="0.27999999999999997"/>
    <s v="photography/places"/>
    <x v="8"/>
    <s v="places"/>
  </r>
  <r>
    <x v="2"/>
    <s v="GB"/>
    <s v="GBP"/>
    <n v="1418469569"/>
    <d v="2014-12-13T11:19:29"/>
    <n v="1414577969"/>
    <x v="1596"/>
    <b v="0"/>
    <n v="3"/>
    <b v="0"/>
    <n v="2.3076923076923079"/>
    <s v="photography/places"/>
    <x v="8"/>
    <s v="places"/>
  </r>
  <r>
    <x v="2"/>
    <s v="US"/>
    <s v="USD"/>
    <n v="1474360197"/>
    <d v="2016-09-20T08:29:57"/>
    <n v="1471768197"/>
    <x v="1597"/>
    <b v="0"/>
    <n v="0"/>
    <b v="0"/>
    <n v="0"/>
    <s v="photography/places"/>
    <x v="8"/>
    <s v="places"/>
  </r>
  <r>
    <x v="2"/>
    <s v="US"/>
    <s v="USD"/>
    <n v="1437926458"/>
    <d v="2015-07-26T16:00:58"/>
    <n v="1432742458"/>
    <x v="1598"/>
    <b v="0"/>
    <n v="1"/>
    <b v="0"/>
    <n v="0.125"/>
    <s v="photography/places"/>
    <x v="8"/>
    <s v="places"/>
  </r>
  <r>
    <x v="2"/>
    <s v="GB"/>
    <s v="GBP"/>
    <n v="1460116576"/>
    <d v="2016-04-08T11:56:16"/>
    <n v="1457528176"/>
    <x v="1599"/>
    <b v="0"/>
    <n v="0"/>
    <b v="0"/>
    <n v="0"/>
    <s v="photography/places"/>
    <x v="8"/>
    <s v="places"/>
  </r>
  <r>
    <x v="2"/>
    <s v="US"/>
    <s v="USD"/>
    <n v="1405401060"/>
    <d v="2014-07-15T05:11:00"/>
    <n v="1401585752"/>
    <x v="1600"/>
    <b v="0"/>
    <n v="9"/>
    <b v="0"/>
    <n v="7.3400000000000007"/>
    <s v="photography/places"/>
    <x v="8"/>
    <s v="places"/>
  </r>
  <r>
    <x v="0"/>
    <s v="US"/>
    <s v="USD"/>
    <n v="1304561633"/>
    <d v="2011-05-05T02:13:53"/>
    <n v="1301969633"/>
    <x v="1601"/>
    <b v="0"/>
    <n v="56"/>
    <b v="1"/>
    <n v="108.2492"/>
    <s v="music/rock"/>
    <x v="4"/>
    <s v="rock"/>
  </r>
  <r>
    <x v="0"/>
    <s v="US"/>
    <s v="USD"/>
    <n v="1318633200"/>
    <d v="2011-10-14T23:00:00"/>
    <n v="1314947317"/>
    <x v="1602"/>
    <b v="0"/>
    <n v="32"/>
    <b v="1"/>
    <n v="100.16666666666667"/>
    <s v="music/rock"/>
    <x v="4"/>
    <s v="rock"/>
  </r>
  <r>
    <x v="0"/>
    <s v="US"/>
    <s v="USD"/>
    <n v="1327723459"/>
    <d v="2012-01-28T04:04:19"/>
    <n v="1322539459"/>
    <x v="1603"/>
    <b v="0"/>
    <n v="30"/>
    <b v="1"/>
    <n v="100.03299999999999"/>
    <s v="music/rock"/>
    <x v="4"/>
    <s v="rock"/>
  </r>
  <r>
    <x v="0"/>
    <s v="US"/>
    <s v="USD"/>
    <n v="1332011835"/>
    <d v="2012-03-17T19:17:15"/>
    <n v="1328559435"/>
    <x v="1604"/>
    <b v="0"/>
    <n v="70"/>
    <b v="1"/>
    <n v="122.10714285714286"/>
    <s v="music/rock"/>
    <x v="4"/>
    <s v="rock"/>
  </r>
  <r>
    <x v="0"/>
    <s v="US"/>
    <s v="USD"/>
    <n v="1312182000"/>
    <d v="2011-08-01T07:00:00"/>
    <n v="1311380313"/>
    <x v="1605"/>
    <b v="0"/>
    <n v="44"/>
    <b v="1"/>
    <n v="100.69333333333334"/>
    <s v="music/rock"/>
    <x v="4"/>
    <s v="rock"/>
  </r>
  <r>
    <x v="0"/>
    <s v="US"/>
    <s v="USD"/>
    <n v="1300930838"/>
    <d v="2011-03-24T01:40:38"/>
    <n v="1293158438"/>
    <x v="1606"/>
    <b v="0"/>
    <n v="92"/>
    <b v="1"/>
    <n v="101.004125"/>
    <s v="music/rock"/>
    <x v="4"/>
    <s v="rock"/>
  </r>
  <r>
    <x v="0"/>
    <s v="US"/>
    <s v="USD"/>
    <n v="1339701851"/>
    <d v="2012-06-14T19:24:11"/>
    <n v="1337887451"/>
    <x v="1607"/>
    <b v="0"/>
    <n v="205"/>
    <b v="1"/>
    <n v="145.11000000000001"/>
    <s v="music/rock"/>
    <x v="4"/>
    <s v="rock"/>
  </r>
  <r>
    <x v="0"/>
    <s v="US"/>
    <s v="USD"/>
    <n v="1388553960"/>
    <d v="2014-01-01T05:26:00"/>
    <n v="1385754986"/>
    <x v="1608"/>
    <b v="0"/>
    <n v="23"/>
    <b v="1"/>
    <n v="101.25"/>
    <s v="music/rock"/>
    <x v="4"/>
    <s v="rock"/>
  </r>
  <r>
    <x v="0"/>
    <s v="US"/>
    <s v="USD"/>
    <n v="1320220800"/>
    <d v="2011-11-02T08:00:00"/>
    <n v="1315612909"/>
    <x v="1609"/>
    <b v="0"/>
    <n v="4"/>
    <b v="1"/>
    <n v="118.33333333333333"/>
    <s v="music/rock"/>
    <x v="4"/>
    <s v="rock"/>
  </r>
  <r>
    <x v="0"/>
    <s v="US"/>
    <s v="USD"/>
    <n v="1355609510"/>
    <d v="2012-12-15T22:11:50"/>
    <n v="1353017510"/>
    <x v="1610"/>
    <b v="0"/>
    <n v="112"/>
    <b v="1"/>
    <n v="271.85000000000002"/>
    <s v="music/rock"/>
    <x v="4"/>
    <s v="rock"/>
  </r>
  <r>
    <x v="0"/>
    <s v="US"/>
    <s v="USD"/>
    <n v="1370390432"/>
    <d v="2013-06-05T00:00:32"/>
    <n v="1368576032"/>
    <x v="1611"/>
    <b v="0"/>
    <n v="27"/>
    <b v="1"/>
    <n v="125.125"/>
    <s v="music/rock"/>
    <x v="4"/>
    <s v="rock"/>
  </r>
  <r>
    <x v="0"/>
    <s v="US"/>
    <s v="USD"/>
    <n v="1357160384"/>
    <d v="2013-01-02T20:59:44"/>
    <n v="1354568384"/>
    <x v="1612"/>
    <b v="0"/>
    <n v="11"/>
    <b v="1"/>
    <n v="110.00000000000001"/>
    <s v="music/rock"/>
    <x v="4"/>
    <s v="rock"/>
  </r>
  <r>
    <x v="0"/>
    <s v="US"/>
    <s v="USD"/>
    <n v="1342921202"/>
    <d v="2012-07-22T01:40:02"/>
    <n v="1340329202"/>
    <x v="1613"/>
    <b v="0"/>
    <n v="26"/>
    <b v="1"/>
    <n v="101.49999999999999"/>
    <s v="music/rock"/>
    <x v="4"/>
    <s v="rock"/>
  </r>
  <r>
    <x v="0"/>
    <s v="US"/>
    <s v="USD"/>
    <n v="1407085200"/>
    <d v="2014-08-03T17:00:00"/>
    <n v="1401924769"/>
    <x v="1614"/>
    <b v="0"/>
    <n v="77"/>
    <b v="1"/>
    <n v="102.69999999999999"/>
    <s v="music/rock"/>
    <x v="4"/>
    <s v="rock"/>
  </r>
  <r>
    <x v="0"/>
    <s v="US"/>
    <s v="USD"/>
    <n v="1323742396"/>
    <d v="2011-12-13T02:13:16"/>
    <n v="1319850796"/>
    <x v="1615"/>
    <b v="0"/>
    <n v="136"/>
    <b v="1"/>
    <n v="114.12500000000001"/>
    <s v="music/rock"/>
    <x v="4"/>
    <s v="rock"/>
  </r>
  <r>
    <x v="0"/>
    <s v="US"/>
    <s v="USD"/>
    <n v="1353621600"/>
    <d v="2012-11-22T22:00:00"/>
    <n v="1350061821"/>
    <x v="1616"/>
    <b v="0"/>
    <n v="157"/>
    <b v="1"/>
    <n v="104.2"/>
    <s v="music/rock"/>
    <x v="4"/>
    <s v="rock"/>
  </r>
  <r>
    <x v="0"/>
    <s v="US"/>
    <s v="USD"/>
    <n v="1383332400"/>
    <d v="2013-11-01T19:00:00"/>
    <n v="1380470188"/>
    <x v="1617"/>
    <b v="0"/>
    <n v="158"/>
    <b v="1"/>
    <n v="145.85714285714286"/>
    <s v="music/rock"/>
    <x v="4"/>
    <s v="rock"/>
  </r>
  <r>
    <x v="0"/>
    <s v="US"/>
    <s v="USD"/>
    <n v="1362757335"/>
    <d v="2013-03-08T15:42:15"/>
    <n v="1359301335"/>
    <x v="1618"/>
    <b v="0"/>
    <n v="27"/>
    <b v="1"/>
    <n v="105.06666666666666"/>
    <s v="music/rock"/>
    <x v="4"/>
    <s v="rock"/>
  </r>
  <r>
    <x v="0"/>
    <s v="US"/>
    <s v="USD"/>
    <n v="1410755286"/>
    <d v="2014-09-15T04:28:06"/>
    <n v="1408940886"/>
    <x v="1619"/>
    <b v="0"/>
    <n v="23"/>
    <b v="1"/>
    <n v="133.33333333333331"/>
    <s v="music/rock"/>
    <x v="4"/>
    <s v="rock"/>
  </r>
  <r>
    <x v="0"/>
    <s v="US"/>
    <s v="USD"/>
    <n v="1361606940"/>
    <d v="2013-02-23T08:09:00"/>
    <n v="1361002140"/>
    <x v="1620"/>
    <b v="0"/>
    <n v="17"/>
    <b v="1"/>
    <n v="112.99999999999999"/>
    <s v="music/rock"/>
    <x v="4"/>
    <s v="rock"/>
  </r>
  <r>
    <x v="0"/>
    <s v="US"/>
    <s v="USD"/>
    <n v="1338177540"/>
    <d v="2012-05-28T03:59:00"/>
    <n v="1333550015"/>
    <x v="1621"/>
    <b v="0"/>
    <n v="37"/>
    <b v="1"/>
    <n v="121.2"/>
    <s v="music/rock"/>
    <x v="4"/>
    <s v="rock"/>
  </r>
  <r>
    <x v="0"/>
    <s v="US"/>
    <s v="USD"/>
    <n v="1418803140"/>
    <d v="2014-12-17T07:59:00"/>
    <n v="1415343874"/>
    <x v="1622"/>
    <b v="0"/>
    <n v="65"/>
    <b v="1"/>
    <n v="101.72463768115942"/>
    <s v="music/rock"/>
    <x v="4"/>
    <s v="rock"/>
  </r>
  <r>
    <x v="0"/>
    <s v="GB"/>
    <s v="GBP"/>
    <n v="1377621089"/>
    <d v="2013-08-27T16:31:29"/>
    <n v="1372437089"/>
    <x v="1623"/>
    <b v="0"/>
    <n v="18"/>
    <b v="1"/>
    <n v="101.06666666666666"/>
    <s v="music/rock"/>
    <x v="4"/>
    <s v="rock"/>
  </r>
  <r>
    <x v="0"/>
    <s v="US"/>
    <s v="USD"/>
    <n v="1357721335"/>
    <d v="2013-01-09T08:48:55"/>
    <n v="1354265335"/>
    <x v="1624"/>
    <b v="0"/>
    <n v="25"/>
    <b v="1"/>
    <n v="118"/>
    <s v="music/rock"/>
    <x v="4"/>
    <s v="rock"/>
  </r>
  <r>
    <x v="0"/>
    <s v="US"/>
    <s v="USD"/>
    <n v="1347382053"/>
    <d v="2012-09-11T16:47:33"/>
    <n v="1344962853"/>
    <x v="1625"/>
    <b v="0"/>
    <n v="104"/>
    <b v="1"/>
    <n v="155.33333333333331"/>
    <s v="music/rock"/>
    <x v="4"/>
    <s v="rock"/>
  </r>
  <r>
    <x v="0"/>
    <s v="US"/>
    <s v="USD"/>
    <n v="1385932867"/>
    <d v="2013-12-01T21:21:07"/>
    <n v="1383337267"/>
    <x v="1626"/>
    <b v="0"/>
    <n v="108"/>
    <b v="1"/>
    <n v="101.18750000000001"/>
    <s v="music/rock"/>
    <x v="4"/>
    <s v="rock"/>
  </r>
  <r>
    <x v="0"/>
    <s v="US"/>
    <s v="USD"/>
    <n v="1353905940"/>
    <d v="2012-11-26T04:59:00"/>
    <n v="1351011489"/>
    <x v="1627"/>
    <b v="0"/>
    <n v="38"/>
    <b v="1"/>
    <n v="117"/>
    <s v="music/rock"/>
    <x v="4"/>
    <s v="rock"/>
  </r>
  <r>
    <x v="0"/>
    <s v="US"/>
    <s v="USD"/>
    <n v="1403026882"/>
    <d v="2014-06-17T17:41:22"/>
    <n v="1400175682"/>
    <x v="1628"/>
    <b v="0"/>
    <n v="88"/>
    <b v="1"/>
    <n v="100.925"/>
    <s v="music/rock"/>
    <x v="4"/>
    <s v="rock"/>
  </r>
  <r>
    <x v="0"/>
    <s v="US"/>
    <s v="USD"/>
    <n v="1392929333"/>
    <d v="2014-02-20T20:48:53"/>
    <n v="1389041333"/>
    <x v="1629"/>
    <b v="0"/>
    <n v="82"/>
    <b v="1"/>
    <n v="103.66666666666666"/>
    <s v="music/rock"/>
    <x v="4"/>
    <s v="rock"/>
  </r>
  <r>
    <x v="0"/>
    <s v="US"/>
    <s v="USD"/>
    <n v="1330671540"/>
    <d v="2012-03-02T06:59:00"/>
    <n v="1328040375"/>
    <x v="1630"/>
    <b v="0"/>
    <n v="126"/>
    <b v="1"/>
    <n v="265.25"/>
    <s v="music/rock"/>
    <x v="4"/>
    <s v="rock"/>
  </r>
  <r>
    <x v="0"/>
    <s v="US"/>
    <s v="USD"/>
    <n v="1350074261"/>
    <d v="2012-10-12T20:37:41"/>
    <n v="1347482261"/>
    <x v="1631"/>
    <b v="0"/>
    <n v="133"/>
    <b v="1"/>
    <n v="155.91"/>
    <s v="music/rock"/>
    <x v="4"/>
    <s v="rock"/>
  </r>
  <r>
    <x v="0"/>
    <s v="US"/>
    <s v="USD"/>
    <n v="1316851854"/>
    <d v="2011-09-24T08:10:54"/>
    <n v="1311667854"/>
    <x v="1632"/>
    <b v="0"/>
    <n v="47"/>
    <b v="1"/>
    <n v="101.62500000000001"/>
    <s v="music/rock"/>
    <x v="4"/>
    <s v="rock"/>
  </r>
  <r>
    <x v="0"/>
    <s v="US"/>
    <s v="USD"/>
    <n v="1326690000"/>
    <d v="2012-01-16T05:00:00"/>
    <n v="1324329156"/>
    <x v="1633"/>
    <b v="0"/>
    <n v="58"/>
    <b v="1"/>
    <n v="100"/>
    <s v="music/rock"/>
    <x v="4"/>
    <s v="rock"/>
  </r>
  <r>
    <x v="0"/>
    <s v="US"/>
    <s v="USD"/>
    <n v="1306994340"/>
    <d v="2011-06-02T05:59:00"/>
    <n v="1303706001"/>
    <x v="1634"/>
    <b v="0"/>
    <n v="32"/>
    <b v="1"/>
    <n v="100.49999999999999"/>
    <s v="music/rock"/>
    <x v="4"/>
    <s v="rock"/>
  </r>
  <r>
    <x v="0"/>
    <s v="US"/>
    <s v="USD"/>
    <n v="1468270261"/>
    <d v="2016-07-11T20:51:01"/>
    <n v="1463086261"/>
    <x v="1635"/>
    <b v="0"/>
    <n v="37"/>
    <b v="1"/>
    <n v="125.29999999999998"/>
    <s v="music/rock"/>
    <x v="4"/>
    <s v="rock"/>
  </r>
  <r>
    <x v="0"/>
    <s v="US"/>
    <s v="USD"/>
    <n v="1307851200"/>
    <d v="2011-06-12T04:00:00"/>
    <n v="1304129088"/>
    <x v="1636"/>
    <b v="0"/>
    <n v="87"/>
    <b v="1"/>
    <n v="103.55555555555556"/>
    <s v="music/rock"/>
    <x v="4"/>
    <s v="rock"/>
  </r>
  <r>
    <x v="0"/>
    <s v="US"/>
    <s v="USD"/>
    <n v="1262302740"/>
    <d v="2009-12-31T23:39:00"/>
    <n v="1257444140"/>
    <x v="1637"/>
    <b v="0"/>
    <n v="15"/>
    <b v="1"/>
    <n v="103.8"/>
    <s v="music/rock"/>
    <x v="4"/>
    <s v="rock"/>
  </r>
  <r>
    <x v="0"/>
    <s v="US"/>
    <s v="USD"/>
    <n v="1362086700"/>
    <d v="2013-02-28T21:25:00"/>
    <n v="1358180968"/>
    <x v="1638"/>
    <b v="0"/>
    <n v="27"/>
    <b v="1"/>
    <n v="105"/>
    <s v="music/rock"/>
    <x v="4"/>
    <s v="rock"/>
  </r>
  <r>
    <x v="0"/>
    <s v="US"/>
    <s v="USD"/>
    <n v="1330789165"/>
    <d v="2012-03-03T15:39:25"/>
    <n v="1328197165"/>
    <x v="1639"/>
    <b v="0"/>
    <n v="19"/>
    <b v="1"/>
    <n v="100"/>
    <s v="music/rock"/>
    <x v="4"/>
    <s v="rock"/>
  </r>
  <r>
    <x v="0"/>
    <s v="US"/>
    <s v="USD"/>
    <n v="1280800740"/>
    <d v="2010-08-03T01:59:00"/>
    <n v="1279603955"/>
    <x v="1640"/>
    <b v="0"/>
    <n v="17"/>
    <b v="1"/>
    <n v="169.86"/>
    <s v="music/rock"/>
    <x v="4"/>
    <s v="rock"/>
  </r>
  <r>
    <x v="0"/>
    <s v="US"/>
    <s v="USD"/>
    <n v="1418998744"/>
    <d v="2014-12-19T14:19:04"/>
    <n v="1416406744"/>
    <x v="1641"/>
    <b v="0"/>
    <n v="26"/>
    <b v="1"/>
    <n v="101.4"/>
    <s v="music/pop"/>
    <x v="4"/>
    <s v="pop"/>
  </r>
  <r>
    <x v="0"/>
    <s v="US"/>
    <s v="USD"/>
    <n v="1308011727"/>
    <d v="2011-06-14T00:35:27"/>
    <n v="1306283727"/>
    <x v="1642"/>
    <b v="0"/>
    <n v="28"/>
    <b v="1"/>
    <n v="100"/>
    <s v="music/pop"/>
    <x v="4"/>
    <s v="pop"/>
  </r>
  <r>
    <x v="0"/>
    <s v="US"/>
    <s v="USD"/>
    <n v="1348516012"/>
    <d v="2012-09-24T19:46:52"/>
    <n v="1345924012"/>
    <x v="1643"/>
    <b v="0"/>
    <n v="37"/>
    <b v="1"/>
    <n v="124.70000000000002"/>
    <s v="music/pop"/>
    <x v="4"/>
    <s v="pop"/>
  </r>
  <r>
    <x v="0"/>
    <s v="US"/>
    <s v="USD"/>
    <n v="1353551160"/>
    <d v="2012-11-22T02:26:00"/>
    <n v="1348363560"/>
    <x v="1644"/>
    <b v="0"/>
    <n v="128"/>
    <b v="1"/>
    <n v="109.5"/>
    <s v="music/pop"/>
    <x v="4"/>
    <s v="pop"/>
  </r>
  <r>
    <x v="0"/>
    <s v="US"/>
    <s v="USD"/>
    <n v="1379515740"/>
    <d v="2013-09-18T14:49:00"/>
    <n v="1378306140"/>
    <x v="1645"/>
    <b v="0"/>
    <n v="10"/>
    <b v="1"/>
    <n v="110.80000000000001"/>
    <s v="music/pop"/>
    <x v="4"/>
    <s v="pop"/>
  </r>
  <r>
    <x v="0"/>
    <s v="GB"/>
    <s v="GBP"/>
    <n v="1408039860"/>
    <d v="2014-08-14T18:11:00"/>
    <n v="1405248503"/>
    <x v="1646"/>
    <b v="0"/>
    <n v="83"/>
    <b v="1"/>
    <n v="110.2"/>
    <s v="music/pop"/>
    <x v="4"/>
    <s v="pop"/>
  </r>
  <r>
    <x v="0"/>
    <s v="US"/>
    <s v="USD"/>
    <n v="1339235377"/>
    <d v="2012-06-09T09:49:37"/>
    <n v="1336643377"/>
    <x v="1647"/>
    <b v="0"/>
    <n v="46"/>
    <b v="1"/>
    <n v="104.71999999999998"/>
    <s v="music/pop"/>
    <x v="4"/>
    <s v="pop"/>
  </r>
  <r>
    <x v="0"/>
    <s v="US"/>
    <s v="USD"/>
    <n v="1300636482"/>
    <d v="2011-03-20T15:54:42"/>
    <n v="1298048082"/>
    <x v="1648"/>
    <b v="0"/>
    <n v="90"/>
    <b v="1"/>
    <n v="125.26086956521738"/>
    <s v="music/pop"/>
    <x v="4"/>
    <s v="pop"/>
  </r>
  <r>
    <x v="0"/>
    <s v="US"/>
    <s v="USD"/>
    <n v="1400862355"/>
    <d v="2014-05-23T16:25:55"/>
    <n v="1396974355"/>
    <x v="1649"/>
    <b v="0"/>
    <n v="81"/>
    <b v="1"/>
    <n v="100.58763157894737"/>
    <s v="music/pop"/>
    <x v="4"/>
    <s v="pop"/>
  </r>
  <r>
    <x v="0"/>
    <s v="US"/>
    <s v="USD"/>
    <n v="1381314437"/>
    <d v="2013-10-09T10:27:17"/>
    <n v="1378722437"/>
    <x v="1650"/>
    <b v="0"/>
    <n v="32"/>
    <b v="1"/>
    <n v="141.55000000000001"/>
    <s v="music/pop"/>
    <x v="4"/>
    <s v="pop"/>
  </r>
  <r>
    <x v="0"/>
    <s v="US"/>
    <s v="USD"/>
    <n v="1303801140"/>
    <d v="2011-04-26T06:59:00"/>
    <n v="1300916220"/>
    <x v="1651"/>
    <b v="0"/>
    <n v="20"/>
    <b v="1"/>
    <n v="100.75"/>
    <s v="music/pop"/>
    <x v="4"/>
    <s v="pop"/>
  </r>
  <r>
    <x v="0"/>
    <s v="US"/>
    <s v="USD"/>
    <n v="1385297393"/>
    <d v="2013-11-24T12:49:53"/>
    <n v="1382701793"/>
    <x v="1652"/>
    <b v="0"/>
    <n v="70"/>
    <b v="1"/>
    <n v="100.66666666666666"/>
    <s v="music/pop"/>
    <x v="4"/>
    <s v="pop"/>
  </r>
  <r>
    <x v="0"/>
    <s v="US"/>
    <s v="USD"/>
    <n v="1303675296"/>
    <d v="2011-04-24T20:01:36"/>
    <n v="1300996896"/>
    <x v="1653"/>
    <b v="0"/>
    <n v="168"/>
    <b v="1"/>
    <n v="174.2304"/>
    <s v="music/pop"/>
    <x v="4"/>
    <s v="pop"/>
  </r>
  <r>
    <x v="0"/>
    <s v="US"/>
    <s v="USD"/>
    <n v="1334784160"/>
    <d v="2012-04-18T21:22:40"/>
    <n v="1332192160"/>
    <x v="1654"/>
    <b v="0"/>
    <n v="34"/>
    <b v="1"/>
    <n v="119.90909090909089"/>
    <s v="music/pop"/>
    <x v="4"/>
    <s v="pop"/>
  </r>
  <r>
    <x v="0"/>
    <s v="US"/>
    <s v="USD"/>
    <n v="1333648820"/>
    <d v="2012-04-05T18:00:20"/>
    <n v="1331060420"/>
    <x v="1655"/>
    <b v="0"/>
    <n v="48"/>
    <b v="1"/>
    <n v="142.86666666666667"/>
    <s v="music/pop"/>
    <x v="4"/>
    <s v="pop"/>
  </r>
  <r>
    <x v="0"/>
    <s v="US"/>
    <s v="USD"/>
    <n v="1355437052"/>
    <d v="2012-12-13T22:17:32"/>
    <n v="1352845052"/>
    <x v="1656"/>
    <b v="0"/>
    <n v="48"/>
    <b v="1"/>
    <n v="100.33493333333334"/>
    <s v="music/pop"/>
    <x v="4"/>
    <s v="pop"/>
  </r>
  <r>
    <x v="0"/>
    <s v="US"/>
    <s v="USD"/>
    <n v="1337885168"/>
    <d v="2012-05-24T18:46:08"/>
    <n v="1335293168"/>
    <x v="1657"/>
    <b v="0"/>
    <n v="221"/>
    <b v="1"/>
    <n v="104.93380000000001"/>
    <s v="music/pop"/>
    <x v="4"/>
    <s v="pop"/>
  </r>
  <r>
    <x v="0"/>
    <s v="US"/>
    <s v="USD"/>
    <n v="1355840400"/>
    <d v="2012-12-18T14:20:00"/>
    <n v="1352524767"/>
    <x v="1658"/>
    <b v="0"/>
    <n v="107"/>
    <b v="1"/>
    <n v="132.23333333333335"/>
    <s v="music/pop"/>
    <x v="4"/>
    <s v="pop"/>
  </r>
  <r>
    <x v="0"/>
    <s v="GB"/>
    <s v="GBP"/>
    <n v="1387281600"/>
    <d v="2013-12-17T12:00:00"/>
    <n v="1384811721"/>
    <x v="1659"/>
    <b v="0"/>
    <n v="45"/>
    <b v="1"/>
    <n v="112.79999999999998"/>
    <s v="music/pop"/>
    <x v="4"/>
    <s v="pop"/>
  </r>
  <r>
    <x v="0"/>
    <s v="IT"/>
    <s v="EUR"/>
    <n v="1462053540"/>
    <d v="2016-04-30T21:59:00"/>
    <n v="1459355950"/>
    <x v="1660"/>
    <b v="0"/>
    <n v="36"/>
    <b v="1"/>
    <n v="1253.75"/>
    <s v="music/pop"/>
    <x v="4"/>
    <s v="pop"/>
  </r>
  <r>
    <x v="0"/>
    <s v="AT"/>
    <s v="EUR"/>
    <n v="1453064400"/>
    <d v="2016-01-17T21:00:00"/>
    <n v="1449359831"/>
    <x v="1661"/>
    <b v="0"/>
    <n v="101"/>
    <b v="1"/>
    <n v="102.50632911392405"/>
    <s v="music/pop"/>
    <x v="4"/>
    <s v="pop"/>
  </r>
  <r>
    <x v="0"/>
    <s v="US"/>
    <s v="USD"/>
    <n v="1325310336"/>
    <d v="2011-12-31T05:45:36"/>
    <n v="1320122736"/>
    <x v="1662"/>
    <b v="0"/>
    <n v="62"/>
    <b v="1"/>
    <n v="102.6375"/>
    <s v="music/pop"/>
    <x v="4"/>
    <s v="pop"/>
  </r>
  <r>
    <x v="0"/>
    <s v="US"/>
    <s v="USD"/>
    <n v="1422750707"/>
    <d v="2015-02-01T00:31:47"/>
    <n v="1420158707"/>
    <x v="1663"/>
    <b v="0"/>
    <n v="32"/>
    <b v="1"/>
    <n v="108"/>
    <s v="music/pop"/>
    <x v="4"/>
    <s v="pop"/>
  </r>
  <r>
    <x v="0"/>
    <s v="US"/>
    <s v="USD"/>
    <n v="1331870340"/>
    <d v="2012-03-16T03:59:00"/>
    <n v="1328033818"/>
    <x v="1664"/>
    <b v="0"/>
    <n v="89"/>
    <b v="1"/>
    <n v="122.40879999999999"/>
    <s v="music/pop"/>
    <x v="4"/>
    <s v="pop"/>
  </r>
  <r>
    <x v="0"/>
    <s v="US"/>
    <s v="USD"/>
    <n v="1298343600"/>
    <d v="2011-02-22T03:00:00"/>
    <n v="1295624113"/>
    <x v="1665"/>
    <b v="0"/>
    <n v="93"/>
    <b v="1"/>
    <n v="119.45714285714286"/>
    <s v="music/pop"/>
    <x v="4"/>
    <s v="pop"/>
  </r>
  <r>
    <x v="0"/>
    <s v="US"/>
    <s v="USD"/>
    <n v="1364447073"/>
    <d v="2013-03-28T05:04:33"/>
    <n v="1361858673"/>
    <x v="1666"/>
    <b v="0"/>
    <n v="98"/>
    <b v="1"/>
    <n v="160.88"/>
    <s v="music/pop"/>
    <x v="4"/>
    <s v="pop"/>
  </r>
  <r>
    <x v="0"/>
    <s v="US"/>
    <s v="USD"/>
    <n v="1394521140"/>
    <d v="2014-03-11T06:59:00"/>
    <n v="1392169298"/>
    <x v="1667"/>
    <b v="0"/>
    <n v="82"/>
    <b v="1"/>
    <n v="126.85294117647059"/>
    <s v="music/pop"/>
    <x v="4"/>
    <s v="pop"/>
  </r>
  <r>
    <x v="0"/>
    <s v="US"/>
    <s v="USD"/>
    <n v="1322454939"/>
    <d v="2011-11-28T04:35:39"/>
    <n v="1319859339"/>
    <x v="1668"/>
    <b v="0"/>
    <n v="116"/>
    <b v="1"/>
    <n v="102.6375"/>
    <s v="music/pop"/>
    <x v="4"/>
    <s v="pop"/>
  </r>
  <r>
    <x v="0"/>
    <s v="US"/>
    <s v="USD"/>
    <n v="1464729276"/>
    <d v="2016-05-31T21:14:36"/>
    <n v="1459545276"/>
    <x v="1669"/>
    <b v="0"/>
    <n v="52"/>
    <b v="1"/>
    <n v="139.75"/>
    <s v="music/pop"/>
    <x v="4"/>
    <s v="pop"/>
  </r>
  <r>
    <x v="0"/>
    <s v="US"/>
    <s v="USD"/>
    <n v="1278302400"/>
    <d v="2010-07-05T04:00:00"/>
    <n v="1273961999"/>
    <x v="1670"/>
    <b v="0"/>
    <n v="23"/>
    <b v="1"/>
    <n v="102.60000000000001"/>
    <s v="music/pop"/>
    <x v="4"/>
    <s v="pop"/>
  </r>
  <r>
    <x v="0"/>
    <s v="US"/>
    <s v="USD"/>
    <n v="1470056614"/>
    <d v="2016-08-01T13:03:34"/>
    <n v="1467464614"/>
    <x v="1671"/>
    <b v="0"/>
    <n v="77"/>
    <b v="1"/>
    <n v="100.67349999999999"/>
    <s v="music/pop"/>
    <x v="4"/>
    <s v="pop"/>
  </r>
  <r>
    <x v="0"/>
    <s v="US"/>
    <s v="USD"/>
    <n v="1338824730"/>
    <d v="2012-06-04T15:45:30"/>
    <n v="1336232730"/>
    <x v="1672"/>
    <b v="0"/>
    <n v="49"/>
    <b v="1"/>
    <n v="112.94117647058823"/>
    <s v="music/pop"/>
    <x v="4"/>
    <s v="pop"/>
  </r>
  <r>
    <x v="0"/>
    <s v="US"/>
    <s v="USD"/>
    <n v="1425675892"/>
    <d v="2015-03-06T21:04:52"/>
    <n v="1423083892"/>
    <x v="1673"/>
    <b v="0"/>
    <n v="59"/>
    <b v="1"/>
    <n v="128.09523809523807"/>
    <s v="music/pop"/>
    <x v="4"/>
    <s v="pop"/>
  </r>
  <r>
    <x v="0"/>
    <s v="US"/>
    <s v="USD"/>
    <n v="1471503540"/>
    <d v="2016-08-18T06:59:00"/>
    <n v="1468852306"/>
    <x v="1674"/>
    <b v="0"/>
    <n v="113"/>
    <b v="1"/>
    <n v="201.7"/>
    <s v="music/pop"/>
    <x v="4"/>
    <s v="pop"/>
  </r>
  <r>
    <x v="0"/>
    <s v="US"/>
    <s v="USD"/>
    <n v="1318802580"/>
    <d v="2011-10-16T22:03:00"/>
    <n v="1316194540"/>
    <x v="1675"/>
    <b v="0"/>
    <n v="34"/>
    <b v="1"/>
    <n v="137.416"/>
    <s v="music/pop"/>
    <x v="4"/>
    <s v="pop"/>
  </r>
  <r>
    <x v="0"/>
    <s v="US"/>
    <s v="USD"/>
    <n v="1334980740"/>
    <d v="2012-04-21T03:59:00"/>
    <n v="1330968347"/>
    <x v="1676"/>
    <b v="0"/>
    <n v="42"/>
    <b v="1"/>
    <n v="115.33333333333333"/>
    <s v="music/pop"/>
    <x v="4"/>
    <s v="pop"/>
  </r>
  <r>
    <x v="0"/>
    <s v="ES"/>
    <s v="EUR"/>
    <n v="1460786340"/>
    <d v="2016-04-16T05:59:00"/>
    <n v="1455615976"/>
    <x v="1677"/>
    <b v="0"/>
    <n v="42"/>
    <b v="1"/>
    <n v="111.66666666666667"/>
    <s v="music/pop"/>
    <x v="4"/>
    <s v="pop"/>
  </r>
  <r>
    <x v="0"/>
    <s v="US"/>
    <s v="USD"/>
    <n v="1391718671"/>
    <d v="2014-02-06T20:31:11"/>
    <n v="1390509071"/>
    <x v="1678"/>
    <b v="0"/>
    <n v="49"/>
    <b v="1"/>
    <n v="118.39999999999999"/>
    <s v="music/pop"/>
    <x v="4"/>
    <s v="pop"/>
  </r>
  <r>
    <x v="0"/>
    <s v="US"/>
    <s v="USD"/>
    <n v="1311298745"/>
    <d v="2011-07-22T01:39:05"/>
    <n v="1309311545"/>
    <x v="1679"/>
    <b v="0"/>
    <n v="56"/>
    <b v="1"/>
    <n v="175"/>
    <s v="music/pop"/>
    <x v="4"/>
    <s v="pop"/>
  </r>
  <r>
    <x v="0"/>
    <s v="US"/>
    <s v="USD"/>
    <n v="1405188667"/>
    <d v="2014-07-12T18:11:07"/>
    <n v="1402596667"/>
    <x v="1680"/>
    <b v="0"/>
    <n v="25"/>
    <b v="1"/>
    <n v="117.5"/>
    <s v="music/pop"/>
    <x v="4"/>
    <s v="pop"/>
  </r>
  <r>
    <x v="3"/>
    <s v="US"/>
    <s v="USD"/>
    <n v="1490752800"/>
    <d v="2017-03-29T02:00:00"/>
    <n v="1486522484"/>
    <x v="1681"/>
    <b v="0"/>
    <n v="884"/>
    <b v="0"/>
    <n v="101.42212307692309"/>
    <s v="music/faith"/>
    <x v="4"/>
    <s v="faith"/>
  </r>
  <r>
    <x v="3"/>
    <s v="US"/>
    <s v="USD"/>
    <n v="1492142860"/>
    <d v="2017-04-14T04:07:40"/>
    <n v="1486962460"/>
    <x v="1682"/>
    <b v="0"/>
    <n v="0"/>
    <b v="0"/>
    <n v="0"/>
    <s v="music/faith"/>
    <x v="4"/>
    <s v="faith"/>
  </r>
  <r>
    <x v="3"/>
    <s v="FR"/>
    <s v="EUR"/>
    <n v="1491590738"/>
    <d v="2017-04-07T18:45:38"/>
    <n v="1489517138"/>
    <x v="1683"/>
    <b v="0"/>
    <n v="10"/>
    <b v="0"/>
    <n v="21.714285714285715"/>
    <s v="music/faith"/>
    <x v="4"/>
    <s v="faith"/>
  </r>
  <r>
    <x v="3"/>
    <s v="US"/>
    <s v="USD"/>
    <n v="1489775641"/>
    <d v="2017-03-17T18:34:01"/>
    <n v="1487360041"/>
    <x v="1684"/>
    <b v="0"/>
    <n v="101"/>
    <b v="0"/>
    <n v="109.125"/>
    <s v="music/faith"/>
    <x v="4"/>
    <s v="faith"/>
  </r>
  <r>
    <x v="3"/>
    <s v="US"/>
    <s v="USD"/>
    <n v="1490331623"/>
    <d v="2017-03-24T05:00:23"/>
    <n v="1487743223"/>
    <x v="1685"/>
    <b v="0"/>
    <n v="15"/>
    <b v="0"/>
    <n v="102.85714285714285"/>
    <s v="music/faith"/>
    <x v="4"/>
    <s v="faith"/>
  </r>
  <r>
    <x v="3"/>
    <s v="CA"/>
    <s v="CAD"/>
    <n v="1493320519"/>
    <d v="2017-04-27T19:15:19"/>
    <n v="1488140119"/>
    <x v="1686"/>
    <b v="0"/>
    <n v="1"/>
    <b v="0"/>
    <n v="0.36"/>
    <s v="music/faith"/>
    <x v="4"/>
    <s v="faith"/>
  </r>
  <r>
    <x v="3"/>
    <s v="US"/>
    <s v="USD"/>
    <n v="1491855300"/>
    <d v="2017-04-10T20:15:00"/>
    <n v="1488935245"/>
    <x v="1687"/>
    <b v="0"/>
    <n v="39"/>
    <b v="0"/>
    <n v="31.25"/>
    <s v="music/faith"/>
    <x v="4"/>
    <s v="faith"/>
  </r>
  <r>
    <x v="3"/>
    <s v="US"/>
    <s v="USD"/>
    <n v="1491738594"/>
    <d v="2017-04-09T11:49:54"/>
    <n v="1489150194"/>
    <x v="1688"/>
    <b v="0"/>
    <n v="7"/>
    <b v="0"/>
    <n v="44.3"/>
    <s v="music/faith"/>
    <x v="4"/>
    <s v="faith"/>
  </r>
  <r>
    <x v="3"/>
    <s v="US"/>
    <s v="USD"/>
    <n v="1489700230"/>
    <d v="2017-03-16T21:37:10"/>
    <n v="1487111830"/>
    <x v="1689"/>
    <b v="0"/>
    <n v="14"/>
    <b v="0"/>
    <n v="100"/>
    <s v="music/faith"/>
    <x v="4"/>
    <s v="faith"/>
  </r>
  <r>
    <x v="3"/>
    <s v="US"/>
    <s v="USD"/>
    <n v="1491470442"/>
    <d v="2017-04-06T09:20:42"/>
    <n v="1488882042"/>
    <x v="1690"/>
    <b v="0"/>
    <n v="11"/>
    <b v="0"/>
    <n v="25.4"/>
    <s v="music/faith"/>
    <x v="4"/>
    <s v="faith"/>
  </r>
  <r>
    <x v="3"/>
    <s v="US"/>
    <s v="USD"/>
    <n v="1491181200"/>
    <d v="2017-04-03T01:00:00"/>
    <n v="1488387008"/>
    <x v="1691"/>
    <b v="0"/>
    <n v="38"/>
    <b v="0"/>
    <n v="33.473333333333329"/>
    <s v="music/faith"/>
    <x v="4"/>
    <s v="faith"/>
  </r>
  <r>
    <x v="3"/>
    <s v="US"/>
    <s v="USD"/>
    <n v="1490572740"/>
    <d v="2017-03-26T23:59:00"/>
    <n v="1487734667"/>
    <x v="1692"/>
    <b v="0"/>
    <n v="15"/>
    <b v="0"/>
    <n v="47.8"/>
    <s v="music/faith"/>
    <x v="4"/>
    <s v="faith"/>
  </r>
  <r>
    <x v="3"/>
    <s v="GB"/>
    <s v="GBP"/>
    <n v="1491768000"/>
    <d v="2017-04-09T20:00:00"/>
    <n v="1489097112"/>
    <x v="1693"/>
    <b v="0"/>
    <n v="8"/>
    <b v="0"/>
    <n v="9.3333333333333339"/>
    <s v="music/faith"/>
    <x v="4"/>
    <s v="faith"/>
  </r>
  <r>
    <x v="3"/>
    <s v="US"/>
    <s v="USD"/>
    <n v="1490589360"/>
    <d v="2017-03-27T04:36:00"/>
    <n v="1488038674"/>
    <x v="1694"/>
    <b v="0"/>
    <n v="1"/>
    <b v="0"/>
    <n v="0.05"/>
    <s v="music/faith"/>
    <x v="4"/>
    <s v="faith"/>
  </r>
  <r>
    <x v="3"/>
    <s v="US"/>
    <s v="USD"/>
    <n v="1491786000"/>
    <d v="2017-04-10T01:00:00"/>
    <n v="1488847514"/>
    <x v="1695"/>
    <b v="0"/>
    <n v="23"/>
    <b v="0"/>
    <n v="11.708333333333334"/>
    <s v="music/faith"/>
    <x v="4"/>
    <s v="faith"/>
  </r>
  <r>
    <x v="3"/>
    <s v="US"/>
    <s v="USD"/>
    <n v="1491007211"/>
    <d v="2017-04-01T00:40:11"/>
    <n v="1488418811"/>
    <x v="1696"/>
    <b v="0"/>
    <n v="0"/>
    <b v="0"/>
    <n v="0"/>
    <s v="music/faith"/>
    <x v="4"/>
    <s v="faith"/>
  </r>
  <r>
    <x v="3"/>
    <s v="US"/>
    <s v="USD"/>
    <n v="1491781648"/>
    <d v="2017-04-09T23:47:28"/>
    <n v="1489193248"/>
    <x v="1697"/>
    <b v="0"/>
    <n v="22"/>
    <b v="0"/>
    <n v="20.208000000000002"/>
    <s v="music/faith"/>
    <x v="4"/>
    <s v="faith"/>
  </r>
  <r>
    <x v="3"/>
    <s v="US"/>
    <s v="USD"/>
    <n v="1490499180"/>
    <d v="2017-03-26T03:33:00"/>
    <n v="1488430760"/>
    <x v="1698"/>
    <b v="0"/>
    <n v="0"/>
    <b v="0"/>
    <n v="0"/>
    <s v="music/faith"/>
    <x v="4"/>
    <s v="faith"/>
  </r>
  <r>
    <x v="3"/>
    <s v="US"/>
    <s v="USD"/>
    <n v="1491943445"/>
    <d v="2017-04-11T20:44:05"/>
    <n v="1489351445"/>
    <x v="1699"/>
    <b v="0"/>
    <n v="4"/>
    <b v="0"/>
    <n v="4.2311459353574925"/>
    <s v="music/faith"/>
    <x v="4"/>
    <s v="faith"/>
  </r>
  <r>
    <x v="3"/>
    <s v="US"/>
    <s v="USD"/>
    <n v="1491019200"/>
    <d v="2017-04-01T04:00:00"/>
    <n v="1488418990"/>
    <x v="1700"/>
    <b v="0"/>
    <n v="79"/>
    <b v="0"/>
    <n v="26.06"/>
    <s v="music/faith"/>
    <x v="4"/>
    <s v="faith"/>
  </r>
  <r>
    <x v="2"/>
    <s v="US"/>
    <s v="USD"/>
    <n v="1421337405"/>
    <d v="2015-01-15T15:56:45"/>
    <n v="1418745405"/>
    <x v="1701"/>
    <b v="0"/>
    <n v="2"/>
    <b v="0"/>
    <n v="0.19801980198019803"/>
    <s v="music/faith"/>
    <x v="4"/>
    <s v="faith"/>
  </r>
  <r>
    <x v="2"/>
    <s v="US"/>
    <s v="USD"/>
    <n v="1427745150"/>
    <d v="2015-03-30T19:52:30"/>
    <n v="1425156750"/>
    <x v="1702"/>
    <b v="0"/>
    <n v="1"/>
    <b v="0"/>
    <n v="6.0606060606060606E-3"/>
    <s v="music/faith"/>
    <x v="4"/>
    <s v="faith"/>
  </r>
  <r>
    <x v="2"/>
    <s v="US"/>
    <s v="USD"/>
    <n v="1441003537"/>
    <d v="2015-08-31T06:45:37"/>
    <n v="1435819537"/>
    <x v="1703"/>
    <b v="0"/>
    <n v="2"/>
    <b v="0"/>
    <n v="1.02"/>
    <s v="music/faith"/>
    <x v="4"/>
    <s v="faith"/>
  </r>
  <r>
    <x v="2"/>
    <s v="US"/>
    <s v="USD"/>
    <n v="1424056873"/>
    <d v="2015-02-16T03:21:13"/>
    <n v="1421464873"/>
    <x v="1704"/>
    <b v="0"/>
    <n v="11"/>
    <b v="0"/>
    <n v="65.100000000000009"/>
    <s v="music/faith"/>
    <x v="4"/>
    <s v="faith"/>
  </r>
  <r>
    <x v="2"/>
    <s v="US"/>
    <s v="USD"/>
    <n v="1441814400"/>
    <d v="2015-09-09T16:00:00"/>
    <n v="1440807846"/>
    <x v="1705"/>
    <b v="0"/>
    <n v="0"/>
    <b v="0"/>
    <n v="0"/>
    <s v="music/faith"/>
    <x v="4"/>
    <s v="faith"/>
  </r>
  <r>
    <x v="2"/>
    <s v="DE"/>
    <s v="EUR"/>
    <n v="1440314472"/>
    <d v="2015-08-23T07:21:12"/>
    <n v="1435130472"/>
    <x v="1706"/>
    <b v="0"/>
    <n v="0"/>
    <b v="0"/>
    <n v="0"/>
    <s v="music/faith"/>
    <x v="4"/>
    <s v="faith"/>
  </r>
  <r>
    <x v="2"/>
    <s v="US"/>
    <s v="USD"/>
    <n v="1459181895"/>
    <d v="2016-03-28T16:18:15"/>
    <n v="1456593495"/>
    <x v="1707"/>
    <b v="0"/>
    <n v="9"/>
    <b v="0"/>
    <n v="9.74"/>
    <s v="music/faith"/>
    <x v="4"/>
    <s v="faith"/>
  </r>
  <r>
    <x v="2"/>
    <s v="US"/>
    <s v="USD"/>
    <n v="1462135706"/>
    <d v="2016-05-01T20:48:26"/>
    <n v="1458679706"/>
    <x v="1708"/>
    <b v="0"/>
    <n v="0"/>
    <b v="0"/>
    <n v="0"/>
    <s v="music/faith"/>
    <x v="4"/>
    <s v="faith"/>
  </r>
  <r>
    <x v="2"/>
    <s v="US"/>
    <s v="USD"/>
    <n v="1409513940"/>
    <d v="2014-08-31T19:39:00"/>
    <n v="1405949514"/>
    <x v="1709"/>
    <b v="0"/>
    <n v="4"/>
    <b v="0"/>
    <n v="4.8571428571428568"/>
    <s v="music/faith"/>
    <x v="4"/>
    <s v="faith"/>
  </r>
  <r>
    <x v="2"/>
    <s v="DE"/>
    <s v="EUR"/>
    <n v="1453122000"/>
    <d v="2016-01-18T13:00:00"/>
    <n v="1449151888"/>
    <x v="1710"/>
    <b v="0"/>
    <n v="1"/>
    <b v="0"/>
    <n v="0.67999999999999994"/>
    <s v="music/faith"/>
    <x v="4"/>
    <s v="faith"/>
  </r>
  <r>
    <x v="2"/>
    <s v="US"/>
    <s v="USD"/>
    <n v="1409585434"/>
    <d v="2014-09-01T15:30:34"/>
    <n v="1406907034"/>
    <x v="1711"/>
    <b v="0"/>
    <n v="2"/>
    <b v="0"/>
    <n v="10.5"/>
    <s v="music/faith"/>
    <x v="4"/>
    <s v="faith"/>
  </r>
  <r>
    <x v="2"/>
    <s v="US"/>
    <s v="USD"/>
    <n v="1435701353"/>
    <d v="2015-06-30T21:55:53"/>
    <n v="1430517353"/>
    <x v="1712"/>
    <b v="0"/>
    <n v="0"/>
    <b v="0"/>
    <n v="0"/>
    <s v="music/faith"/>
    <x v="4"/>
    <s v="faith"/>
  </r>
  <r>
    <x v="2"/>
    <s v="US"/>
    <s v="USD"/>
    <n v="1412536412"/>
    <d v="2014-10-05T19:13:32"/>
    <n v="1409944412"/>
    <x v="1713"/>
    <b v="0"/>
    <n v="1"/>
    <b v="0"/>
    <n v="1.6666666666666667"/>
    <s v="music/faith"/>
    <x v="4"/>
    <s v="faith"/>
  </r>
  <r>
    <x v="2"/>
    <s v="US"/>
    <s v="USD"/>
    <n v="1430517761"/>
    <d v="2015-05-01T22:02:41"/>
    <n v="1427925761"/>
    <x v="1714"/>
    <b v="0"/>
    <n v="17"/>
    <b v="0"/>
    <n v="7.8680000000000003"/>
    <s v="music/faith"/>
    <x v="4"/>
    <s v="faith"/>
  </r>
  <r>
    <x v="2"/>
    <s v="US"/>
    <s v="USD"/>
    <n v="1427772120"/>
    <d v="2015-03-31T03:22:00"/>
    <n v="1425186785"/>
    <x v="1715"/>
    <b v="0"/>
    <n v="2"/>
    <b v="0"/>
    <n v="0.22"/>
    <s v="music/faith"/>
    <x v="4"/>
    <s v="faith"/>
  </r>
  <r>
    <x v="2"/>
    <s v="US"/>
    <s v="USD"/>
    <n v="1481295099"/>
    <d v="2016-12-09T14:51:39"/>
    <n v="1477835499"/>
    <x v="1716"/>
    <b v="0"/>
    <n v="3"/>
    <b v="0"/>
    <n v="7.5"/>
    <s v="music/faith"/>
    <x v="4"/>
    <s v="faith"/>
  </r>
  <r>
    <x v="2"/>
    <s v="US"/>
    <s v="USD"/>
    <n v="1461211200"/>
    <d v="2016-04-21T04:00:00"/>
    <n v="1459467238"/>
    <x v="1717"/>
    <b v="0"/>
    <n v="41"/>
    <b v="0"/>
    <n v="42.725880551301685"/>
    <s v="music/faith"/>
    <x v="4"/>
    <s v="faith"/>
  </r>
  <r>
    <x v="2"/>
    <s v="US"/>
    <s v="USD"/>
    <n v="1463201940"/>
    <d v="2016-05-14T04:59:00"/>
    <n v="1459435149"/>
    <x v="1718"/>
    <b v="0"/>
    <n v="2"/>
    <b v="0"/>
    <n v="0.2142857142857143"/>
    <s v="music/faith"/>
    <x v="4"/>
    <s v="faith"/>
  </r>
  <r>
    <x v="2"/>
    <s v="US"/>
    <s v="USD"/>
    <n v="1410958191"/>
    <d v="2014-09-17T12:49:51"/>
    <n v="1408366191"/>
    <x v="1719"/>
    <b v="0"/>
    <n v="3"/>
    <b v="0"/>
    <n v="0.87500000000000011"/>
    <s v="music/faith"/>
    <x v="4"/>
    <s v="faith"/>
  </r>
  <r>
    <x v="2"/>
    <s v="US"/>
    <s v="USD"/>
    <n v="1415562471"/>
    <d v="2014-11-09T19:47:51"/>
    <n v="1412966871"/>
    <x v="1720"/>
    <b v="0"/>
    <n v="8"/>
    <b v="0"/>
    <n v="5.625"/>
    <s v="music/faith"/>
    <x v="4"/>
    <s v="faith"/>
  </r>
  <r>
    <x v="2"/>
    <s v="US"/>
    <s v="USD"/>
    <n v="1449831863"/>
    <d v="2015-12-11T11:04:23"/>
    <n v="1447239863"/>
    <x v="1721"/>
    <b v="0"/>
    <n v="0"/>
    <b v="0"/>
    <n v="0"/>
    <s v="music/faith"/>
    <x v="4"/>
    <s v="faith"/>
  </r>
  <r>
    <x v="2"/>
    <s v="US"/>
    <s v="USD"/>
    <n v="1459642200"/>
    <d v="2016-04-03T00:10:00"/>
    <n v="1456441429"/>
    <x v="1722"/>
    <b v="0"/>
    <n v="1"/>
    <b v="0"/>
    <n v="3.4722222222222224E-2"/>
    <s v="music/faith"/>
    <x v="4"/>
    <s v="faith"/>
  </r>
  <r>
    <x v="2"/>
    <s v="US"/>
    <s v="USD"/>
    <n v="1435730400"/>
    <d v="2015-07-01T06:00:00"/>
    <n v="1430855315"/>
    <x v="1723"/>
    <b v="0"/>
    <n v="3"/>
    <b v="0"/>
    <n v="6.5"/>
    <s v="music/faith"/>
    <x v="4"/>
    <s v="faith"/>
  </r>
  <r>
    <x v="2"/>
    <s v="US"/>
    <s v="USD"/>
    <n v="1414707762"/>
    <d v="2014-10-30T22:22:42"/>
    <n v="1412115762"/>
    <x v="1724"/>
    <b v="0"/>
    <n v="4"/>
    <b v="0"/>
    <n v="0.58333333333333337"/>
    <s v="music/faith"/>
    <x v="4"/>
    <s v="faith"/>
  </r>
  <r>
    <x v="2"/>
    <s v="US"/>
    <s v="USD"/>
    <n v="1408922049"/>
    <d v="2014-08-24T23:14:09"/>
    <n v="1406330049"/>
    <x v="1725"/>
    <b v="0"/>
    <n v="9"/>
    <b v="0"/>
    <n v="10.181818181818182"/>
    <s v="music/faith"/>
    <x v="4"/>
    <s v="faith"/>
  </r>
  <r>
    <x v="2"/>
    <s v="US"/>
    <s v="USD"/>
    <n v="1403906664"/>
    <d v="2014-06-27T22:04:24"/>
    <n v="1401401064"/>
    <x v="1726"/>
    <b v="0"/>
    <n v="16"/>
    <b v="0"/>
    <n v="33.784615384615385"/>
    <s v="music/faith"/>
    <x v="4"/>
    <s v="faith"/>
  </r>
  <r>
    <x v="2"/>
    <s v="GB"/>
    <s v="GBP"/>
    <n v="1428231600"/>
    <d v="2015-04-05T11:00:00"/>
    <n v="1423520177"/>
    <x v="1727"/>
    <b v="0"/>
    <n v="1"/>
    <b v="0"/>
    <n v="3.3333333333333333E-2"/>
    <s v="music/faith"/>
    <x v="4"/>
    <s v="faith"/>
  </r>
  <r>
    <x v="2"/>
    <s v="US"/>
    <s v="USD"/>
    <n v="1445439674"/>
    <d v="2015-10-21T15:01:14"/>
    <n v="1442847674"/>
    <x v="1728"/>
    <b v="0"/>
    <n v="7"/>
    <b v="0"/>
    <n v="68.400000000000006"/>
    <s v="music/faith"/>
    <x v="4"/>
    <s v="faith"/>
  </r>
  <r>
    <x v="2"/>
    <s v="US"/>
    <s v="USD"/>
    <n v="1465521306"/>
    <d v="2016-06-10T01:15:06"/>
    <n v="1460337306"/>
    <x v="1729"/>
    <b v="0"/>
    <n v="0"/>
    <b v="0"/>
    <n v="0"/>
    <s v="music/faith"/>
    <x v="4"/>
    <s v="faith"/>
  </r>
  <r>
    <x v="2"/>
    <s v="US"/>
    <s v="USD"/>
    <n v="1445738783"/>
    <d v="2015-10-25T02:06:23"/>
    <n v="1443146783"/>
    <x v="1730"/>
    <b v="0"/>
    <n v="0"/>
    <b v="0"/>
    <n v="0"/>
    <s v="music/faith"/>
    <x v="4"/>
    <s v="faith"/>
  </r>
  <r>
    <x v="2"/>
    <s v="US"/>
    <s v="USD"/>
    <n v="1434034800"/>
    <d v="2015-06-11T15:00:00"/>
    <n v="1432849552"/>
    <x v="1731"/>
    <b v="0"/>
    <n v="0"/>
    <b v="0"/>
    <n v="0"/>
    <s v="music/faith"/>
    <x v="4"/>
    <s v="faith"/>
  </r>
  <r>
    <x v="2"/>
    <s v="US"/>
    <s v="USD"/>
    <n v="1452920400"/>
    <d v="2016-01-16T05:00:00"/>
    <n v="1447777481"/>
    <x v="1732"/>
    <b v="0"/>
    <n v="0"/>
    <b v="0"/>
    <n v="0"/>
    <s v="music/faith"/>
    <x v="4"/>
    <s v="faith"/>
  </r>
  <r>
    <x v="2"/>
    <s v="US"/>
    <s v="USD"/>
    <n v="1473802200"/>
    <d v="2016-09-13T21:30:00"/>
    <n v="1472746374"/>
    <x v="1733"/>
    <b v="0"/>
    <n v="0"/>
    <b v="0"/>
    <n v="0"/>
    <s v="music/faith"/>
    <x v="4"/>
    <s v="faith"/>
  </r>
  <r>
    <x v="2"/>
    <s v="US"/>
    <s v="USD"/>
    <n v="1431046356"/>
    <d v="2015-05-08T00:52:36"/>
    <n v="1428454356"/>
    <x v="1734"/>
    <b v="0"/>
    <n v="1"/>
    <b v="0"/>
    <n v="2.2222222222222223E-2"/>
    <s v="music/faith"/>
    <x v="4"/>
    <s v="faith"/>
  </r>
  <r>
    <x v="2"/>
    <s v="US"/>
    <s v="USD"/>
    <n v="1470598345"/>
    <d v="2016-08-07T19:32:25"/>
    <n v="1468006345"/>
    <x v="1735"/>
    <b v="0"/>
    <n v="2"/>
    <b v="0"/>
    <n v="11"/>
    <s v="music/faith"/>
    <x v="4"/>
    <s v="faith"/>
  </r>
  <r>
    <x v="2"/>
    <s v="US"/>
    <s v="USD"/>
    <n v="1447018833"/>
    <d v="2015-11-08T21:40:33"/>
    <n v="1444423233"/>
    <x v="1736"/>
    <b v="0"/>
    <n v="1"/>
    <b v="0"/>
    <n v="0.73333333333333328"/>
    <s v="music/faith"/>
    <x v="4"/>
    <s v="faith"/>
  </r>
  <r>
    <x v="2"/>
    <s v="US"/>
    <s v="USD"/>
    <n v="1437432392"/>
    <d v="2015-07-20T22:46:32"/>
    <n v="1434840392"/>
    <x v="1737"/>
    <b v="0"/>
    <n v="15"/>
    <b v="0"/>
    <n v="21.25"/>
    <s v="music/faith"/>
    <x v="4"/>
    <s v="faith"/>
  </r>
  <r>
    <x v="2"/>
    <s v="US"/>
    <s v="USD"/>
    <n v="1412283542"/>
    <d v="2014-10-02T20:59:02"/>
    <n v="1409691542"/>
    <x v="1738"/>
    <b v="0"/>
    <n v="1"/>
    <b v="0"/>
    <n v="0.4"/>
    <s v="music/faith"/>
    <x v="4"/>
    <s v="faith"/>
  </r>
  <r>
    <x v="2"/>
    <s v="US"/>
    <s v="USD"/>
    <n v="1462391932"/>
    <d v="2016-05-04T19:58:52"/>
    <n v="1457297932"/>
    <x v="1739"/>
    <b v="0"/>
    <n v="1"/>
    <b v="0"/>
    <n v="0.1"/>
    <s v="music/faith"/>
    <x v="4"/>
    <s v="faith"/>
  </r>
  <r>
    <x v="2"/>
    <s v="US"/>
    <s v="USD"/>
    <n v="1437075422"/>
    <d v="2015-07-16T19:37:02"/>
    <n v="1434483422"/>
    <x v="1740"/>
    <b v="0"/>
    <n v="0"/>
    <b v="0"/>
    <n v="0"/>
    <s v="music/faith"/>
    <x v="4"/>
    <s v="faith"/>
  </r>
  <r>
    <x v="0"/>
    <s v="GB"/>
    <s v="GBP"/>
    <n v="1433948671"/>
    <d v="2015-06-10T15:04:31"/>
    <n v="1430060671"/>
    <x v="1741"/>
    <b v="0"/>
    <n v="52"/>
    <b v="1"/>
    <n v="110.83333333333334"/>
    <s v="photography/photobooks"/>
    <x v="8"/>
    <s v="photobooks"/>
  </r>
  <r>
    <x v="0"/>
    <s v="US"/>
    <s v="USD"/>
    <n v="1483822800"/>
    <d v="2017-01-07T21:00:00"/>
    <n v="1481058170"/>
    <x v="1742"/>
    <b v="0"/>
    <n v="34"/>
    <b v="1"/>
    <n v="108.74999999999999"/>
    <s v="photography/photobooks"/>
    <x v="8"/>
    <s v="photobooks"/>
  </r>
  <r>
    <x v="0"/>
    <s v="US"/>
    <s v="USD"/>
    <n v="1472270340"/>
    <d v="2016-08-27T03:59:00"/>
    <n v="1470348775"/>
    <x v="1743"/>
    <b v="0"/>
    <n v="67"/>
    <b v="1"/>
    <n v="100.41666666666667"/>
    <s v="photography/photobooks"/>
    <x v="8"/>
    <s v="photobooks"/>
  </r>
  <r>
    <x v="0"/>
    <s v="GB"/>
    <s v="GBP"/>
    <n v="1425821477"/>
    <d v="2015-03-08T13:31:17"/>
    <n v="1421937077"/>
    <x v="1744"/>
    <b v="0"/>
    <n v="70"/>
    <b v="1"/>
    <n v="118.45454545454545"/>
    <s v="photography/photobooks"/>
    <x v="8"/>
    <s v="photobooks"/>
  </r>
  <r>
    <x v="0"/>
    <s v="US"/>
    <s v="USD"/>
    <n v="1482372000"/>
    <d v="2016-12-22T02:00:00"/>
    <n v="1479276838"/>
    <x v="1745"/>
    <b v="0"/>
    <n v="89"/>
    <b v="1"/>
    <n v="114.01428571428571"/>
    <s v="photography/photobooks"/>
    <x v="8"/>
    <s v="photobooks"/>
  </r>
  <r>
    <x v="0"/>
    <s v="US"/>
    <s v="USD"/>
    <n v="1479952800"/>
    <d v="2016-11-24T02:00:00"/>
    <n v="1477368867"/>
    <x v="1746"/>
    <b v="0"/>
    <n v="107"/>
    <b v="1"/>
    <n v="148.10000000000002"/>
    <s v="photography/photobooks"/>
    <x v="8"/>
    <s v="photobooks"/>
  </r>
  <r>
    <x v="0"/>
    <s v="GB"/>
    <s v="GBP"/>
    <n v="1447426800"/>
    <d v="2015-11-13T15:00:00"/>
    <n v="1444904830"/>
    <x v="1747"/>
    <b v="0"/>
    <n v="159"/>
    <b v="1"/>
    <n v="104.95555555555556"/>
    <s v="photography/photobooks"/>
    <x v="8"/>
    <s v="photobooks"/>
  </r>
  <r>
    <x v="0"/>
    <s v="CA"/>
    <s v="CAD"/>
    <n v="1441234143"/>
    <d v="2015-09-02T22:49:03"/>
    <n v="1438642143"/>
    <x v="1748"/>
    <b v="0"/>
    <n v="181"/>
    <b v="1"/>
    <n v="129.94800000000001"/>
    <s v="photography/photobooks"/>
    <x v="8"/>
    <s v="photobooks"/>
  </r>
  <r>
    <x v="0"/>
    <s v="LU"/>
    <s v="EUR"/>
    <n v="1488394800"/>
    <d v="2017-03-01T19:00:00"/>
    <n v="1485213921"/>
    <x v="1749"/>
    <b v="0"/>
    <n v="131"/>
    <b v="1"/>
    <n v="123.48756218905473"/>
    <s v="photography/photobooks"/>
    <x v="8"/>
    <s v="photobooks"/>
  </r>
  <r>
    <x v="0"/>
    <s v="US"/>
    <s v="USD"/>
    <n v="1461096304"/>
    <d v="2016-04-19T20:05:04"/>
    <n v="1458936304"/>
    <x v="1750"/>
    <b v="0"/>
    <n v="125"/>
    <b v="1"/>
    <n v="201.62"/>
    <s v="photography/photobooks"/>
    <x v="8"/>
    <s v="photobooks"/>
  </r>
  <r>
    <x v="0"/>
    <s v="US"/>
    <s v="USD"/>
    <n v="1426787123"/>
    <d v="2015-03-19T17:45:23"/>
    <n v="1424198723"/>
    <x v="1751"/>
    <b v="0"/>
    <n v="61"/>
    <b v="1"/>
    <n v="102.89999999999999"/>
    <s v="photography/photobooks"/>
    <x v="8"/>
    <s v="photobooks"/>
  </r>
  <r>
    <x v="0"/>
    <s v="GB"/>
    <s v="GBP"/>
    <n v="1476425082"/>
    <d v="2016-10-14T06:04:42"/>
    <n v="1473833082"/>
    <x v="1752"/>
    <b v="0"/>
    <n v="90"/>
    <b v="1"/>
    <n v="260.16666666666663"/>
    <s v="photography/photobooks"/>
    <x v="8"/>
    <s v="photobooks"/>
  </r>
  <r>
    <x v="0"/>
    <s v="DK"/>
    <s v="DKK"/>
    <n v="1458579568"/>
    <d v="2016-03-21T16:59:28"/>
    <n v="1455991168"/>
    <x v="1753"/>
    <b v="0"/>
    <n v="35"/>
    <b v="1"/>
    <n v="108"/>
    <s v="photography/photobooks"/>
    <x v="8"/>
    <s v="photobooks"/>
  </r>
  <r>
    <x v="0"/>
    <s v="CA"/>
    <s v="CAD"/>
    <n v="1428091353"/>
    <d v="2015-04-03T20:02:33"/>
    <n v="1425502953"/>
    <x v="1754"/>
    <b v="0"/>
    <n v="90"/>
    <b v="1"/>
    <n v="110.52941176470587"/>
    <s v="photography/photobooks"/>
    <x v="8"/>
    <s v="photobooks"/>
  </r>
  <r>
    <x v="0"/>
    <s v="US"/>
    <s v="USD"/>
    <n v="1444071361"/>
    <d v="2015-10-05T18:56:01"/>
    <n v="1441479361"/>
    <x v="1755"/>
    <b v="0"/>
    <n v="4"/>
    <b v="1"/>
    <n v="120"/>
    <s v="photography/photobooks"/>
    <x v="8"/>
    <s v="photobooks"/>
  </r>
  <r>
    <x v="0"/>
    <s v="US"/>
    <s v="USD"/>
    <n v="1472443269"/>
    <d v="2016-08-29T04:01:09"/>
    <n v="1468987269"/>
    <x v="1756"/>
    <b v="0"/>
    <n v="120"/>
    <b v="1"/>
    <n v="102.82909090909091"/>
    <s v="photography/photobooks"/>
    <x v="8"/>
    <s v="photobooks"/>
  </r>
  <r>
    <x v="0"/>
    <s v="US"/>
    <s v="USD"/>
    <n v="1485631740"/>
    <d v="2017-01-28T19:29:00"/>
    <n v="1483041083"/>
    <x v="1757"/>
    <b v="0"/>
    <n v="14"/>
    <b v="1"/>
    <n v="115.99999999999999"/>
    <s v="photography/photobooks"/>
    <x v="8"/>
    <s v="photobooks"/>
  </r>
  <r>
    <x v="0"/>
    <s v="US"/>
    <s v="USD"/>
    <n v="1468536992"/>
    <d v="2016-07-14T22:56:32"/>
    <n v="1463352992"/>
    <x v="1758"/>
    <b v="0"/>
    <n v="27"/>
    <b v="1"/>
    <n v="114.7"/>
    <s v="photography/photobooks"/>
    <x v="8"/>
    <s v="photobooks"/>
  </r>
  <r>
    <x v="0"/>
    <s v="US"/>
    <s v="USD"/>
    <n v="1427309629"/>
    <d v="2015-03-25T18:53:49"/>
    <n v="1425585229"/>
    <x v="1759"/>
    <b v="0"/>
    <n v="49"/>
    <b v="1"/>
    <n v="106.60000000000001"/>
    <s v="photography/photobooks"/>
    <x v="8"/>
    <s v="photobooks"/>
  </r>
  <r>
    <x v="0"/>
    <s v="US"/>
    <s v="USD"/>
    <n v="1456416513"/>
    <d v="2016-02-25T16:08:33"/>
    <n v="1454688513"/>
    <x v="1760"/>
    <b v="0"/>
    <n v="102"/>
    <b v="1"/>
    <n v="165.44"/>
    <s v="photography/photobooks"/>
    <x v="8"/>
    <s v="photobooks"/>
  </r>
  <r>
    <x v="0"/>
    <s v="GB"/>
    <s v="GBP"/>
    <n v="1442065060"/>
    <d v="2015-09-12T13:37:40"/>
    <n v="1437745060"/>
    <x v="1761"/>
    <b v="0"/>
    <n v="3"/>
    <b v="1"/>
    <n v="155"/>
    <s v="photography/photobooks"/>
    <x v="8"/>
    <s v="photobooks"/>
  </r>
  <r>
    <x v="0"/>
    <s v="US"/>
    <s v="USD"/>
    <n v="1457739245"/>
    <d v="2016-03-11T23:34:05"/>
    <n v="1455147245"/>
    <x v="1762"/>
    <b v="0"/>
    <n v="25"/>
    <b v="1"/>
    <n v="885"/>
    <s v="photography/photobooks"/>
    <x v="8"/>
    <s v="photobooks"/>
  </r>
  <r>
    <x v="0"/>
    <s v="US"/>
    <s v="USD"/>
    <n v="1477255840"/>
    <d v="2016-10-23T20:50:40"/>
    <n v="1474663840"/>
    <x v="1763"/>
    <b v="0"/>
    <n v="118"/>
    <b v="1"/>
    <n v="101.90833333333333"/>
    <s v="photography/photobooks"/>
    <x v="8"/>
    <s v="photobooks"/>
  </r>
  <r>
    <x v="2"/>
    <s v="GB"/>
    <s v="GBP"/>
    <n v="1407065979"/>
    <d v="2014-08-03T11:39:39"/>
    <n v="1404560379"/>
    <x v="1764"/>
    <b v="1"/>
    <n v="39"/>
    <b v="0"/>
    <n v="19.600000000000001"/>
    <s v="photography/photobooks"/>
    <x v="8"/>
    <s v="photobooks"/>
  </r>
  <r>
    <x v="2"/>
    <s v="US"/>
    <s v="USD"/>
    <n v="1407972712"/>
    <d v="2014-08-13T23:31:52"/>
    <n v="1405380712"/>
    <x v="1765"/>
    <b v="1"/>
    <n v="103"/>
    <b v="0"/>
    <n v="59.467839999999995"/>
    <s v="photography/photobooks"/>
    <x v="8"/>
    <s v="photobooks"/>
  </r>
  <r>
    <x v="2"/>
    <s v="AU"/>
    <s v="AUD"/>
    <n v="1408999088"/>
    <d v="2014-08-25T20:38:08"/>
    <n v="1407184688"/>
    <x v="1766"/>
    <b v="1"/>
    <n v="0"/>
    <b v="0"/>
    <n v="0"/>
    <s v="photography/photobooks"/>
    <x v="8"/>
    <s v="photobooks"/>
  </r>
  <r>
    <x v="2"/>
    <s v="US"/>
    <s v="USD"/>
    <n v="1407080884"/>
    <d v="2014-08-03T15:48:04"/>
    <n v="1404488884"/>
    <x v="1767"/>
    <b v="1"/>
    <n v="39"/>
    <b v="0"/>
    <n v="45.72"/>
    <s v="photography/photobooks"/>
    <x v="8"/>
    <s v="photobooks"/>
  </r>
  <r>
    <x v="2"/>
    <s v="US"/>
    <s v="USD"/>
    <n v="1411824444"/>
    <d v="2014-09-27T13:27:24"/>
    <n v="1406640444"/>
    <x v="1768"/>
    <b v="1"/>
    <n v="15"/>
    <b v="0"/>
    <n v="3.74"/>
    <s v="photography/photobooks"/>
    <x v="8"/>
    <s v="photobooks"/>
  </r>
  <r>
    <x v="2"/>
    <s v="US"/>
    <s v="USD"/>
    <n v="1421177959"/>
    <d v="2015-01-13T19:39:19"/>
    <n v="1418585959"/>
    <x v="1769"/>
    <b v="1"/>
    <n v="22"/>
    <b v="0"/>
    <n v="2.7025000000000001"/>
    <s v="photography/photobooks"/>
    <x v="8"/>
    <s v="photobooks"/>
  </r>
  <r>
    <x v="2"/>
    <s v="US"/>
    <s v="USD"/>
    <n v="1413312194"/>
    <d v="2014-10-14T18:43:14"/>
    <n v="1410288194"/>
    <x v="1770"/>
    <b v="1"/>
    <n v="92"/>
    <b v="0"/>
    <n v="56.51428571428572"/>
    <s v="photography/photobooks"/>
    <x v="8"/>
    <s v="photobooks"/>
  </r>
  <r>
    <x v="2"/>
    <s v="GB"/>
    <s v="GBP"/>
    <n v="1414107040"/>
    <d v="2014-10-23T23:30:40"/>
    <n v="1411515040"/>
    <x v="1771"/>
    <b v="1"/>
    <n v="25"/>
    <b v="0"/>
    <n v="21.30952380952381"/>
    <s v="photography/photobooks"/>
    <x v="8"/>
    <s v="photobooks"/>
  </r>
  <r>
    <x v="2"/>
    <s v="GB"/>
    <s v="GBP"/>
    <n v="1404666836"/>
    <d v="2014-07-06T17:13:56"/>
    <n v="1399482836"/>
    <x v="1772"/>
    <b v="1"/>
    <n v="19"/>
    <b v="0"/>
    <n v="15.6"/>
    <s v="photography/photobooks"/>
    <x v="8"/>
    <s v="photobooks"/>
  </r>
  <r>
    <x v="2"/>
    <s v="US"/>
    <s v="USD"/>
    <n v="1421691298"/>
    <d v="2015-01-19T18:14:58"/>
    <n v="1417803298"/>
    <x v="1773"/>
    <b v="1"/>
    <n v="19"/>
    <b v="0"/>
    <n v="6.2566666666666677"/>
    <s v="photography/photobooks"/>
    <x v="8"/>
    <s v="photobooks"/>
  </r>
  <r>
    <x v="2"/>
    <s v="US"/>
    <s v="USD"/>
    <n v="1417273140"/>
    <d v="2014-11-29T14:59:00"/>
    <n v="1413609292"/>
    <x v="1774"/>
    <b v="1"/>
    <n v="13"/>
    <b v="0"/>
    <n v="45.92"/>
    <s v="photography/photobooks"/>
    <x v="8"/>
    <s v="photobooks"/>
  </r>
  <r>
    <x v="2"/>
    <s v="US"/>
    <s v="USD"/>
    <n v="1414193160"/>
    <d v="2014-10-24T23:26:00"/>
    <n v="1410305160"/>
    <x v="1775"/>
    <b v="1"/>
    <n v="124"/>
    <b v="0"/>
    <n v="65.101538461538468"/>
    <s v="photography/photobooks"/>
    <x v="8"/>
    <s v="photobooks"/>
  </r>
  <r>
    <x v="2"/>
    <s v="GB"/>
    <s v="GBP"/>
    <n v="1414623471"/>
    <d v="2014-10-29T22:57:51"/>
    <n v="1411513071"/>
    <x v="1776"/>
    <b v="1"/>
    <n v="4"/>
    <b v="0"/>
    <n v="6.7"/>
    <s v="photography/photobooks"/>
    <x v="8"/>
    <s v="photobooks"/>
  </r>
  <r>
    <x v="2"/>
    <s v="NL"/>
    <s v="EUR"/>
    <n v="1424421253"/>
    <d v="2015-02-20T08:34:13"/>
    <n v="1421829253"/>
    <x v="1777"/>
    <b v="1"/>
    <n v="10"/>
    <b v="0"/>
    <n v="13.5625"/>
    <s v="photography/photobooks"/>
    <x v="8"/>
    <s v="photobooks"/>
  </r>
  <r>
    <x v="2"/>
    <s v="US"/>
    <s v="USD"/>
    <n v="1427485395"/>
    <d v="2015-03-27T19:43:15"/>
    <n v="1423600995"/>
    <x v="1778"/>
    <b v="1"/>
    <n v="15"/>
    <b v="0"/>
    <n v="1.9900000000000002"/>
    <s v="photography/photobooks"/>
    <x v="8"/>
    <s v="photobooks"/>
  </r>
  <r>
    <x v="2"/>
    <s v="US"/>
    <s v="USD"/>
    <n v="1472834180"/>
    <d v="2016-09-02T16:36:20"/>
    <n v="1470242180"/>
    <x v="1779"/>
    <b v="1"/>
    <n v="38"/>
    <b v="0"/>
    <n v="36.236363636363642"/>
    <s v="photography/photobooks"/>
    <x v="8"/>
    <s v="photobooks"/>
  </r>
  <r>
    <x v="2"/>
    <s v="US"/>
    <s v="USD"/>
    <n v="1467469510"/>
    <d v="2016-07-02T14:25:10"/>
    <n v="1462285510"/>
    <x v="1780"/>
    <b v="1"/>
    <n v="152"/>
    <b v="0"/>
    <n v="39.743333333333339"/>
    <s v="photography/photobooks"/>
    <x v="8"/>
    <s v="photobooks"/>
  </r>
  <r>
    <x v="2"/>
    <s v="US"/>
    <s v="USD"/>
    <n v="1473950945"/>
    <d v="2016-09-15T14:49:05"/>
    <n v="1471272545"/>
    <x v="1781"/>
    <b v="1"/>
    <n v="24"/>
    <b v="0"/>
    <n v="25.763636363636365"/>
    <s v="photography/photobooks"/>
    <x v="8"/>
    <s v="photobooks"/>
  </r>
  <r>
    <x v="2"/>
    <s v="US"/>
    <s v="USD"/>
    <n v="1456062489"/>
    <d v="2016-02-21T13:48:09"/>
    <n v="1453211289"/>
    <x v="1782"/>
    <b v="1"/>
    <n v="76"/>
    <b v="0"/>
    <n v="15.491428571428573"/>
    <s v="photography/photobooks"/>
    <x v="8"/>
    <s v="photobooks"/>
  </r>
  <r>
    <x v="2"/>
    <s v="US"/>
    <s v="USD"/>
    <n v="1432248478"/>
    <d v="2015-05-21T22:47:58"/>
    <n v="1429656478"/>
    <x v="1783"/>
    <b v="1"/>
    <n v="185"/>
    <b v="0"/>
    <n v="23.692499999999999"/>
    <s v="photography/photobooks"/>
    <x v="8"/>
    <s v="photobooks"/>
  </r>
  <r>
    <x v="2"/>
    <s v="US"/>
    <s v="USD"/>
    <n v="1422674700"/>
    <d v="2015-01-31T03:25:00"/>
    <n v="1419954240"/>
    <x v="1784"/>
    <b v="1"/>
    <n v="33"/>
    <b v="0"/>
    <n v="39.76"/>
    <s v="photography/photobooks"/>
    <x v="8"/>
    <s v="photobooks"/>
  </r>
  <r>
    <x v="2"/>
    <s v="US"/>
    <s v="USD"/>
    <n v="1413417600"/>
    <d v="2014-10-16T00:00:00"/>
    <n v="1410750855"/>
    <x v="1785"/>
    <b v="1"/>
    <n v="108"/>
    <b v="0"/>
    <n v="20.220833333333331"/>
    <s v="photography/photobooks"/>
    <x v="8"/>
    <s v="photobooks"/>
  </r>
  <r>
    <x v="2"/>
    <s v="NL"/>
    <s v="EUR"/>
    <n v="1418649177"/>
    <d v="2014-12-15T13:12:57"/>
    <n v="1416057177"/>
    <x v="1786"/>
    <b v="1"/>
    <n v="29"/>
    <b v="0"/>
    <n v="47.631578947368418"/>
    <s v="photography/photobooks"/>
    <x v="8"/>
    <s v="photobooks"/>
  </r>
  <r>
    <x v="2"/>
    <s v="US"/>
    <s v="USD"/>
    <n v="1428158637"/>
    <d v="2015-04-04T14:43:57"/>
    <n v="1425570237"/>
    <x v="1787"/>
    <b v="1"/>
    <n v="24"/>
    <b v="0"/>
    <n v="15.329999999999998"/>
    <s v="photography/photobooks"/>
    <x v="8"/>
    <s v="photobooks"/>
  </r>
  <r>
    <x v="2"/>
    <s v="GB"/>
    <s v="GBP"/>
    <n v="1414795542"/>
    <d v="2014-10-31T22:45:42"/>
    <n v="1412203542"/>
    <x v="1788"/>
    <b v="1"/>
    <n v="4"/>
    <b v="0"/>
    <n v="1.3818181818181818"/>
    <s v="photography/photobooks"/>
    <x v="8"/>
    <s v="photobooks"/>
  </r>
  <r>
    <x v="2"/>
    <s v="US"/>
    <s v="USD"/>
    <n v="1421042403"/>
    <d v="2015-01-12T06:00:03"/>
    <n v="1415858403"/>
    <x v="1789"/>
    <b v="1"/>
    <n v="4"/>
    <b v="0"/>
    <n v="0.5"/>
    <s v="photography/photobooks"/>
    <x v="8"/>
    <s v="photobooks"/>
  </r>
  <r>
    <x v="2"/>
    <s v="US"/>
    <s v="USD"/>
    <n v="1423152678"/>
    <d v="2015-02-05T16:11:18"/>
    <n v="1420560678"/>
    <x v="1790"/>
    <b v="1"/>
    <n v="15"/>
    <b v="0"/>
    <n v="4.957575757575758"/>
    <s v="photography/photobooks"/>
    <x v="8"/>
    <s v="photobooks"/>
  </r>
  <r>
    <x v="2"/>
    <s v="GB"/>
    <s v="GBP"/>
    <n v="1422553565"/>
    <d v="2015-01-29T17:46:05"/>
    <n v="1417369565"/>
    <x v="1791"/>
    <b v="1"/>
    <n v="4"/>
    <b v="0"/>
    <n v="3.5666666666666664"/>
    <s v="photography/photobooks"/>
    <x v="8"/>
    <s v="photobooks"/>
  </r>
  <r>
    <x v="2"/>
    <s v="US"/>
    <s v="USD"/>
    <n v="1439189940"/>
    <d v="2015-08-10T06:59:00"/>
    <n v="1435970682"/>
    <x v="1792"/>
    <b v="1"/>
    <n v="139"/>
    <b v="0"/>
    <n v="61.124000000000002"/>
    <s v="photography/photobooks"/>
    <x v="8"/>
    <s v="photobooks"/>
  </r>
  <r>
    <x v="2"/>
    <s v="AU"/>
    <s v="AUD"/>
    <n v="1417127040"/>
    <d v="2014-11-27T22:24:00"/>
    <n v="1414531440"/>
    <x v="1793"/>
    <b v="1"/>
    <n v="2"/>
    <b v="0"/>
    <n v="1.3333333333333335"/>
    <s v="photography/photobooks"/>
    <x v="8"/>
    <s v="photobooks"/>
  </r>
  <r>
    <x v="2"/>
    <s v="US"/>
    <s v="USD"/>
    <n v="1423660422"/>
    <d v="2015-02-11T13:13:42"/>
    <n v="1420636422"/>
    <x v="1794"/>
    <b v="1"/>
    <n v="18"/>
    <b v="0"/>
    <n v="11.077777777777778"/>
    <s v="photography/photobooks"/>
    <x v="8"/>
    <s v="photobooks"/>
  </r>
  <r>
    <x v="2"/>
    <s v="DE"/>
    <s v="EUR"/>
    <n v="1476460800"/>
    <d v="2016-10-14T16:00:00"/>
    <n v="1473922541"/>
    <x v="1795"/>
    <b v="1"/>
    <n v="81"/>
    <b v="0"/>
    <n v="38.735714285714288"/>
    <s v="photography/photobooks"/>
    <x v="8"/>
    <s v="photobooks"/>
  </r>
  <r>
    <x v="2"/>
    <s v="GB"/>
    <s v="GBP"/>
    <n v="1469356366"/>
    <d v="2016-07-24T10:32:46"/>
    <n v="1464172366"/>
    <x v="1796"/>
    <b v="1"/>
    <n v="86"/>
    <b v="0"/>
    <n v="22.05263157894737"/>
    <s v="photography/photobooks"/>
    <x v="8"/>
    <s v="photobooks"/>
  </r>
  <r>
    <x v="2"/>
    <s v="US"/>
    <s v="USD"/>
    <n v="1481809189"/>
    <d v="2016-12-15T13:39:49"/>
    <n v="1479217189"/>
    <x v="1797"/>
    <b v="1"/>
    <n v="140"/>
    <b v="0"/>
    <n v="67.55"/>
    <s v="photography/photobooks"/>
    <x v="8"/>
    <s v="photobooks"/>
  </r>
  <r>
    <x v="2"/>
    <s v="US"/>
    <s v="USD"/>
    <n v="1454572233"/>
    <d v="2016-02-04T07:50:33"/>
    <n v="1449388233"/>
    <x v="1798"/>
    <b v="1"/>
    <n v="37"/>
    <b v="0"/>
    <n v="13.637499999999999"/>
    <s v="photography/photobooks"/>
    <x v="8"/>
    <s v="photobooks"/>
  </r>
  <r>
    <x v="2"/>
    <s v="GB"/>
    <s v="GBP"/>
    <n v="1415740408"/>
    <d v="2014-11-11T21:13:28"/>
    <n v="1414008808"/>
    <x v="1799"/>
    <b v="1"/>
    <n v="6"/>
    <b v="0"/>
    <n v="1.7457500000000001"/>
    <s v="photography/photobooks"/>
    <x v="8"/>
    <s v="photobooks"/>
  </r>
  <r>
    <x v="2"/>
    <s v="GB"/>
    <s v="GBP"/>
    <n v="1476109970"/>
    <d v="2016-10-10T14:32:50"/>
    <n v="1473517970"/>
    <x v="1800"/>
    <b v="1"/>
    <n v="113"/>
    <b v="0"/>
    <n v="20.44963251188932"/>
    <s v="photography/photobooks"/>
    <x v="8"/>
    <s v="photobooks"/>
  </r>
  <r>
    <x v="2"/>
    <s v="GB"/>
    <s v="GBP"/>
    <n v="1450181400"/>
    <d v="2015-12-15T12:10:00"/>
    <n v="1447429868"/>
    <x v="1801"/>
    <b v="1"/>
    <n v="37"/>
    <b v="0"/>
    <n v="13.852941176470587"/>
    <s v="photography/photobooks"/>
    <x v="8"/>
    <s v="photobooks"/>
  </r>
  <r>
    <x v="2"/>
    <s v="DE"/>
    <s v="EUR"/>
    <n v="1435442340"/>
    <d v="2015-06-27T21:59:00"/>
    <n v="1433416830"/>
    <x v="1802"/>
    <b v="1"/>
    <n v="18"/>
    <b v="0"/>
    <n v="48.485714285714288"/>
    <s v="photography/photobooks"/>
    <x v="8"/>
    <s v="photobooks"/>
  </r>
  <r>
    <x v="2"/>
    <s v="US"/>
    <s v="USD"/>
    <n v="1423878182"/>
    <d v="2015-02-14T01:43:02"/>
    <n v="1421199782"/>
    <x v="1803"/>
    <b v="1"/>
    <n v="75"/>
    <b v="0"/>
    <n v="30.8"/>
    <s v="photography/photobooks"/>
    <x v="8"/>
    <s v="photobooks"/>
  </r>
  <r>
    <x v="2"/>
    <s v="US"/>
    <s v="USD"/>
    <n v="1447521404"/>
    <d v="2015-11-14T17:16:44"/>
    <n v="1444061804"/>
    <x v="1804"/>
    <b v="1"/>
    <n v="52"/>
    <b v="0"/>
    <n v="35.174193548387095"/>
    <s v="photography/photobooks"/>
    <x v="8"/>
    <s v="photobooks"/>
  </r>
  <r>
    <x v="2"/>
    <s v="DE"/>
    <s v="EUR"/>
    <n v="1443808800"/>
    <d v="2015-10-02T18:00:00"/>
    <n v="1441048658"/>
    <x v="1805"/>
    <b v="1"/>
    <n v="122"/>
    <b v="0"/>
    <n v="36.404444444444444"/>
    <s v="photography/photobooks"/>
    <x v="8"/>
    <s v="photobooks"/>
  </r>
  <r>
    <x v="2"/>
    <s v="GB"/>
    <s v="GBP"/>
    <n v="1412090349"/>
    <d v="2014-09-30T15:19:09"/>
    <n v="1409066349"/>
    <x v="1806"/>
    <b v="1"/>
    <n v="8"/>
    <b v="0"/>
    <n v="2.9550000000000001"/>
    <s v="photography/photobooks"/>
    <x v="8"/>
    <s v="photobooks"/>
  </r>
  <r>
    <x v="2"/>
    <s v="US"/>
    <s v="USD"/>
    <n v="1411868313"/>
    <d v="2014-09-28T01:38:33"/>
    <n v="1409276313"/>
    <x v="1807"/>
    <b v="1"/>
    <n v="8"/>
    <b v="0"/>
    <n v="11.06"/>
    <s v="photography/photobooks"/>
    <x v="8"/>
    <s v="photobooks"/>
  </r>
  <r>
    <x v="2"/>
    <s v="US"/>
    <s v="USD"/>
    <n v="1486830030"/>
    <d v="2017-02-11T16:20:30"/>
    <n v="1483806030"/>
    <x v="1808"/>
    <b v="1"/>
    <n v="96"/>
    <b v="0"/>
    <n v="41.407142857142858"/>
    <s v="photography/photobooks"/>
    <x v="8"/>
    <s v="photobooks"/>
  </r>
  <r>
    <x v="2"/>
    <s v="CA"/>
    <s v="CAD"/>
    <n v="1425246439"/>
    <d v="2015-03-01T21:47:19"/>
    <n v="1422222439"/>
    <x v="1809"/>
    <b v="1"/>
    <n v="9"/>
    <b v="0"/>
    <n v="10.857142857142858"/>
    <s v="photography/photobooks"/>
    <x v="8"/>
    <s v="photobooks"/>
  </r>
  <r>
    <x v="2"/>
    <s v="US"/>
    <s v="USD"/>
    <n v="1408657826"/>
    <d v="2014-08-21T21:50:26"/>
    <n v="1407621026"/>
    <x v="1810"/>
    <b v="0"/>
    <n v="2"/>
    <b v="0"/>
    <n v="3.3333333333333335"/>
    <s v="photography/photobooks"/>
    <x v="8"/>
    <s v="photobooks"/>
  </r>
  <r>
    <x v="2"/>
    <s v="US"/>
    <s v="USD"/>
    <n v="1414123200"/>
    <d v="2014-10-24T04:00:00"/>
    <n v="1408962270"/>
    <x v="1811"/>
    <b v="0"/>
    <n v="26"/>
    <b v="0"/>
    <n v="7.407407407407407E-2"/>
    <s v="photography/photobooks"/>
    <x v="8"/>
    <s v="photobooks"/>
  </r>
  <r>
    <x v="2"/>
    <s v="GB"/>
    <s v="GBP"/>
    <n v="1467531536"/>
    <d v="2016-07-03T07:38:56"/>
    <n v="1464939536"/>
    <x v="1812"/>
    <b v="0"/>
    <n v="23"/>
    <b v="0"/>
    <n v="13.307692307692307"/>
    <s v="photography/photobooks"/>
    <x v="8"/>
    <s v="photobooks"/>
  </r>
  <r>
    <x v="2"/>
    <s v="GB"/>
    <s v="GBP"/>
    <n v="1407532812"/>
    <d v="2014-08-08T21:20:12"/>
    <n v="1404940812"/>
    <x v="1813"/>
    <b v="0"/>
    <n v="0"/>
    <b v="0"/>
    <n v="0"/>
    <s v="photography/photobooks"/>
    <x v="8"/>
    <s v="photobooks"/>
  </r>
  <r>
    <x v="2"/>
    <s v="GB"/>
    <s v="GBP"/>
    <n v="1425108736"/>
    <d v="2015-02-28T07:32:16"/>
    <n v="1422516736"/>
    <x v="1814"/>
    <b v="0"/>
    <n v="140"/>
    <b v="0"/>
    <n v="49.183333333333337"/>
    <s v="photography/photobooks"/>
    <x v="8"/>
    <s v="photobooks"/>
  </r>
  <r>
    <x v="2"/>
    <s v="US"/>
    <s v="USD"/>
    <n v="1435787137"/>
    <d v="2015-07-01T21:45:37"/>
    <n v="1434577537"/>
    <x v="1815"/>
    <b v="0"/>
    <n v="0"/>
    <b v="0"/>
    <n v="0"/>
    <s v="photography/photobooks"/>
    <x v="8"/>
    <s v="photobooks"/>
  </r>
  <r>
    <x v="2"/>
    <s v="CH"/>
    <s v="CHF"/>
    <n v="1469473200"/>
    <d v="2016-07-25T19:00:00"/>
    <n v="1467061303"/>
    <x v="1816"/>
    <b v="0"/>
    <n v="6"/>
    <b v="0"/>
    <n v="2.036"/>
    <s v="photography/photobooks"/>
    <x v="8"/>
    <s v="photobooks"/>
  </r>
  <r>
    <x v="2"/>
    <s v="US"/>
    <s v="USD"/>
    <n v="1485759540"/>
    <d v="2017-01-30T06:59:00"/>
    <n v="1480607607"/>
    <x v="1817"/>
    <b v="0"/>
    <n v="100"/>
    <b v="0"/>
    <n v="52.327777777777776"/>
    <s v="photography/photobooks"/>
    <x v="8"/>
    <s v="photobooks"/>
  </r>
  <r>
    <x v="2"/>
    <s v="US"/>
    <s v="USD"/>
    <n v="1428035850"/>
    <d v="2015-04-03T04:37:30"/>
    <n v="1425447450"/>
    <x v="1818"/>
    <b v="0"/>
    <n v="0"/>
    <b v="0"/>
    <n v="0"/>
    <s v="photography/photobooks"/>
    <x v="8"/>
    <s v="photobooks"/>
  </r>
  <r>
    <x v="2"/>
    <s v="US"/>
    <s v="USD"/>
    <n v="1406743396"/>
    <d v="2014-07-30T18:03:16"/>
    <n v="1404151396"/>
    <x v="1819"/>
    <b v="0"/>
    <n v="4"/>
    <b v="0"/>
    <n v="2.083333333333333"/>
    <s v="photography/photobooks"/>
    <x v="8"/>
    <s v="photobooks"/>
  </r>
  <r>
    <x v="2"/>
    <s v="US"/>
    <s v="USD"/>
    <n v="1427850090"/>
    <d v="2015-04-01T01:01:30"/>
    <n v="1425261690"/>
    <x v="1820"/>
    <b v="0"/>
    <n v="8"/>
    <b v="0"/>
    <n v="6.565384615384616"/>
    <s v="photography/photobooks"/>
    <x v="8"/>
    <s v="photobooks"/>
  </r>
  <r>
    <x v="0"/>
    <s v="US"/>
    <s v="USD"/>
    <n v="1330760367"/>
    <d v="2012-03-03T07:39:27"/>
    <n v="1326872367"/>
    <x v="1821"/>
    <b v="0"/>
    <n v="57"/>
    <b v="1"/>
    <n v="134.88999999999999"/>
    <s v="music/rock"/>
    <x v="4"/>
    <s v="rock"/>
  </r>
  <r>
    <x v="0"/>
    <s v="CA"/>
    <s v="CAD"/>
    <n v="1391194860"/>
    <d v="2014-01-31T19:01:00"/>
    <n v="1388084862"/>
    <x v="1822"/>
    <b v="0"/>
    <n v="11"/>
    <b v="1"/>
    <n v="100"/>
    <s v="music/rock"/>
    <x v="4"/>
    <s v="rock"/>
  </r>
  <r>
    <x v="0"/>
    <s v="US"/>
    <s v="USD"/>
    <n v="1351095976"/>
    <d v="2012-10-24T16:26:16"/>
    <n v="1348503976"/>
    <x v="1823"/>
    <b v="0"/>
    <n v="33"/>
    <b v="1"/>
    <n v="115.85714285714286"/>
    <s v="music/rock"/>
    <x v="4"/>
    <s v="rock"/>
  </r>
  <r>
    <x v="0"/>
    <s v="US"/>
    <s v="USD"/>
    <n v="1389146880"/>
    <d v="2014-01-08T02:08:00"/>
    <n v="1387403967"/>
    <x v="1824"/>
    <b v="0"/>
    <n v="40"/>
    <b v="1"/>
    <n v="100.06666666666666"/>
    <s v="music/rock"/>
    <x v="4"/>
    <s v="rock"/>
  </r>
  <r>
    <x v="0"/>
    <s v="US"/>
    <s v="USD"/>
    <n v="1373572903"/>
    <d v="2013-07-11T20:01:43"/>
    <n v="1371585703"/>
    <x v="1825"/>
    <b v="0"/>
    <n v="50"/>
    <b v="1"/>
    <n v="105.05"/>
    <s v="music/rock"/>
    <x v="4"/>
    <s v="rock"/>
  </r>
  <r>
    <x v="0"/>
    <s v="US"/>
    <s v="USD"/>
    <n v="1392675017"/>
    <d v="2014-02-17T22:10:17"/>
    <n v="1390083017"/>
    <x v="1826"/>
    <b v="0"/>
    <n v="38"/>
    <b v="1"/>
    <n v="101"/>
    <s v="music/rock"/>
    <x v="4"/>
    <s v="rock"/>
  </r>
  <r>
    <x v="0"/>
    <s v="US"/>
    <s v="USD"/>
    <n v="1299138561"/>
    <d v="2011-03-03T07:49:21"/>
    <n v="1294818561"/>
    <x v="1827"/>
    <b v="0"/>
    <n v="96"/>
    <b v="1"/>
    <n v="100.66250000000001"/>
    <s v="music/rock"/>
    <x v="4"/>
    <s v="rock"/>
  </r>
  <r>
    <x v="0"/>
    <s v="US"/>
    <s v="USD"/>
    <n v="1399672800"/>
    <d v="2014-05-09T22:00:00"/>
    <n v="1396906530"/>
    <x v="1828"/>
    <b v="0"/>
    <n v="48"/>
    <b v="1"/>
    <n v="100.16000000000001"/>
    <s v="music/rock"/>
    <x v="4"/>
    <s v="rock"/>
  </r>
  <r>
    <x v="0"/>
    <s v="US"/>
    <s v="USD"/>
    <n v="1295647200"/>
    <d v="2011-01-21T22:00:00"/>
    <n v="1291428371"/>
    <x v="1829"/>
    <b v="0"/>
    <n v="33"/>
    <b v="1"/>
    <n v="166.68333333333334"/>
    <s v="music/rock"/>
    <x v="4"/>
    <s v="rock"/>
  </r>
  <r>
    <x v="0"/>
    <s v="US"/>
    <s v="USD"/>
    <n v="1393259107"/>
    <d v="2014-02-24T16:25:07"/>
    <n v="1390667107"/>
    <x v="1830"/>
    <b v="0"/>
    <n v="226"/>
    <b v="1"/>
    <n v="101.53333333333335"/>
    <s v="music/rock"/>
    <x v="4"/>
    <s v="rock"/>
  </r>
  <r>
    <x v="0"/>
    <s v="US"/>
    <s v="USD"/>
    <n v="1336866863"/>
    <d v="2012-05-12T23:54:23"/>
    <n v="1335570863"/>
    <x v="1831"/>
    <b v="0"/>
    <n v="14"/>
    <b v="1"/>
    <n v="103"/>
    <s v="music/rock"/>
    <x v="4"/>
    <s v="rock"/>
  </r>
  <r>
    <x v="0"/>
    <s v="US"/>
    <s v="USD"/>
    <n v="1299243427"/>
    <d v="2011-03-04T12:57:07"/>
    <n v="1296651427"/>
    <x v="1832"/>
    <b v="0"/>
    <n v="20"/>
    <b v="1"/>
    <n v="142.85714285714286"/>
    <s v="music/rock"/>
    <x v="4"/>
    <s v="rock"/>
  </r>
  <r>
    <x v="0"/>
    <s v="US"/>
    <s v="USD"/>
    <n v="1362211140"/>
    <d v="2013-03-02T07:59:00"/>
    <n v="1359421403"/>
    <x v="1833"/>
    <b v="0"/>
    <n v="25"/>
    <b v="1"/>
    <n v="262.5"/>
    <s v="music/rock"/>
    <x v="4"/>
    <s v="rock"/>
  </r>
  <r>
    <x v="0"/>
    <s v="US"/>
    <s v="USD"/>
    <n v="1422140895"/>
    <d v="2015-01-24T23:08:15"/>
    <n v="1418684895"/>
    <x v="1834"/>
    <b v="0"/>
    <n v="90"/>
    <b v="1"/>
    <n v="118.05000000000001"/>
    <s v="music/rock"/>
    <x v="4"/>
    <s v="rock"/>
  </r>
  <r>
    <x v="0"/>
    <s v="GB"/>
    <s v="GBP"/>
    <n v="1459439471"/>
    <d v="2016-03-31T15:51:11"/>
    <n v="1456851071"/>
    <x v="1835"/>
    <b v="0"/>
    <n v="11"/>
    <b v="1"/>
    <n v="104"/>
    <s v="music/rock"/>
    <x v="4"/>
    <s v="rock"/>
  </r>
  <r>
    <x v="0"/>
    <s v="US"/>
    <s v="USD"/>
    <n v="1361129129"/>
    <d v="2013-02-17T19:25:29"/>
    <n v="1359660329"/>
    <x v="1836"/>
    <b v="0"/>
    <n v="55"/>
    <b v="1"/>
    <n v="200.34"/>
    <s v="music/rock"/>
    <x v="4"/>
    <s v="rock"/>
  </r>
  <r>
    <x v="0"/>
    <s v="US"/>
    <s v="USD"/>
    <n v="1332029335"/>
    <d v="2012-03-18T00:08:55"/>
    <n v="1326848935"/>
    <x v="1837"/>
    <b v="0"/>
    <n v="30"/>
    <b v="1"/>
    <n v="306.83333333333331"/>
    <s v="music/rock"/>
    <x v="4"/>
    <s v="rock"/>
  </r>
  <r>
    <x v="0"/>
    <s v="US"/>
    <s v="USD"/>
    <n v="1317438000"/>
    <d v="2011-10-01T03:00:00"/>
    <n v="1314989557"/>
    <x v="1838"/>
    <b v="0"/>
    <n v="28"/>
    <b v="1"/>
    <n v="100.149"/>
    <s v="music/rock"/>
    <x v="4"/>
    <s v="rock"/>
  </r>
  <r>
    <x v="0"/>
    <s v="US"/>
    <s v="USD"/>
    <n v="1475342382"/>
    <d v="2016-10-01T17:19:42"/>
    <n v="1472750382"/>
    <x v="1839"/>
    <b v="0"/>
    <n v="45"/>
    <b v="1"/>
    <n v="205.29999999999998"/>
    <s v="music/rock"/>
    <x v="4"/>
    <s v="rock"/>
  </r>
  <r>
    <x v="0"/>
    <s v="US"/>
    <s v="USD"/>
    <n v="1367902740"/>
    <d v="2013-05-07T04:59:00"/>
    <n v="1366251510"/>
    <x v="1840"/>
    <b v="0"/>
    <n v="13"/>
    <b v="1"/>
    <n v="108.88888888888889"/>
    <s v="music/rock"/>
    <x v="4"/>
    <s v="rock"/>
  </r>
  <r>
    <x v="0"/>
    <s v="US"/>
    <s v="USD"/>
    <n v="1400561940"/>
    <d v="2014-05-20T04:59:00"/>
    <n v="1397679445"/>
    <x v="1841"/>
    <b v="0"/>
    <n v="40"/>
    <b v="1"/>
    <n v="101.75"/>
    <s v="music/rock"/>
    <x v="4"/>
    <s v="rock"/>
  </r>
  <r>
    <x v="0"/>
    <s v="US"/>
    <s v="USD"/>
    <n v="1425275940"/>
    <d v="2015-03-02T05:59:00"/>
    <n v="1422371381"/>
    <x v="1842"/>
    <b v="0"/>
    <n v="21"/>
    <b v="1"/>
    <n v="125.25"/>
    <s v="music/rock"/>
    <x v="4"/>
    <s v="rock"/>
  </r>
  <r>
    <x v="0"/>
    <s v="US"/>
    <s v="USD"/>
    <n v="1298245954"/>
    <d v="2011-02-20T23:52:34"/>
    <n v="1295653954"/>
    <x v="1843"/>
    <b v="0"/>
    <n v="134"/>
    <b v="1"/>
    <n v="124.0061"/>
    <s v="music/rock"/>
    <x v="4"/>
    <s v="rock"/>
  </r>
  <r>
    <x v="0"/>
    <s v="US"/>
    <s v="USD"/>
    <n v="1307761200"/>
    <d v="2011-06-11T03:00:00"/>
    <n v="1304464914"/>
    <x v="1844"/>
    <b v="0"/>
    <n v="20"/>
    <b v="1"/>
    <n v="101.4"/>
    <s v="music/rock"/>
    <x v="4"/>
    <s v="rock"/>
  </r>
  <r>
    <x v="0"/>
    <s v="US"/>
    <s v="USD"/>
    <n v="1466139300"/>
    <d v="2016-06-17T04:55:00"/>
    <n v="1464854398"/>
    <x v="1845"/>
    <b v="0"/>
    <n v="19"/>
    <b v="1"/>
    <n v="100"/>
    <s v="music/rock"/>
    <x v="4"/>
    <s v="rock"/>
  </r>
  <r>
    <x v="0"/>
    <s v="US"/>
    <s v="USD"/>
    <n v="1355585777"/>
    <d v="2012-12-15T15:36:17"/>
    <n v="1352993777"/>
    <x v="1846"/>
    <b v="0"/>
    <n v="209"/>
    <b v="1"/>
    <n v="137.92666666666668"/>
    <s v="music/rock"/>
    <x v="4"/>
    <s v="rock"/>
  </r>
  <r>
    <x v="0"/>
    <s v="US"/>
    <s v="USD"/>
    <n v="1429594832"/>
    <d v="2015-04-21T05:40:32"/>
    <n v="1427780432"/>
    <x v="1847"/>
    <b v="0"/>
    <n v="38"/>
    <b v="1"/>
    <n v="120.88000000000001"/>
    <s v="music/rock"/>
    <x v="4"/>
    <s v="rock"/>
  </r>
  <r>
    <x v="0"/>
    <s v="US"/>
    <s v="USD"/>
    <n v="1312095540"/>
    <d v="2011-07-31T06:59:00"/>
    <n v="1306608888"/>
    <x v="1848"/>
    <b v="0"/>
    <n v="24"/>
    <b v="1"/>
    <n v="107.36666666666667"/>
    <s v="music/rock"/>
    <x v="4"/>
    <s v="rock"/>
  </r>
  <r>
    <x v="0"/>
    <s v="US"/>
    <s v="USD"/>
    <n v="1350505059"/>
    <d v="2012-10-17T20:17:39"/>
    <n v="1347913059"/>
    <x v="1849"/>
    <b v="0"/>
    <n v="8"/>
    <b v="1"/>
    <n v="100.33333333333334"/>
    <s v="music/rock"/>
    <x v="4"/>
    <s v="rock"/>
  </r>
  <r>
    <x v="0"/>
    <s v="US"/>
    <s v="USD"/>
    <n v="1405033300"/>
    <d v="2014-07-10T23:01:40"/>
    <n v="1402441300"/>
    <x v="1850"/>
    <b v="0"/>
    <n v="179"/>
    <b v="1"/>
    <n v="101.52222222222223"/>
    <s v="music/rock"/>
    <x v="4"/>
    <s v="rock"/>
  </r>
  <r>
    <x v="0"/>
    <s v="US"/>
    <s v="USD"/>
    <n v="1406509200"/>
    <d v="2014-07-28T01:00:00"/>
    <n v="1404769538"/>
    <x v="1851"/>
    <b v="0"/>
    <n v="26"/>
    <b v="1"/>
    <n v="100.07692307692308"/>
    <s v="music/rock"/>
    <x v="4"/>
    <s v="rock"/>
  </r>
  <r>
    <x v="0"/>
    <s v="US"/>
    <s v="USD"/>
    <n v="1429920000"/>
    <d v="2015-04-25T00:00:00"/>
    <n v="1426703452"/>
    <x v="1852"/>
    <b v="0"/>
    <n v="131"/>
    <b v="1"/>
    <n v="116.96666666666667"/>
    <s v="music/rock"/>
    <x v="4"/>
    <s v="rock"/>
  </r>
  <r>
    <x v="0"/>
    <s v="US"/>
    <s v="USD"/>
    <n v="1352860017"/>
    <d v="2012-11-14T02:26:57"/>
    <n v="1348536417"/>
    <x v="1853"/>
    <b v="0"/>
    <n v="14"/>
    <b v="1"/>
    <n v="101.875"/>
    <s v="music/rock"/>
    <x v="4"/>
    <s v="rock"/>
  </r>
  <r>
    <x v="0"/>
    <s v="US"/>
    <s v="USD"/>
    <n v="1369355437"/>
    <d v="2013-05-24T00:30:37"/>
    <n v="1366763437"/>
    <x v="1854"/>
    <b v="0"/>
    <n v="174"/>
    <b v="1"/>
    <n v="102.12366666666665"/>
    <s v="music/rock"/>
    <x v="4"/>
    <s v="rock"/>
  </r>
  <r>
    <x v="0"/>
    <s v="CA"/>
    <s v="CAD"/>
    <n v="1389012940"/>
    <d v="2014-01-06T12:55:40"/>
    <n v="1385124940"/>
    <x v="1855"/>
    <b v="0"/>
    <n v="191"/>
    <b v="1"/>
    <n v="154.05897142857143"/>
    <s v="music/rock"/>
    <x v="4"/>
    <s v="rock"/>
  </r>
  <r>
    <x v="0"/>
    <s v="US"/>
    <s v="USD"/>
    <n v="1405715472"/>
    <d v="2014-07-18T20:31:12"/>
    <n v="1403901072"/>
    <x v="1856"/>
    <b v="0"/>
    <n v="38"/>
    <b v="1"/>
    <n v="101.25"/>
    <s v="music/rock"/>
    <x v="4"/>
    <s v="rock"/>
  </r>
  <r>
    <x v="0"/>
    <s v="US"/>
    <s v="USD"/>
    <n v="1410546413"/>
    <d v="2014-09-12T18:26:53"/>
    <n v="1407954413"/>
    <x v="1857"/>
    <b v="0"/>
    <n v="22"/>
    <b v="1"/>
    <n v="100"/>
    <s v="music/rock"/>
    <x v="4"/>
    <s v="rock"/>
  </r>
  <r>
    <x v="0"/>
    <s v="US"/>
    <s v="USD"/>
    <n v="1324014521"/>
    <d v="2011-12-16T05:48:41"/>
    <n v="1318826921"/>
    <x v="1858"/>
    <b v="0"/>
    <n v="149"/>
    <b v="1"/>
    <n v="108.74800874800874"/>
    <s v="music/rock"/>
    <x v="4"/>
    <s v="rock"/>
  </r>
  <r>
    <x v="0"/>
    <s v="US"/>
    <s v="USD"/>
    <n v="1316716129"/>
    <d v="2011-09-22T18:28:49"/>
    <n v="1314124129"/>
    <x v="1859"/>
    <b v="0"/>
    <n v="56"/>
    <b v="1"/>
    <n v="131.83333333333334"/>
    <s v="music/rock"/>
    <x v="4"/>
    <s v="rock"/>
  </r>
  <r>
    <x v="0"/>
    <s v="US"/>
    <s v="USD"/>
    <n v="1391706084"/>
    <d v="2014-02-06T17:01:24"/>
    <n v="1389891684"/>
    <x v="1860"/>
    <b v="0"/>
    <n v="19"/>
    <b v="1"/>
    <n v="133.46666666666667"/>
    <s v="music/rock"/>
    <x v="4"/>
    <s v="rock"/>
  </r>
  <r>
    <x v="2"/>
    <s v="GB"/>
    <s v="GBP"/>
    <n v="1422256341"/>
    <d v="2015-01-26T07:12:21"/>
    <n v="1419664341"/>
    <x v="1861"/>
    <b v="0"/>
    <n v="0"/>
    <b v="0"/>
    <n v="0"/>
    <s v="games/mobile games"/>
    <x v="6"/>
    <s v="mobile games"/>
  </r>
  <r>
    <x v="2"/>
    <s v="US"/>
    <s v="USD"/>
    <n v="1488958200"/>
    <d v="2017-03-08T07:30:00"/>
    <n v="1484912974"/>
    <x v="1862"/>
    <b v="0"/>
    <n v="16"/>
    <b v="0"/>
    <n v="8.0833333333333321"/>
    <s v="games/mobile games"/>
    <x v="6"/>
    <s v="mobile games"/>
  </r>
  <r>
    <x v="2"/>
    <s v="US"/>
    <s v="USD"/>
    <n v="1402600085"/>
    <d v="2014-06-12T19:08:05"/>
    <n v="1400008085"/>
    <x v="1863"/>
    <b v="0"/>
    <n v="2"/>
    <b v="0"/>
    <n v="0.4"/>
    <s v="games/mobile games"/>
    <x v="6"/>
    <s v="mobile games"/>
  </r>
  <r>
    <x v="2"/>
    <s v="US"/>
    <s v="USD"/>
    <n v="1399223500"/>
    <d v="2014-05-04T17:11:40"/>
    <n v="1396631500"/>
    <x v="1864"/>
    <b v="0"/>
    <n v="48"/>
    <b v="0"/>
    <n v="42.892307692307689"/>
    <s v="games/mobile games"/>
    <x v="6"/>
    <s v="mobile games"/>
  </r>
  <r>
    <x v="2"/>
    <s v="GB"/>
    <s v="GBP"/>
    <n v="1478425747"/>
    <d v="2016-11-06T09:49:07"/>
    <n v="1475398147"/>
    <x v="1865"/>
    <b v="0"/>
    <n v="2"/>
    <b v="0"/>
    <n v="3.6363636363636364E-3"/>
    <s v="games/mobile games"/>
    <x v="6"/>
    <s v="mobile games"/>
  </r>
  <r>
    <x v="2"/>
    <s v="US"/>
    <s v="USD"/>
    <n v="1488340800"/>
    <d v="2017-03-01T04:00:00"/>
    <n v="1483768497"/>
    <x v="1866"/>
    <b v="0"/>
    <n v="2"/>
    <b v="0"/>
    <n v="0.5"/>
    <s v="games/mobile games"/>
    <x v="6"/>
    <s v="mobile games"/>
  </r>
  <r>
    <x v="2"/>
    <s v="US"/>
    <s v="USD"/>
    <n v="1478383912"/>
    <d v="2016-11-05T22:11:52"/>
    <n v="1475791912"/>
    <x v="1867"/>
    <b v="0"/>
    <n v="1"/>
    <b v="0"/>
    <n v="0.05"/>
    <s v="games/mobile games"/>
    <x v="6"/>
    <s v="mobile games"/>
  </r>
  <r>
    <x v="2"/>
    <s v="US"/>
    <s v="USD"/>
    <n v="1450166340"/>
    <d v="2015-12-15T07:59:00"/>
    <n v="1448044925"/>
    <x v="1868"/>
    <b v="0"/>
    <n v="17"/>
    <b v="0"/>
    <n v="4.8680000000000003"/>
    <s v="games/mobile games"/>
    <x v="6"/>
    <s v="mobile games"/>
  </r>
  <r>
    <x v="2"/>
    <s v="US"/>
    <s v="USD"/>
    <n v="1483488249"/>
    <d v="2017-01-04T00:04:09"/>
    <n v="1480896249"/>
    <x v="1869"/>
    <b v="0"/>
    <n v="0"/>
    <b v="0"/>
    <n v="0"/>
    <s v="games/mobile games"/>
    <x v="6"/>
    <s v="mobile games"/>
  </r>
  <r>
    <x v="2"/>
    <s v="US"/>
    <s v="USD"/>
    <n v="1454213820"/>
    <d v="2016-01-31T04:17:00"/>
    <n v="1451723535"/>
    <x v="1870"/>
    <b v="0"/>
    <n v="11"/>
    <b v="0"/>
    <n v="10.314285714285715"/>
    <s v="games/mobile games"/>
    <x v="6"/>
    <s v="mobile games"/>
  </r>
  <r>
    <x v="2"/>
    <s v="US"/>
    <s v="USD"/>
    <n v="1416512901"/>
    <d v="2014-11-20T19:48:21"/>
    <n v="1413053301"/>
    <x v="1871"/>
    <b v="0"/>
    <n v="95"/>
    <b v="0"/>
    <n v="71.784615384615378"/>
    <s v="games/mobile games"/>
    <x v="6"/>
    <s v="mobile games"/>
  </r>
  <r>
    <x v="2"/>
    <s v="US"/>
    <s v="USD"/>
    <n v="1435633602"/>
    <d v="2015-06-30T03:06:42"/>
    <n v="1433041602"/>
    <x v="1872"/>
    <b v="0"/>
    <n v="13"/>
    <b v="0"/>
    <n v="1.06"/>
    <s v="games/mobile games"/>
    <x v="6"/>
    <s v="mobile games"/>
  </r>
  <r>
    <x v="2"/>
    <s v="CA"/>
    <s v="CAD"/>
    <n v="1436373900"/>
    <d v="2015-07-08T16:45:00"/>
    <n v="1433861210"/>
    <x v="1873"/>
    <b v="0"/>
    <n v="2"/>
    <b v="0"/>
    <n v="0.44999999999999996"/>
    <s v="games/mobile games"/>
    <x v="6"/>
    <s v="mobile games"/>
  </r>
  <r>
    <x v="2"/>
    <s v="US"/>
    <s v="USD"/>
    <n v="1467155733"/>
    <d v="2016-06-28T23:15:33"/>
    <n v="1465427733"/>
    <x v="1874"/>
    <b v="0"/>
    <n v="2"/>
    <b v="0"/>
    <n v="1.6250000000000001E-2"/>
    <s v="games/mobile games"/>
    <x v="6"/>
    <s v="mobile games"/>
  </r>
  <r>
    <x v="2"/>
    <s v="US"/>
    <s v="USD"/>
    <n v="1470519308"/>
    <d v="2016-08-06T21:35:08"/>
    <n v="1465335308"/>
    <x v="1875"/>
    <b v="0"/>
    <n v="3"/>
    <b v="0"/>
    <n v="0.51"/>
    <s v="games/mobile games"/>
    <x v="6"/>
    <s v="mobile games"/>
  </r>
  <r>
    <x v="2"/>
    <s v="AU"/>
    <s v="AUD"/>
    <n v="1402901405"/>
    <d v="2014-06-16T06:50:05"/>
    <n v="1400309405"/>
    <x v="1876"/>
    <b v="0"/>
    <n v="0"/>
    <b v="0"/>
    <n v="0"/>
    <s v="games/mobile games"/>
    <x v="6"/>
    <s v="mobile games"/>
  </r>
  <r>
    <x v="2"/>
    <s v="US"/>
    <s v="USD"/>
    <n v="1425170525"/>
    <d v="2015-03-01T00:42:05"/>
    <n v="1422664925"/>
    <x v="1877"/>
    <b v="0"/>
    <n v="0"/>
    <b v="0"/>
    <n v="0"/>
    <s v="games/mobile games"/>
    <x v="6"/>
    <s v="mobile games"/>
  </r>
  <r>
    <x v="2"/>
    <s v="AU"/>
    <s v="AUD"/>
    <n v="1402618355"/>
    <d v="2014-06-13T00:12:35"/>
    <n v="1400026355"/>
    <x v="1878"/>
    <b v="0"/>
    <n v="0"/>
    <b v="0"/>
    <n v="0"/>
    <s v="games/mobile games"/>
    <x v="6"/>
    <s v="mobile games"/>
  </r>
  <r>
    <x v="2"/>
    <s v="ES"/>
    <s v="EUR"/>
    <n v="1457966129"/>
    <d v="2016-03-14T14:35:29"/>
    <n v="1455377729"/>
    <x v="1879"/>
    <b v="0"/>
    <n v="2"/>
    <b v="0"/>
    <n v="0.12"/>
    <s v="games/mobile games"/>
    <x v="6"/>
    <s v="mobile games"/>
  </r>
  <r>
    <x v="2"/>
    <s v="GB"/>
    <s v="GBP"/>
    <n v="1459341380"/>
    <d v="2016-03-30T12:36:20"/>
    <n v="1456839380"/>
    <x v="1880"/>
    <b v="0"/>
    <n v="24"/>
    <b v="0"/>
    <n v="20.080000000000002"/>
    <s v="games/mobile games"/>
    <x v="6"/>
    <s v="mobile games"/>
  </r>
  <r>
    <x v="0"/>
    <s v="US"/>
    <s v="USD"/>
    <n v="1425955189"/>
    <d v="2015-03-10T02:39:49"/>
    <n v="1423366789"/>
    <x v="1881"/>
    <b v="0"/>
    <n v="70"/>
    <b v="1"/>
    <n v="172.68449999999999"/>
    <s v="music/indie rock"/>
    <x v="4"/>
    <s v="indie rock"/>
  </r>
  <r>
    <x v="0"/>
    <s v="US"/>
    <s v="USD"/>
    <n v="1341964080"/>
    <d v="2012-07-10T23:48:00"/>
    <n v="1339109212"/>
    <x v="1882"/>
    <b v="0"/>
    <n v="81"/>
    <b v="1"/>
    <n v="100.8955223880597"/>
    <s v="music/indie rock"/>
    <x v="4"/>
    <s v="indie rock"/>
  </r>
  <r>
    <x v="0"/>
    <s v="US"/>
    <s v="USD"/>
    <n v="1333921508"/>
    <d v="2012-04-08T21:45:08"/>
    <n v="1331333108"/>
    <x v="1883"/>
    <b v="0"/>
    <n v="32"/>
    <b v="1"/>
    <n v="104.8048048048048"/>
    <s v="music/indie rock"/>
    <x v="4"/>
    <s v="indie rock"/>
  </r>
  <r>
    <x v="0"/>
    <s v="US"/>
    <s v="USD"/>
    <n v="1354017600"/>
    <d v="2012-11-27T12:00:00"/>
    <n v="1350967535"/>
    <x v="1884"/>
    <b v="0"/>
    <n v="26"/>
    <b v="1"/>
    <n v="135.1"/>
    <s v="music/indie rock"/>
    <x v="4"/>
    <s v="indie rock"/>
  </r>
  <r>
    <x v="0"/>
    <s v="US"/>
    <s v="USD"/>
    <n v="1344636000"/>
    <d v="2012-08-10T22:00:00"/>
    <n v="1341800110"/>
    <x v="1885"/>
    <b v="0"/>
    <n v="105"/>
    <b v="1"/>
    <n v="116.32786885245903"/>
    <s v="music/indie rock"/>
    <x v="4"/>
    <s v="indie rock"/>
  </r>
  <r>
    <x v="0"/>
    <s v="US"/>
    <s v="USD"/>
    <n v="1415832338"/>
    <d v="2014-11-12T22:45:38"/>
    <n v="1413236738"/>
    <x v="1886"/>
    <b v="0"/>
    <n v="29"/>
    <b v="1"/>
    <n v="102.08333333333333"/>
    <s v="music/indie rock"/>
    <x v="4"/>
    <s v="indie rock"/>
  </r>
  <r>
    <x v="0"/>
    <s v="ES"/>
    <s v="EUR"/>
    <n v="1449178200"/>
    <d v="2015-12-03T21:30:00"/>
    <n v="1447614732"/>
    <x v="1887"/>
    <b v="0"/>
    <n v="8"/>
    <b v="1"/>
    <n v="111.16666666666666"/>
    <s v="music/indie rock"/>
    <x v="4"/>
    <s v="indie rock"/>
  </r>
  <r>
    <x v="0"/>
    <s v="US"/>
    <s v="USD"/>
    <n v="1275368340"/>
    <d v="2010-06-01T04:59:00"/>
    <n v="1272692732"/>
    <x v="1888"/>
    <b v="0"/>
    <n v="89"/>
    <b v="1"/>
    <n v="166.08"/>
    <s v="music/indie rock"/>
    <x v="4"/>
    <s v="indie rock"/>
  </r>
  <r>
    <x v="0"/>
    <s v="US"/>
    <s v="USD"/>
    <n v="1363024946"/>
    <d v="2013-03-11T18:02:26"/>
    <n v="1359140546"/>
    <x v="1889"/>
    <b v="0"/>
    <n v="44"/>
    <b v="1"/>
    <n v="106.60000000000001"/>
    <s v="music/indie rock"/>
    <x v="4"/>
    <s v="indie rock"/>
  </r>
  <r>
    <x v="0"/>
    <s v="US"/>
    <s v="USD"/>
    <n v="1355597528"/>
    <d v="2012-12-15T18:52:08"/>
    <n v="1353005528"/>
    <x v="1890"/>
    <b v="0"/>
    <n v="246"/>
    <b v="1"/>
    <n v="144.58441666666667"/>
    <s v="music/indie rock"/>
    <x v="4"/>
    <s v="indie rock"/>
  </r>
  <r>
    <x v="0"/>
    <s v="US"/>
    <s v="USD"/>
    <n v="1279778400"/>
    <d v="2010-07-22T06:00:00"/>
    <n v="1275851354"/>
    <x v="1891"/>
    <b v="0"/>
    <n v="120"/>
    <b v="1"/>
    <n v="105.55000000000001"/>
    <s v="music/indie rock"/>
    <x v="4"/>
    <s v="indie rock"/>
  </r>
  <r>
    <x v="0"/>
    <s v="US"/>
    <s v="USD"/>
    <n v="1307459881"/>
    <d v="2011-06-07T15:18:01"/>
    <n v="1304867881"/>
    <x v="1892"/>
    <b v="0"/>
    <n v="26"/>
    <b v="1"/>
    <n v="136.60000000000002"/>
    <s v="music/indie rock"/>
    <x v="4"/>
    <s v="indie rock"/>
  </r>
  <r>
    <x v="0"/>
    <s v="US"/>
    <s v="USD"/>
    <n v="1302926340"/>
    <d v="2011-04-16T03:59:00"/>
    <n v="1301524585"/>
    <x v="1893"/>
    <b v="0"/>
    <n v="45"/>
    <b v="1"/>
    <n v="104"/>
    <s v="music/indie rock"/>
    <x v="4"/>
    <s v="indie rock"/>
  </r>
  <r>
    <x v="0"/>
    <s v="US"/>
    <s v="USD"/>
    <n v="1329082983"/>
    <d v="2012-02-12T21:43:03"/>
    <n v="1326404583"/>
    <x v="1894"/>
    <b v="0"/>
    <n v="20"/>
    <b v="1"/>
    <n v="114.5"/>
    <s v="music/indie rock"/>
    <x v="4"/>
    <s v="indie rock"/>
  </r>
  <r>
    <x v="0"/>
    <s v="US"/>
    <s v="USD"/>
    <n v="1445363722"/>
    <d v="2015-10-20T17:55:22"/>
    <n v="1442771722"/>
    <x v="1895"/>
    <b v="0"/>
    <n v="47"/>
    <b v="1"/>
    <n v="101.71957671957672"/>
    <s v="music/indie rock"/>
    <x v="4"/>
    <s v="indie rock"/>
  </r>
  <r>
    <x v="0"/>
    <s v="US"/>
    <s v="USD"/>
    <n v="1334250165"/>
    <d v="2012-04-12T17:02:45"/>
    <n v="1331658165"/>
    <x v="1896"/>
    <b v="0"/>
    <n v="13"/>
    <b v="1"/>
    <n v="123.94678492239468"/>
    <s v="music/indie rock"/>
    <x v="4"/>
    <s v="indie rock"/>
  </r>
  <r>
    <x v="0"/>
    <s v="US"/>
    <s v="USD"/>
    <n v="1393966800"/>
    <d v="2014-03-04T21:00:00"/>
    <n v="1392040806"/>
    <x v="1897"/>
    <b v="0"/>
    <n v="183"/>
    <b v="1"/>
    <n v="102.45669291338582"/>
    <s v="music/indie rock"/>
    <x v="4"/>
    <s v="indie rock"/>
  </r>
  <r>
    <x v="0"/>
    <s v="US"/>
    <s v="USD"/>
    <n v="1454349600"/>
    <d v="2016-02-01T18:00:00"/>
    <n v="1451277473"/>
    <x v="1898"/>
    <b v="0"/>
    <n v="21"/>
    <b v="1"/>
    <n v="144.5"/>
    <s v="music/indie rock"/>
    <x v="4"/>
    <s v="indie rock"/>
  </r>
  <r>
    <x v="0"/>
    <s v="US"/>
    <s v="USD"/>
    <n v="1427319366"/>
    <d v="2015-03-25T21:36:06"/>
    <n v="1424730966"/>
    <x v="1899"/>
    <b v="0"/>
    <n v="42"/>
    <b v="1"/>
    <n v="133.33333333333331"/>
    <s v="music/indie rock"/>
    <x v="4"/>
    <s v="indie rock"/>
  </r>
  <r>
    <x v="0"/>
    <s v="US"/>
    <s v="USD"/>
    <n v="1349517540"/>
    <d v="2012-10-06T09:59:00"/>
    <n v="1347137731"/>
    <x v="1900"/>
    <b v="0"/>
    <n v="54"/>
    <b v="1"/>
    <n v="109.3644"/>
    <s v="music/indie rock"/>
    <x v="4"/>
    <s v="indie rock"/>
  </r>
  <r>
    <x v="2"/>
    <s v="GB"/>
    <s v="GBP"/>
    <n v="1432299600"/>
    <d v="2015-05-22T13:00:00"/>
    <n v="1429707729"/>
    <x v="1901"/>
    <b v="0"/>
    <n v="25"/>
    <b v="0"/>
    <n v="2.6969696969696968"/>
    <s v="technology/gadgets"/>
    <x v="2"/>
    <s v="gadgets"/>
  </r>
  <r>
    <x v="2"/>
    <s v="NL"/>
    <s v="EUR"/>
    <n v="1425495447"/>
    <d v="2015-03-04T18:57:27"/>
    <n v="1422903447"/>
    <x v="1902"/>
    <b v="0"/>
    <n v="3"/>
    <b v="0"/>
    <n v="1.2"/>
    <s v="technology/gadgets"/>
    <x v="2"/>
    <s v="gadgets"/>
  </r>
  <r>
    <x v="2"/>
    <s v="US"/>
    <s v="USD"/>
    <n v="1485541791"/>
    <d v="2017-01-27T18:29:51"/>
    <n v="1480357791"/>
    <x v="1903"/>
    <b v="0"/>
    <n v="41"/>
    <b v="0"/>
    <n v="46.6"/>
    <s v="technology/gadgets"/>
    <x v="2"/>
    <s v="gadgets"/>
  </r>
  <r>
    <x v="2"/>
    <s v="US"/>
    <s v="USD"/>
    <n v="1451752021"/>
    <d v="2016-01-02T16:27:01"/>
    <n v="1447864021"/>
    <x v="1904"/>
    <b v="0"/>
    <n v="2"/>
    <b v="0"/>
    <n v="0.1"/>
    <s v="technology/gadgets"/>
    <x v="2"/>
    <s v="gadgets"/>
  </r>
  <r>
    <x v="2"/>
    <s v="US"/>
    <s v="USD"/>
    <n v="1410127994"/>
    <d v="2014-09-07T22:13:14"/>
    <n v="1407535994"/>
    <x v="1905"/>
    <b v="0"/>
    <n v="4"/>
    <b v="0"/>
    <n v="0.16800000000000001"/>
    <s v="technology/gadgets"/>
    <x v="2"/>
    <s v="gadgets"/>
  </r>
  <r>
    <x v="2"/>
    <s v="US"/>
    <s v="USD"/>
    <n v="1466697983"/>
    <d v="2016-06-23T16:06:23"/>
    <n v="1464105983"/>
    <x v="1906"/>
    <b v="0"/>
    <n v="99"/>
    <b v="0"/>
    <n v="42.76"/>
    <s v="technology/gadgets"/>
    <x v="2"/>
    <s v="gadgets"/>
  </r>
  <r>
    <x v="2"/>
    <s v="US"/>
    <s v="USD"/>
    <n v="1400853925"/>
    <d v="2014-05-23T14:05:25"/>
    <n v="1399557925"/>
    <x v="1907"/>
    <b v="0"/>
    <n v="4"/>
    <b v="0"/>
    <n v="0.28333333333333333"/>
    <s v="technology/gadgets"/>
    <x v="2"/>
    <s v="gadgets"/>
  </r>
  <r>
    <x v="2"/>
    <s v="US"/>
    <s v="USD"/>
    <n v="1483048900"/>
    <d v="2016-12-29T22:01:40"/>
    <n v="1480456900"/>
    <x v="1908"/>
    <b v="0"/>
    <n v="4"/>
    <b v="0"/>
    <n v="1.7319999999999998"/>
    <s v="technology/gadgets"/>
    <x v="2"/>
    <s v="gadgets"/>
  </r>
  <r>
    <x v="2"/>
    <s v="US"/>
    <s v="USD"/>
    <n v="1414059479"/>
    <d v="2014-10-23T10:17:59"/>
    <n v="1411467479"/>
    <x v="1909"/>
    <b v="0"/>
    <n v="38"/>
    <b v="0"/>
    <n v="14.111428571428572"/>
    <s v="technology/gadgets"/>
    <x v="2"/>
    <s v="gadgets"/>
  </r>
  <r>
    <x v="2"/>
    <s v="NL"/>
    <s v="EUR"/>
    <n v="1446331500"/>
    <d v="2015-10-31T22:45:00"/>
    <n v="1442531217"/>
    <x v="1910"/>
    <b v="0"/>
    <n v="285"/>
    <b v="0"/>
    <n v="39.395294117647055"/>
    <s v="technology/gadgets"/>
    <x v="2"/>
    <s v="gadgets"/>
  </r>
  <r>
    <x v="2"/>
    <s v="NZ"/>
    <s v="NZD"/>
    <n v="1407545334"/>
    <d v="2014-08-09T00:48:54"/>
    <n v="1404953334"/>
    <x v="1911"/>
    <b v="0"/>
    <n v="1"/>
    <b v="0"/>
    <n v="2.3529411764705882E-2"/>
    <s v="technology/gadgets"/>
    <x v="2"/>
    <s v="gadgets"/>
  </r>
  <r>
    <x v="2"/>
    <s v="US"/>
    <s v="USD"/>
    <n v="1433395560"/>
    <d v="2015-06-04T05:26:00"/>
    <n v="1430803560"/>
    <x v="1912"/>
    <b v="0"/>
    <n v="42"/>
    <b v="0"/>
    <n v="59.3"/>
    <s v="technology/gadgets"/>
    <x v="2"/>
    <s v="gadgets"/>
  </r>
  <r>
    <x v="2"/>
    <s v="GB"/>
    <s v="GBP"/>
    <n v="1412770578"/>
    <d v="2014-10-08T12:16:18"/>
    <n v="1410178578"/>
    <x v="1913"/>
    <b v="0"/>
    <n v="26"/>
    <b v="0"/>
    <n v="1.3270833333333334"/>
    <s v="technology/gadgets"/>
    <x v="2"/>
    <s v="gadgets"/>
  </r>
  <r>
    <x v="2"/>
    <s v="US"/>
    <s v="USD"/>
    <n v="1414814340"/>
    <d v="2014-11-01T03:59:00"/>
    <n v="1413519073"/>
    <x v="1914"/>
    <b v="0"/>
    <n v="2"/>
    <b v="0"/>
    <n v="9.0090090090090094"/>
    <s v="technology/gadgets"/>
    <x v="2"/>
    <s v="gadgets"/>
  </r>
  <r>
    <x v="2"/>
    <s v="US"/>
    <s v="USD"/>
    <n v="1409620222"/>
    <d v="2014-09-02T01:10:22"/>
    <n v="1407892222"/>
    <x v="1915"/>
    <b v="0"/>
    <n v="4"/>
    <b v="0"/>
    <n v="1.6"/>
    <s v="technology/gadgets"/>
    <x v="2"/>
    <s v="gadgets"/>
  </r>
  <r>
    <x v="2"/>
    <s v="US"/>
    <s v="USD"/>
    <n v="1478542375"/>
    <d v="2016-11-07T18:12:55"/>
    <n v="1476378775"/>
    <x v="1916"/>
    <b v="0"/>
    <n v="6"/>
    <b v="0"/>
    <n v="0.51"/>
    <s v="technology/gadgets"/>
    <x v="2"/>
    <s v="gadgets"/>
  </r>
  <r>
    <x v="2"/>
    <s v="HK"/>
    <s v="HKD"/>
    <n v="1486708133"/>
    <d v="2017-02-10T06:28:53"/>
    <n v="1484116133"/>
    <x v="1917"/>
    <b v="0"/>
    <n v="70"/>
    <b v="0"/>
    <n v="52.570512820512818"/>
    <s v="technology/gadgets"/>
    <x v="2"/>
    <s v="gadgets"/>
  </r>
  <r>
    <x v="2"/>
    <s v="US"/>
    <s v="USD"/>
    <n v="1407869851"/>
    <d v="2014-08-12T18:57:31"/>
    <n v="1404845851"/>
    <x v="1918"/>
    <b v="0"/>
    <n v="9"/>
    <b v="0"/>
    <n v="1.04"/>
    <s v="technology/gadgets"/>
    <x v="2"/>
    <s v="gadgets"/>
  </r>
  <r>
    <x v="2"/>
    <s v="US"/>
    <s v="USD"/>
    <n v="1432069249"/>
    <d v="2015-05-19T21:00:49"/>
    <n v="1429477249"/>
    <x v="1919"/>
    <b v="0"/>
    <n v="8"/>
    <b v="0"/>
    <n v="47.4"/>
    <s v="technology/gadgets"/>
    <x v="2"/>
    <s v="gadgets"/>
  </r>
  <r>
    <x v="2"/>
    <s v="GB"/>
    <s v="GBP"/>
    <n v="1445468400"/>
    <d v="2015-10-21T23:00:00"/>
    <n v="1443042061"/>
    <x v="1920"/>
    <b v="0"/>
    <n v="105"/>
    <b v="0"/>
    <n v="43.03"/>
    <s v="technology/gadgets"/>
    <x v="2"/>
    <s v="gadgets"/>
  </r>
  <r>
    <x v="0"/>
    <s v="US"/>
    <s v="USD"/>
    <n v="1342243143"/>
    <d v="2012-07-14T05:19:03"/>
    <n v="1339651143"/>
    <x v="1921"/>
    <b v="0"/>
    <n v="38"/>
    <b v="1"/>
    <n v="136.80000000000001"/>
    <s v="music/indie rock"/>
    <x v="4"/>
    <s v="indie rock"/>
  </r>
  <r>
    <x v="0"/>
    <s v="US"/>
    <s v="USD"/>
    <n v="1386828507"/>
    <d v="2013-12-12T06:08:27"/>
    <n v="1384236507"/>
    <x v="1922"/>
    <b v="0"/>
    <n v="64"/>
    <b v="1"/>
    <n v="115.55"/>
    <s v="music/indie rock"/>
    <x v="4"/>
    <s v="indie rock"/>
  </r>
  <r>
    <x v="0"/>
    <s v="US"/>
    <s v="USD"/>
    <n v="1317099540"/>
    <d v="2011-09-27T04:59:00"/>
    <n v="1313612532"/>
    <x v="1923"/>
    <b v="0"/>
    <n v="13"/>
    <b v="1"/>
    <n v="240.79999999999998"/>
    <s v="music/indie rock"/>
    <x v="4"/>
    <s v="indie rock"/>
  </r>
  <r>
    <x v="0"/>
    <s v="US"/>
    <s v="USD"/>
    <n v="1389814380"/>
    <d v="2014-01-15T19:33:00"/>
    <n v="1387390555"/>
    <x v="1924"/>
    <b v="0"/>
    <n v="33"/>
    <b v="1"/>
    <n v="114.39999999999999"/>
    <s v="music/indie rock"/>
    <x v="4"/>
    <s v="indie rock"/>
  </r>
  <r>
    <x v="0"/>
    <s v="US"/>
    <s v="USD"/>
    <n v="1381449600"/>
    <d v="2013-10-11T00:00:00"/>
    <n v="1379540288"/>
    <x v="1925"/>
    <b v="0"/>
    <n v="52"/>
    <b v="1"/>
    <n v="110.33333333333333"/>
    <s v="music/indie rock"/>
    <x v="4"/>
    <s v="indie rock"/>
  </r>
  <r>
    <x v="0"/>
    <s v="US"/>
    <s v="USD"/>
    <n v="1288657560"/>
    <d v="2010-11-02T00:26:00"/>
    <n v="1286319256"/>
    <x v="1926"/>
    <b v="0"/>
    <n v="107"/>
    <b v="1"/>
    <n v="195.37933333333334"/>
    <s v="music/indie rock"/>
    <x v="4"/>
    <s v="indie rock"/>
  </r>
  <r>
    <x v="0"/>
    <s v="US"/>
    <s v="USD"/>
    <n v="1331182740"/>
    <d v="2012-03-08T04:59:00"/>
    <n v="1329856839"/>
    <x v="1927"/>
    <b v="0"/>
    <n v="11"/>
    <b v="1"/>
    <n v="103.33333333333334"/>
    <s v="music/indie rock"/>
    <x v="4"/>
    <s v="indie rock"/>
  </r>
  <r>
    <x v="0"/>
    <s v="US"/>
    <s v="USD"/>
    <n v="1367940794"/>
    <d v="2013-05-07T15:33:14"/>
    <n v="1365348794"/>
    <x v="1928"/>
    <b v="0"/>
    <n v="34"/>
    <b v="1"/>
    <n v="103.1372549019608"/>
    <s v="music/indie rock"/>
    <x v="4"/>
    <s v="indie rock"/>
  </r>
  <r>
    <x v="0"/>
    <s v="US"/>
    <s v="USD"/>
    <n v="1309825866"/>
    <d v="2011-07-05T00:31:06"/>
    <n v="1306197066"/>
    <x v="1929"/>
    <b v="0"/>
    <n v="75"/>
    <b v="1"/>
    <n v="100.3125"/>
    <s v="music/indie rock"/>
    <x v="4"/>
    <s v="indie rock"/>
  </r>
  <r>
    <x v="0"/>
    <s v="US"/>
    <s v="USD"/>
    <n v="1373203482"/>
    <d v="2013-07-07T13:24:42"/>
    <n v="1368019482"/>
    <x v="1930"/>
    <b v="0"/>
    <n v="26"/>
    <b v="1"/>
    <n v="127"/>
    <s v="music/indie rock"/>
    <x v="4"/>
    <s v="indie rock"/>
  </r>
  <r>
    <x v="0"/>
    <s v="US"/>
    <s v="USD"/>
    <n v="1337657400"/>
    <d v="2012-05-22T03:30:00"/>
    <n v="1336512309"/>
    <x v="1931"/>
    <b v="0"/>
    <n v="50"/>
    <b v="1"/>
    <n v="120.601"/>
    <s v="music/indie rock"/>
    <x v="4"/>
    <s v="indie rock"/>
  </r>
  <r>
    <x v="0"/>
    <s v="US"/>
    <s v="USD"/>
    <n v="1327433173"/>
    <d v="2012-01-24T19:26:13"/>
    <n v="1325618773"/>
    <x v="1932"/>
    <b v="0"/>
    <n v="80"/>
    <b v="1"/>
    <n v="106.99047619047619"/>
    <s v="music/indie rock"/>
    <x v="4"/>
    <s v="indie rock"/>
  </r>
  <r>
    <x v="0"/>
    <s v="US"/>
    <s v="USD"/>
    <n v="1411787307"/>
    <d v="2014-09-27T03:08:27"/>
    <n v="1409195307"/>
    <x v="1933"/>
    <b v="0"/>
    <n v="110"/>
    <b v="1"/>
    <n v="172.43333333333334"/>
    <s v="music/indie rock"/>
    <x v="4"/>
    <s v="indie rock"/>
  </r>
  <r>
    <x v="0"/>
    <s v="US"/>
    <s v="USD"/>
    <n v="1324789200"/>
    <d v="2011-12-25T05:00:00"/>
    <n v="1321649321"/>
    <x v="1934"/>
    <b v="0"/>
    <n v="77"/>
    <b v="1"/>
    <n v="123.61999999999999"/>
    <s v="music/indie rock"/>
    <x v="4"/>
    <s v="indie rock"/>
  </r>
  <r>
    <x v="0"/>
    <s v="US"/>
    <s v="USD"/>
    <n v="1403326740"/>
    <d v="2014-06-21T04:59:00"/>
    <n v="1400106171"/>
    <x v="1935"/>
    <b v="0"/>
    <n v="50"/>
    <b v="1"/>
    <n v="108.4"/>
    <s v="music/indie rock"/>
    <x v="4"/>
    <s v="indie rock"/>
  </r>
  <r>
    <x v="0"/>
    <s v="US"/>
    <s v="USD"/>
    <n v="1323151140"/>
    <d v="2011-12-06T05:59:00"/>
    <n v="1320528070"/>
    <x v="1936"/>
    <b v="0"/>
    <n v="145"/>
    <b v="1"/>
    <n v="116.52013333333333"/>
    <s v="music/indie rock"/>
    <x v="4"/>
    <s v="indie rock"/>
  </r>
  <r>
    <x v="0"/>
    <s v="US"/>
    <s v="USD"/>
    <n v="1339732740"/>
    <d v="2012-06-15T03:59:00"/>
    <n v="1338346281"/>
    <x v="1937"/>
    <b v="0"/>
    <n v="29"/>
    <b v="1"/>
    <n v="187.245"/>
    <s v="music/indie rock"/>
    <x v="4"/>
    <s v="indie rock"/>
  </r>
  <r>
    <x v="0"/>
    <s v="US"/>
    <s v="USD"/>
    <n v="1372741200"/>
    <d v="2013-07-02T05:00:00"/>
    <n v="1370067231"/>
    <x v="1938"/>
    <b v="0"/>
    <n v="114"/>
    <b v="1"/>
    <n v="115.93333333333334"/>
    <s v="music/indie rock"/>
    <x v="4"/>
    <s v="indie rock"/>
  </r>
  <r>
    <x v="0"/>
    <s v="US"/>
    <s v="USD"/>
    <n v="1362955108"/>
    <d v="2013-03-10T22:38:28"/>
    <n v="1360366708"/>
    <x v="1939"/>
    <b v="0"/>
    <n v="96"/>
    <b v="1"/>
    <n v="110.7"/>
    <s v="music/indie rock"/>
    <x v="4"/>
    <s v="indie rock"/>
  </r>
  <r>
    <x v="0"/>
    <s v="US"/>
    <s v="USD"/>
    <n v="1308110340"/>
    <d v="2011-06-15T03:59:00"/>
    <n v="1304770233"/>
    <x v="1940"/>
    <b v="0"/>
    <n v="31"/>
    <b v="1"/>
    <n v="170.92307692307693"/>
    <s v="music/indie rock"/>
    <x v="4"/>
    <s v="indie rock"/>
  </r>
  <r>
    <x v="0"/>
    <s v="US"/>
    <s v="USD"/>
    <n v="1400137131"/>
    <d v="2014-05-15T06:58:51"/>
    <n v="1397545131"/>
    <x v="1941"/>
    <b v="1"/>
    <n v="4883"/>
    <b v="1"/>
    <n v="126.11835600000001"/>
    <s v="technology/hardware"/>
    <x v="2"/>
    <s v="hardware"/>
  </r>
  <r>
    <x v="0"/>
    <s v="US"/>
    <s v="USD"/>
    <n v="1309809140"/>
    <d v="2011-07-04T19:52:20"/>
    <n v="1302033140"/>
    <x v="1942"/>
    <b v="1"/>
    <n v="95"/>
    <b v="1"/>
    <n v="138.44033333333334"/>
    <s v="technology/hardware"/>
    <x v="2"/>
    <s v="hardware"/>
  </r>
  <r>
    <x v="0"/>
    <s v="US"/>
    <s v="USD"/>
    <n v="1470896916"/>
    <d v="2016-08-11T06:28:36"/>
    <n v="1467008916"/>
    <x v="1943"/>
    <b v="1"/>
    <n v="2478"/>
    <b v="1"/>
    <n v="1705.2499999999998"/>
    <s v="technology/hardware"/>
    <x v="2"/>
    <s v="hardware"/>
  </r>
  <r>
    <x v="0"/>
    <s v="US"/>
    <s v="USD"/>
    <n v="1398952890"/>
    <d v="2014-05-01T14:01:30"/>
    <n v="1396360890"/>
    <x v="1944"/>
    <b v="1"/>
    <n v="1789"/>
    <b v="1"/>
    <n v="788.05550000000005"/>
    <s v="technology/hardware"/>
    <x v="2"/>
    <s v="hardware"/>
  </r>
  <r>
    <x v="0"/>
    <s v="ES"/>
    <s v="EUR"/>
    <n v="1436680958"/>
    <d v="2015-07-12T06:02:38"/>
    <n v="1433224958"/>
    <x v="1945"/>
    <b v="1"/>
    <n v="680"/>
    <b v="1"/>
    <n v="348.01799999999997"/>
    <s v="technology/hardware"/>
    <x v="2"/>
    <s v="hardware"/>
  </r>
  <r>
    <x v="0"/>
    <s v="US"/>
    <s v="USD"/>
    <n v="1397961361"/>
    <d v="2014-04-20T02:36:01"/>
    <n v="1392780961"/>
    <x v="1946"/>
    <b v="1"/>
    <n v="70"/>
    <b v="1"/>
    <n v="149.74666666666667"/>
    <s v="technology/hardware"/>
    <x v="2"/>
    <s v="hardware"/>
  </r>
  <r>
    <x v="0"/>
    <s v="US"/>
    <s v="USD"/>
    <n v="1258955940"/>
    <d v="2009-11-23T05:59:00"/>
    <n v="1255730520"/>
    <x v="1947"/>
    <b v="1"/>
    <n v="23"/>
    <b v="1"/>
    <n v="100.63375000000001"/>
    <s v="technology/hardware"/>
    <x v="2"/>
    <s v="hardware"/>
  </r>
  <r>
    <x v="0"/>
    <s v="US"/>
    <s v="USD"/>
    <n v="1465232520"/>
    <d v="2016-06-06T17:02:00"/>
    <n v="1460557809"/>
    <x v="1948"/>
    <b v="1"/>
    <n v="4245"/>
    <b v="1"/>
    <n v="800.21100000000001"/>
    <s v="technology/hardware"/>
    <x v="2"/>
    <s v="hardware"/>
  </r>
  <r>
    <x v="0"/>
    <s v="GB"/>
    <s v="GBP"/>
    <n v="1404986951"/>
    <d v="2014-07-10T10:09:11"/>
    <n v="1402394951"/>
    <x v="1949"/>
    <b v="1"/>
    <n v="943"/>
    <b v="1"/>
    <n v="106.00260000000002"/>
    <s v="technology/hardware"/>
    <x v="2"/>
    <s v="hardware"/>
  </r>
  <r>
    <x v="0"/>
    <s v="US"/>
    <s v="USD"/>
    <n v="1303446073"/>
    <d v="2011-04-22T04:21:13"/>
    <n v="1300767673"/>
    <x v="1950"/>
    <b v="1"/>
    <n v="1876"/>
    <b v="1"/>
    <n v="200.51866666666669"/>
    <s v="technology/hardware"/>
    <x v="2"/>
    <s v="hardware"/>
  </r>
  <r>
    <x v="0"/>
    <s v="US"/>
    <s v="USD"/>
    <n v="1478516737"/>
    <d v="2016-11-07T11:05:37"/>
    <n v="1475921137"/>
    <x v="1951"/>
    <b v="1"/>
    <n v="834"/>
    <b v="1"/>
    <n v="212.44399999999999"/>
    <s v="technology/hardware"/>
    <x v="2"/>
    <s v="hardware"/>
  </r>
  <r>
    <x v="0"/>
    <s v="CA"/>
    <s v="CAD"/>
    <n v="1381934015"/>
    <d v="2013-10-16T14:33:35"/>
    <n v="1378737215"/>
    <x v="1952"/>
    <b v="1"/>
    <n v="682"/>
    <b v="1"/>
    <n v="198.47237142857145"/>
    <s v="technology/hardware"/>
    <x v="2"/>
    <s v="hardware"/>
  </r>
  <r>
    <x v="0"/>
    <s v="US"/>
    <s v="USD"/>
    <n v="1330657200"/>
    <d v="2012-03-02T03:00:00"/>
    <n v="1328158065"/>
    <x v="1953"/>
    <b v="1"/>
    <n v="147"/>
    <b v="1"/>
    <n v="225.94666666666666"/>
    <s v="technology/hardware"/>
    <x v="2"/>
    <s v="hardware"/>
  </r>
  <r>
    <x v="0"/>
    <s v="US"/>
    <s v="USD"/>
    <n v="1457758800"/>
    <d v="2016-03-12T05:00:00"/>
    <n v="1453730176"/>
    <x v="1954"/>
    <b v="1"/>
    <n v="415"/>
    <b v="1"/>
    <n v="698.94800000000009"/>
    <s v="technology/hardware"/>
    <x v="2"/>
    <s v="hardware"/>
  </r>
  <r>
    <x v="0"/>
    <s v="US"/>
    <s v="USD"/>
    <n v="1337799600"/>
    <d v="2012-05-23T19:00:00"/>
    <n v="1334989881"/>
    <x v="1955"/>
    <b v="1"/>
    <n v="290"/>
    <b v="1"/>
    <n v="398.59528571428569"/>
    <s v="technology/hardware"/>
    <x v="2"/>
    <s v="hardware"/>
  </r>
  <r>
    <x v="0"/>
    <s v="US"/>
    <s v="USD"/>
    <n v="1429391405"/>
    <d v="2015-04-18T21:10:05"/>
    <n v="1425507005"/>
    <x v="1956"/>
    <b v="1"/>
    <n v="365"/>
    <b v="1"/>
    <n v="294.0333333333333"/>
    <s v="technology/hardware"/>
    <x v="2"/>
    <s v="hardware"/>
  </r>
  <r>
    <x v="0"/>
    <s v="US"/>
    <s v="USD"/>
    <n v="1351304513"/>
    <d v="2012-10-27T02:21:53"/>
    <n v="1348712513"/>
    <x v="1957"/>
    <b v="1"/>
    <n v="660"/>
    <b v="1"/>
    <n v="167.50470000000001"/>
    <s v="technology/hardware"/>
    <x v="2"/>
    <s v="hardware"/>
  </r>
  <r>
    <x v="0"/>
    <s v="US"/>
    <s v="USD"/>
    <n v="1364078561"/>
    <d v="2013-03-23T22:42:41"/>
    <n v="1361490161"/>
    <x v="1958"/>
    <b v="1"/>
    <n v="1356"/>
    <b v="1"/>
    <n v="1435.5717142857143"/>
    <s v="technology/hardware"/>
    <x v="2"/>
    <s v="hardware"/>
  </r>
  <r>
    <x v="0"/>
    <s v="US"/>
    <s v="USD"/>
    <n v="1412121600"/>
    <d v="2014-10-01T00:00:00"/>
    <n v="1408565860"/>
    <x v="1959"/>
    <b v="1"/>
    <n v="424"/>
    <b v="1"/>
    <n v="156.73439999999999"/>
    <s v="technology/hardware"/>
    <x v="2"/>
    <s v="hardware"/>
  </r>
  <r>
    <x v="0"/>
    <s v="SE"/>
    <s v="SEK"/>
    <n v="1419151341"/>
    <d v="2014-12-21T08:42:21"/>
    <n v="1416559341"/>
    <x v="1960"/>
    <b v="1"/>
    <n v="33"/>
    <b v="1"/>
    <n v="117.90285714285716"/>
    <s v="technology/hardware"/>
    <x v="2"/>
    <s v="hardware"/>
  </r>
  <r>
    <x v="0"/>
    <s v="US"/>
    <s v="USD"/>
    <n v="1349495940"/>
    <d v="2012-10-06T03:59:00"/>
    <n v="1346042417"/>
    <x v="1961"/>
    <b v="1"/>
    <n v="1633"/>
    <b v="1"/>
    <n v="1105.3811999999998"/>
    <s v="technology/hardware"/>
    <x v="2"/>
    <s v="hardware"/>
  </r>
  <r>
    <x v="0"/>
    <s v="US"/>
    <s v="USD"/>
    <n v="1400006636"/>
    <d v="2014-05-13T18:43:56"/>
    <n v="1397414636"/>
    <x v="1962"/>
    <b v="1"/>
    <n v="306"/>
    <b v="1"/>
    <n v="192.92499999999998"/>
    <s v="technology/hardware"/>
    <x v="2"/>
    <s v="hardware"/>
  </r>
  <r>
    <x v="0"/>
    <s v="GB"/>
    <s v="GBP"/>
    <n v="1410862734"/>
    <d v="2014-09-16T10:18:54"/>
    <n v="1407838734"/>
    <x v="1963"/>
    <b v="1"/>
    <n v="205"/>
    <b v="1"/>
    <n v="126.8842105263158"/>
    <s v="technology/hardware"/>
    <x v="2"/>
    <s v="hardware"/>
  </r>
  <r>
    <x v="0"/>
    <s v="IT"/>
    <s v="EUR"/>
    <n v="1461306772"/>
    <d v="2016-04-22T06:32:52"/>
    <n v="1458714772"/>
    <x v="1964"/>
    <b v="1"/>
    <n v="1281"/>
    <b v="1"/>
    <n v="259.57748878923763"/>
    <s v="technology/hardware"/>
    <x v="2"/>
    <s v="hardware"/>
  </r>
  <r>
    <x v="0"/>
    <s v="US"/>
    <s v="USD"/>
    <n v="1326330000"/>
    <d v="2012-01-12T01:00:00"/>
    <n v="1324433310"/>
    <x v="1965"/>
    <b v="1"/>
    <n v="103"/>
    <b v="1"/>
    <n v="262.27999999999997"/>
    <s v="technology/hardware"/>
    <x v="2"/>
    <s v="hardware"/>
  </r>
  <r>
    <x v="0"/>
    <s v="US"/>
    <s v="USD"/>
    <n v="1408021098"/>
    <d v="2014-08-14T12:58:18"/>
    <n v="1405429098"/>
    <x v="1966"/>
    <b v="1"/>
    <n v="1513"/>
    <b v="1"/>
    <n v="206.74309000000002"/>
    <s v="technology/hardware"/>
    <x v="2"/>
    <s v="hardware"/>
  </r>
  <r>
    <x v="0"/>
    <s v="US"/>
    <s v="USD"/>
    <n v="1398959729"/>
    <d v="2014-05-01T15:55:29"/>
    <n v="1396367729"/>
    <x v="1967"/>
    <b v="1"/>
    <n v="405"/>
    <b v="1"/>
    <n v="370.13"/>
    <s v="technology/hardware"/>
    <x v="2"/>
    <s v="hardware"/>
  </r>
  <r>
    <x v="0"/>
    <s v="US"/>
    <s v="USD"/>
    <n v="1480777515"/>
    <d v="2016-12-03T15:05:15"/>
    <n v="1478095515"/>
    <x v="1968"/>
    <b v="1"/>
    <n v="510"/>
    <b v="1"/>
    <n v="284.96600000000001"/>
    <s v="technology/hardware"/>
    <x v="2"/>
    <s v="hardware"/>
  </r>
  <r>
    <x v="0"/>
    <s v="GB"/>
    <s v="GBP"/>
    <n v="1470423668"/>
    <d v="2016-08-05T19:01:08"/>
    <n v="1467831668"/>
    <x v="1969"/>
    <b v="1"/>
    <n v="1887"/>
    <b v="1"/>
    <n v="579.08000000000004"/>
    <s v="technology/hardware"/>
    <x v="2"/>
    <s v="hardware"/>
  </r>
  <r>
    <x v="0"/>
    <s v="US"/>
    <s v="USD"/>
    <n v="1366429101"/>
    <d v="2013-04-20T03:38:21"/>
    <n v="1361248701"/>
    <x v="1970"/>
    <b v="1"/>
    <n v="701"/>
    <b v="1"/>
    <n v="1131.8"/>
    <s v="technology/hardware"/>
    <x v="2"/>
    <s v="hardware"/>
  </r>
  <r>
    <x v="0"/>
    <s v="US"/>
    <s v="USD"/>
    <n v="1384488000"/>
    <d v="2013-11-15T04:00:00"/>
    <n v="1381752061"/>
    <x v="1971"/>
    <b v="1"/>
    <n v="3863"/>
    <b v="1"/>
    <n v="263.02771750000005"/>
    <s v="technology/hardware"/>
    <x v="2"/>
    <s v="hardware"/>
  </r>
  <r>
    <x v="0"/>
    <s v="US"/>
    <s v="USD"/>
    <n v="1353201444"/>
    <d v="2012-11-18T01:17:24"/>
    <n v="1350605844"/>
    <x v="1972"/>
    <b v="1"/>
    <n v="238"/>
    <b v="1"/>
    <n v="674.48"/>
    <s v="technology/hardware"/>
    <x v="2"/>
    <s v="hardware"/>
  </r>
  <r>
    <x v="0"/>
    <s v="US"/>
    <s v="USD"/>
    <n v="1470466800"/>
    <d v="2016-08-06T07:00:00"/>
    <n v="1467134464"/>
    <x v="1973"/>
    <b v="1"/>
    <n v="2051"/>
    <b v="1"/>
    <n v="256.83081313131316"/>
    <s v="technology/hardware"/>
    <x v="2"/>
    <s v="hardware"/>
  </r>
  <r>
    <x v="0"/>
    <s v="GB"/>
    <s v="GBP"/>
    <n v="1376899269"/>
    <d v="2013-08-19T08:01:09"/>
    <n v="1371715269"/>
    <x v="1974"/>
    <b v="1"/>
    <n v="402"/>
    <b v="1"/>
    <n v="375.49599999999998"/>
    <s v="technology/hardware"/>
    <x v="2"/>
    <s v="hardware"/>
  </r>
  <r>
    <x v="0"/>
    <s v="US"/>
    <s v="USD"/>
    <n v="1362938851"/>
    <d v="2013-03-10T18:07:31"/>
    <n v="1360346851"/>
    <x v="1975"/>
    <b v="1"/>
    <n v="253"/>
    <b v="1"/>
    <n v="208.70837499999996"/>
    <s v="technology/hardware"/>
    <x v="2"/>
    <s v="hardware"/>
  </r>
  <r>
    <x v="0"/>
    <s v="GB"/>
    <s v="GBP"/>
    <n v="1373751325"/>
    <d v="2013-07-13T21:35:25"/>
    <n v="1371159325"/>
    <x v="1976"/>
    <b v="1"/>
    <n v="473"/>
    <b v="1"/>
    <n v="346.6"/>
    <s v="technology/hardware"/>
    <x v="2"/>
    <s v="hardware"/>
  </r>
  <r>
    <x v="0"/>
    <s v="US"/>
    <s v="USD"/>
    <n v="1450511940"/>
    <d v="2015-12-19T07:59:00"/>
    <n v="1446527540"/>
    <x v="1977"/>
    <b v="1"/>
    <n v="821"/>
    <b v="1"/>
    <n v="402.33"/>
    <s v="technology/hardware"/>
    <x v="2"/>
    <s v="hardware"/>
  </r>
  <r>
    <x v="0"/>
    <s v="US"/>
    <s v="USD"/>
    <n v="1339484400"/>
    <d v="2012-06-12T07:00:00"/>
    <n v="1336627492"/>
    <x v="1978"/>
    <b v="1"/>
    <n v="388"/>
    <b v="1"/>
    <n v="1026.8451399999999"/>
    <s v="technology/hardware"/>
    <x v="2"/>
    <s v="hardware"/>
  </r>
  <r>
    <x v="0"/>
    <s v="US"/>
    <s v="USD"/>
    <n v="1447909140"/>
    <d v="2015-11-19T04:59:00"/>
    <n v="1444734146"/>
    <x v="1979"/>
    <b v="1"/>
    <n v="813"/>
    <b v="1"/>
    <n v="114.901155"/>
    <s v="technology/hardware"/>
    <x v="2"/>
    <s v="hardware"/>
  </r>
  <r>
    <x v="0"/>
    <s v="DE"/>
    <s v="EUR"/>
    <n v="1459684862"/>
    <d v="2016-04-03T12:01:02"/>
    <n v="1456232462"/>
    <x v="1980"/>
    <b v="1"/>
    <n v="1945"/>
    <b v="1"/>
    <n v="354.82402000000002"/>
    <s v="technology/hardware"/>
    <x v="2"/>
    <s v="hardware"/>
  </r>
  <r>
    <x v="2"/>
    <s v="CA"/>
    <s v="CAD"/>
    <n v="1404926665"/>
    <d v="2014-07-09T17:24:25"/>
    <n v="1402334665"/>
    <x v="1981"/>
    <b v="0"/>
    <n v="12"/>
    <b v="0"/>
    <n v="5.08"/>
    <s v="photography/people"/>
    <x v="8"/>
    <s v="people"/>
  </r>
  <r>
    <x v="2"/>
    <s v="HK"/>
    <s v="HKD"/>
    <n v="1480863887"/>
    <d v="2016-12-04T15:04:47"/>
    <n v="1478268287"/>
    <x v="1982"/>
    <b v="0"/>
    <n v="0"/>
    <b v="0"/>
    <n v="0"/>
    <s v="photography/people"/>
    <x v="8"/>
    <s v="people"/>
  </r>
  <r>
    <x v="2"/>
    <s v="US"/>
    <s v="USD"/>
    <n v="1472799600"/>
    <d v="2016-09-02T07:00:00"/>
    <n v="1470874618"/>
    <x v="1983"/>
    <b v="0"/>
    <n v="16"/>
    <b v="0"/>
    <n v="4.3"/>
    <s v="photography/people"/>
    <x v="8"/>
    <s v="people"/>
  </r>
  <r>
    <x v="2"/>
    <s v="US"/>
    <s v="USD"/>
    <n v="1417377481"/>
    <d v="2014-11-30T19:58:01"/>
    <n v="1412189881"/>
    <x v="1984"/>
    <b v="0"/>
    <n v="7"/>
    <b v="0"/>
    <n v="21.146666666666665"/>
    <s v="photography/people"/>
    <x v="8"/>
    <s v="people"/>
  </r>
  <r>
    <x v="2"/>
    <s v="GB"/>
    <s v="GBP"/>
    <n v="1470178800"/>
    <d v="2016-08-02T23:00:00"/>
    <n v="1467650771"/>
    <x v="1985"/>
    <b v="0"/>
    <n v="4"/>
    <b v="0"/>
    <n v="3.1875"/>
    <s v="photography/people"/>
    <x v="8"/>
    <s v="people"/>
  </r>
  <r>
    <x v="2"/>
    <s v="GB"/>
    <s v="GBP"/>
    <n v="1457947483"/>
    <d v="2016-03-14T09:24:43"/>
    <n v="1455359083"/>
    <x v="1986"/>
    <b v="0"/>
    <n v="1"/>
    <b v="0"/>
    <n v="0.05"/>
    <s v="photography/people"/>
    <x v="8"/>
    <s v="people"/>
  </r>
  <r>
    <x v="2"/>
    <s v="GB"/>
    <s v="GBP"/>
    <n v="1425223276"/>
    <d v="2015-03-01T15:21:16"/>
    <n v="1422631276"/>
    <x v="1987"/>
    <b v="0"/>
    <n v="28"/>
    <b v="0"/>
    <n v="42.472727272727276"/>
    <s v="photography/people"/>
    <x v="8"/>
    <s v="people"/>
  </r>
  <r>
    <x v="2"/>
    <s v="US"/>
    <s v="USD"/>
    <n v="1440094742"/>
    <d v="2015-08-20T18:19:02"/>
    <n v="1437502742"/>
    <x v="1988"/>
    <b v="0"/>
    <n v="1"/>
    <b v="0"/>
    <n v="0.41666666666666669"/>
    <s v="photography/people"/>
    <x v="8"/>
    <s v="people"/>
  </r>
  <r>
    <x v="2"/>
    <s v="US"/>
    <s v="USD"/>
    <n v="1481473208"/>
    <d v="2016-12-11T16:20:08"/>
    <n v="1478881208"/>
    <x v="1989"/>
    <b v="0"/>
    <n v="1"/>
    <b v="0"/>
    <n v="1"/>
    <s v="photography/people"/>
    <x v="8"/>
    <s v="people"/>
  </r>
  <r>
    <x v="2"/>
    <s v="US"/>
    <s v="USD"/>
    <n v="1455338532"/>
    <d v="2016-02-13T04:42:12"/>
    <n v="1454042532"/>
    <x v="1990"/>
    <b v="0"/>
    <n v="5"/>
    <b v="0"/>
    <n v="16.966666666666665"/>
    <s v="photography/people"/>
    <x v="8"/>
    <s v="people"/>
  </r>
  <r>
    <x v="2"/>
    <s v="US"/>
    <s v="USD"/>
    <n v="1435958786"/>
    <d v="2015-07-03T21:26:26"/>
    <n v="1434144386"/>
    <x v="1991"/>
    <b v="0"/>
    <n v="3"/>
    <b v="0"/>
    <n v="7.0000000000000009"/>
    <s v="photography/people"/>
    <x v="8"/>
    <s v="people"/>
  </r>
  <r>
    <x v="2"/>
    <s v="US"/>
    <s v="USD"/>
    <n v="1424229991"/>
    <d v="2015-02-18T03:26:31"/>
    <n v="1421637991"/>
    <x v="1992"/>
    <b v="0"/>
    <n v="2"/>
    <b v="0"/>
    <n v="0.13333333333333333"/>
    <s v="photography/people"/>
    <x v="8"/>
    <s v="people"/>
  </r>
  <r>
    <x v="2"/>
    <s v="GB"/>
    <s v="GBP"/>
    <n v="1450706837"/>
    <d v="2015-12-21T14:07:17"/>
    <n v="1448114837"/>
    <x v="1993"/>
    <b v="0"/>
    <n v="0"/>
    <b v="0"/>
    <n v="0"/>
    <s v="photography/people"/>
    <x v="8"/>
    <s v="people"/>
  </r>
  <r>
    <x v="2"/>
    <s v="US"/>
    <s v="USD"/>
    <n v="1481072942"/>
    <d v="2016-12-07T01:09:02"/>
    <n v="1475885342"/>
    <x v="1994"/>
    <b v="0"/>
    <n v="0"/>
    <b v="0"/>
    <n v="0"/>
    <s v="photography/people"/>
    <x v="8"/>
    <s v="people"/>
  </r>
  <r>
    <x v="2"/>
    <s v="CA"/>
    <s v="CAD"/>
    <n v="1437082736"/>
    <d v="2015-07-16T21:38:56"/>
    <n v="1435354736"/>
    <x v="1995"/>
    <b v="0"/>
    <n v="3"/>
    <b v="0"/>
    <n v="7.8"/>
    <s v="photography/people"/>
    <x v="8"/>
    <s v="people"/>
  </r>
  <r>
    <x v="2"/>
    <s v="US"/>
    <s v="USD"/>
    <n v="1405021211"/>
    <d v="2014-07-10T19:40:11"/>
    <n v="1402429211"/>
    <x v="1996"/>
    <b v="0"/>
    <n v="0"/>
    <b v="0"/>
    <n v="0"/>
    <s v="photography/people"/>
    <x v="8"/>
    <s v="people"/>
  </r>
  <r>
    <x v="2"/>
    <s v="US"/>
    <s v="USD"/>
    <n v="1409091612"/>
    <d v="2014-08-26T22:20:12"/>
    <n v="1406499612"/>
    <x v="1997"/>
    <b v="0"/>
    <n v="0"/>
    <b v="0"/>
    <n v="0"/>
    <s v="photography/people"/>
    <x v="8"/>
    <s v="people"/>
  </r>
  <r>
    <x v="2"/>
    <s v="US"/>
    <s v="USD"/>
    <n v="1406861438"/>
    <d v="2014-08-01T02:50:38"/>
    <n v="1402973438"/>
    <x v="1998"/>
    <b v="0"/>
    <n v="3"/>
    <b v="0"/>
    <n v="26.200000000000003"/>
    <s v="photography/people"/>
    <x v="8"/>
    <s v="people"/>
  </r>
  <r>
    <x v="2"/>
    <s v="GB"/>
    <s v="GBP"/>
    <n v="1415882108"/>
    <d v="2014-11-13T12:35:08"/>
    <n v="1413286508"/>
    <x v="1999"/>
    <b v="0"/>
    <n v="7"/>
    <b v="0"/>
    <n v="0.76129032258064511"/>
    <s v="photography/people"/>
    <x v="8"/>
    <s v="people"/>
  </r>
  <r>
    <x v="2"/>
    <s v="CA"/>
    <s v="CAD"/>
    <n v="1452120613"/>
    <d v="2016-01-06T22:50:13"/>
    <n v="1449528613"/>
    <x v="2000"/>
    <b v="0"/>
    <n v="25"/>
    <b v="0"/>
    <n v="12.5"/>
    <s v="photography/people"/>
    <x v="8"/>
    <s v="people"/>
  </r>
  <r>
    <x v="0"/>
    <s v="DE"/>
    <s v="EUR"/>
    <n v="1434139200"/>
    <d v="2015-06-12T20:00:00"/>
    <n v="1431406916"/>
    <x v="2001"/>
    <b v="1"/>
    <n v="1637"/>
    <b v="1"/>
    <n v="382.12909090909091"/>
    <s v="technology/hardware"/>
    <x v="2"/>
    <s v="hardware"/>
  </r>
  <r>
    <x v="0"/>
    <s v="US"/>
    <s v="USD"/>
    <n v="1485191143"/>
    <d v="2017-01-23T17:05:43"/>
    <n v="1482599143"/>
    <x v="2002"/>
    <b v="1"/>
    <n v="1375"/>
    <b v="1"/>
    <n v="216.79422000000002"/>
    <s v="technology/hardware"/>
    <x v="2"/>
    <s v="hardware"/>
  </r>
  <r>
    <x v="0"/>
    <s v="US"/>
    <s v="USD"/>
    <n v="1278111600"/>
    <d v="2010-07-02T23:00:00"/>
    <n v="1276830052"/>
    <x v="2003"/>
    <b v="1"/>
    <n v="17"/>
    <b v="1"/>
    <n v="312"/>
    <s v="technology/hardware"/>
    <x v="2"/>
    <s v="hardware"/>
  </r>
  <r>
    <x v="0"/>
    <s v="US"/>
    <s v="USD"/>
    <n v="1405002663"/>
    <d v="2014-07-10T14:31:03"/>
    <n v="1402410663"/>
    <x v="2004"/>
    <b v="1"/>
    <n v="354"/>
    <b v="1"/>
    <n v="234.42048"/>
    <s v="technology/hardware"/>
    <x v="2"/>
    <s v="hardware"/>
  </r>
  <r>
    <x v="0"/>
    <s v="US"/>
    <s v="USD"/>
    <n v="1381895940"/>
    <d v="2013-10-16T03:59:00"/>
    <n v="1379532618"/>
    <x v="2005"/>
    <b v="1"/>
    <n v="191"/>
    <b v="1"/>
    <n v="123.68010000000001"/>
    <s v="technology/hardware"/>
    <x v="2"/>
    <s v="hardware"/>
  </r>
  <r>
    <x v="0"/>
    <s v="US"/>
    <s v="USD"/>
    <n v="1417611645"/>
    <d v="2014-12-03T13:00:45"/>
    <n v="1414584045"/>
    <x v="2006"/>
    <b v="1"/>
    <n v="303"/>
    <b v="1"/>
    <n v="247.84"/>
    <s v="technology/hardware"/>
    <x v="2"/>
    <s v="hardware"/>
  </r>
  <r>
    <x v="0"/>
    <s v="US"/>
    <s v="USD"/>
    <n v="1282622400"/>
    <d v="2010-08-24T04:00:00"/>
    <n v="1276891586"/>
    <x v="2007"/>
    <b v="1"/>
    <n v="137"/>
    <b v="1"/>
    <n v="115.7092"/>
    <s v="technology/hardware"/>
    <x v="2"/>
    <s v="hardware"/>
  </r>
  <r>
    <x v="0"/>
    <s v="US"/>
    <s v="USD"/>
    <n v="1316442622"/>
    <d v="2011-09-19T14:30:22"/>
    <n v="1312641022"/>
    <x v="2008"/>
    <b v="1"/>
    <n v="41"/>
    <b v="1"/>
    <n v="117.07484768810599"/>
    <s v="technology/hardware"/>
    <x v="2"/>
    <s v="hardware"/>
  </r>
  <r>
    <x v="0"/>
    <s v="DE"/>
    <s v="EUR"/>
    <n v="1479890743"/>
    <d v="2016-11-23T08:45:43"/>
    <n v="1476776743"/>
    <x v="2009"/>
    <b v="1"/>
    <n v="398"/>
    <b v="1"/>
    <n v="305.15800000000002"/>
    <s v="technology/hardware"/>
    <x v="2"/>
    <s v="hardware"/>
  </r>
  <r>
    <x v="0"/>
    <s v="US"/>
    <s v="USD"/>
    <n v="1471564491"/>
    <d v="2016-08-18T23:54:51"/>
    <n v="1468972491"/>
    <x v="2010"/>
    <b v="1"/>
    <n v="1737"/>
    <b v="1"/>
    <n v="320.05299999999994"/>
    <s v="technology/hardware"/>
    <x v="2"/>
    <s v="hardware"/>
  </r>
  <r>
    <x v="0"/>
    <s v="AT"/>
    <s v="EUR"/>
    <n v="1452553200"/>
    <d v="2016-01-11T23:00:00"/>
    <n v="1449650173"/>
    <x v="2011"/>
    <b v="1"/>
    <n v="971"/>
    <b v="1"/>
    <n v="819.56399999999996"/>
    <s v="technology/hardware"/>
    <x v="2"/>
    <s v="hardware"/>
  </r>
  <r>
    <x v="0"/>
    <s v="US"/>
    <s v="USD"/>
    <n v="1423165441"/>
    <d v="2015-02-05T19:44:01"/>
    <n v="1420573441"/>
    <x v="2012"/>
    <b v="1"/>
    <n v="183"/>
    <b v="1"/>
    <n v="234.90000000000003"/>
    <s v="technology/hardware"/>
    <x v="2"/>
    <s v="hardware"/>
  </r>
  <r>
    <x v="0"/>
    <s v="US"/>
    <s v="USD"/>
    <n v="1468019014"/>
    <d v="2016-07-08T23:03:34"/>
    <n v="1462835014"/>
    <x v="2013"/>
    <b v="1"/>
    <n v="4562"/>
    <b v="1"/>
    <n v="494.91374999999999"/>
    <s v="technology/hardware"/>
    <x v="2"/>
    <s v="hardware"/>
  </r>
  <r>
    <x v="0"/>
    <s v="US"/>
    <s v="USD"/>
    <n v="1364184539"/>
    <d v="2013-03-25T04:08:59"/>
    <n v="1361250539"/>
    <x v="2014"/>
    <b v="1"/>
    <n v="26457"/>
    <b v="1"/>
    <n v="7813.7822333333334"/>
    <s v="technology/hardware"/>
    <x v="2"/>
    <s v="hardware"/>
  </r>
  <r>
    <x v="0"/>
    <s v="US"/>
    <s v="USD"/>
    <n v="1315602163"/>
    <d v="2011-09-09T21:02:43"/>
    <n v="1313010163"/>
    <x v="2015"/>
    <b v="1"/>
    <n v="162"/>
    <b v="1"/>
    <n v="113.00013888888888"/>
    <s v="technology/hardware"/>
    <x v="2"/>
    <s v="hardware"/>
  </r>
  <r>
    <x v="0"/>
    <s v="US"/>
    <s v="USD"/>
    <n v="1362863299"/>
    <d v="2013-03-09T21:08:19"/>
    <n v="1360271299"/>
    <x v="2016"/>
    <b v="1"/>
    <n v="479"/>
    <b v="1"/>
    <n v="921.54219999999998"/>
    <s v="technology/hardware"/>
    <x v="2"/>
    <s v="hardware"/>
  </r>
  <r>
    <x v="0"/>
    <s v="US"/>
    <s v="USD"/>
    <n v="1332561600"/>
    <d v="2012-03-24T04:00:00"/>
    <n v="1329873755"/>
    <x v="2017"/>
    <b v="1"/>
    <n v="426"/>
    <b v="1"/>
    <n v="125.10239999999999"/>
    <s v="technology/hardware"/>
    <x v="2"/>
    <s v="hardware"/>
  </r>
  <r>
    <x v="0"/>
    <s v="IE"/>
    <s v="EUR"/>
    <n v="1439455609"/>
    <d v="2015-08-13T08:46:49"/>
    <n v="1436863609"/>
    <x v="2018"/>
    <b v="1"/>
    <n v="450"/>
    <b v="1"/>
    <n v="102.24343076923077"/>
    <s v="technology/hardware"/>
    <x v="2"/>
    <s v="hardware"/>
  </r>
  <r>
    <x v="0"/>
    <s v="US"/>
    <s v="USD"/>
    <n v="1474563621"/>
    <d v="2016-09-22T17:00:21"/>
    <n v="1471971621"/>
    <x v="2019"/>
    <b v="1"/>
    <n v="1780"/>
    <b v="1"/>
    <n v="484.90975000000003"/>
    <s v="technology/hardware"/>
    <x v="2"/>
    <s v="hardware"/>
  </r>
  <r>
    <x v="0"/>
    <s v="US"/>
    <s v="USD"/>
    <n v="1400108640"/>
    <d v="2014-05-14T23:04:00"/>
    <n v="1396923624"/>
    <x v="2020"/>
    <b v="1"/>
    <n v="122"/>
    <b v="1"/>
    <n v="192.33333333333334"/>
    <s v="technology/hardware"/>
    <x v="2"/>
    <s v="hardware"/>
  </r>
  <r>
    <x v="0"/>
    <s v="US"/>
    <s v="USD"/>
    <n v="1411522897"/>
    <d v="2014-09-24T01:41:37"/>
    <n v="1407634897"/>
    <x v="2021"/>
    <b v="1"/>
    <n v="95"/>
    <b v="1"/>
    <n v="281.10000000000002"/>
    <s v="technology/hardware"/>
    <x v="2"/>
    <s v="hardware"/>
  </r>
  <r>
    <x v="0"/>
    <s v="US"/>
    <s v="USD"/>
    <n v="1465652372"/>
    <d v="2016-06-11T13:39:32"/>
    <n v="1463060372"/>
    <x v="2022"/>
    <b v="1"/>
    <n v="325"/>
    <b v="1"/>
    <n v="125.13700000000001"/>
    <s v="technology/hardware"/>
    <x v="2"/>
    <s v="hardware"/>
  </r>
  <r>
    <x v="0"/>
    <s v="US"/>
    <s v="USD"/>
    <n v="1434017153"/>
    <d v="2015-06-11T10:05:53"/>
    <n v="1431425153"/>
    <x v="2023"/>
    <b v="1"/>
    <n v="353"/>
    <b v="1"/>
    <n v="161.459"/>
    <s v="technology/hardware"/>
    <x v="2"/>
    <s v="hardware"/>
  </r>
  <r>
    <x v="0"/>
    <s v="US"/>
    <s v="USD"/>
    <n v="1344826800"/>
    <d v="2012-08-13T03:00:00"/>
    <n v="1341875544"/>
    <x v="2024"/>
    <b v="1"/>
    <n v="105"/>
    <b v="1"/>
    <n v="585.35"/>
    <s v="technology/hardware"/>
    <x v="2"/>
    <s v="hardware"/>
  </r>
  <r>
    <x v="0"/>
    <s v="DE"/>
    <s v="EUR"/>
    <n v="1433996746"/>
    <d v="2015-06-11T04:25:46"/>
    <n v="1431404746"/>
    <x v="2025"/>
    <b v="1"/>
    <n v="729"/>
    <b v="1"/>
    <n v="201.14999999999998"/>
    <s v="technology/hardware"/>
    <x v="2"/>
    <s v="hardware"/>
  </r>
  <r>
    <x v="0"/>
    <s v="US"/>
    <s v="USD"/>
    <n v="1398052740"/>
    <d v="2014-04-21T03:59:00"/>
    <n v="1394127585"/>
    <x v="2026"/>
    <b v="1"/>
    <n v="454"/>
    <b v="1"/>
    <n v="133.48307999999997"/>
    <s v="technology/hardware"/>
    <x v="2"/>
    <s v="hardware"/>
  </r>
  <r>
    <x v="0"/>
    <s v="US"/>
    <s v="USD"/>
    <n v="1427740319"/>
    <d v="2015-03-30T18:31:59"/>
    <n v="1423855919"/>
    <x v="2027"/>
    <b v="1"/>
    <n v="539"/>
    <b v="1"/>
    <n v="120.24900000000001"/>
    <s v="technology/hardware"/>
    <x v="2"/>
    <s v="hardware"/>
  </r>
  <r>
    <x v="0"/>
    <s v="US"/>
    <s v="USD"/>
    <n v="1268690100"/>
    <d v="2010-03-15T21:55:00"/>
    <n v="1265493806"/>
    <x v="2028"/>
    <b v="1"/>
    <n v="79"/>
    <b v="1"/>
    <n v="126.16666666666667"/>
    <s v="technology/hardware"/>
    <x v="2"/>
    <s v="hardware"/>
  </r>
  <r>
    <x v="0"/>
    <s v="US"/>
    <s v="USD"/>
    <n v="1409099481"/>
    <d v="2014-08-27T00:31:21"/>
    <n v="1406507481"/>
    <x v="2029"/>
    <b v="1"/>
    <n v="94"/>
    <b v="1"/>
    <n v="361.2"/>
    <s v="technology/hardware"/>
    <x v="2"/>
    <s v="hardware"/>
  </r>
  <r>
    <x v="0"/>
    <s v="GB"/>
    <s v="GBP"/>
    <n v="1354233296"/>
    <d v="2012-11-29T23:54:56"/>
    <n v="1351641296"/>
    <x v="2030"/>
    <b v="1"/>
    <n v="625"/>
    <b v="1"/>
    <n v="226.239013671875"/>
    <s v="technology/hardware"/>
    <x v="2"/>
    <s v="hardware"/>
  </r>
  <r>
    <x v="0"/>
    <s v="NL"/>
    <s v="EUR"/>
    <n v="1420765200"/>
    <d v="2015-01-09T01:00:00"/>
    <n v="1417506853"/>
    <x v="2031"/>
    <b v="1"/>
    <n v="508"/>
    <b v="1"/>
    <n v="120.35"/>
    <s v="technology/hardware"/>
    <x v="2"/>
    <s v="hardware"/>
  </r>
  <r>
    <x v="0"/>
    <s v="US"/>
    <s v="USD"/>
    <n v="1481778000"/>
    <d v="2016-12-15T05:00:00"/>
    <n v="1479216874"/>
    <x v="2032"/>
    <b v="1"/>
    <n v="531"/>
    <b v="1"/>
    <n v="304.18799999999999"/>
    <s v="technology/hardware"/>
    <x v="2"/>
    <s v="hardware"/>
  </r>
  <r>
    <x v="0"/>
    <s v="US"/>
    <s v="USD"/>
    <n v="1398477518"/>
    <d v="2014-04-26T01:58:38"/>
    <n v="1395885518"/>
    <x v="2033"/>
    <b v="1"/>
    <n v="158"/>
    <b v="1"/>
    <n v="178.67599999999999"/>
    <s v="technology/hardware"/>
    <x v="2"/>
    <s v="hardware"/>
  </r>
  <r>
    <x v="0"/>
    <s v="US"/>
    <s v="USD"/>
    <n v="1430981880"/>
    <d v="2015-05-07T06:58:00"/>
    <n v="1426216033"/>
    <x v="2034"/>
    <b v="1"/>
    <n v="508"/>
    <b v="1"/>
    <n v="386.81998717948721"/>
    <s v="technology/hardware"/>
    <x v="2"/>
    <s v="hardware"/>
  </r>
  <r>
    <x v="0"/>
    <s v="US"/>
    <s v="USD"/>
    <n v="1450486800"/>
    <d v="2015-12-19T01:00:00"/>
    <n v="1446562807"/>
    <x v="2035"/>
    <b v="1"/>
    <n v="644"/>
    <b v="1"/>
    <n v="211.03642500000004"/>
    <s v="technology/hardware"/>
    <x v="2"/>
    <s v="hardware"/>
  </r>
  <r>
    <x v="0"/>
    <s v="US"/>
    <s v="USD"/>
    <n v="1399668319"/>
    <d v="2014-05-09T20:45:19"/>
    <n v="1397076319"/>
    <x v="2036"/>
    <b v="1"/>
    <n v="848"/>
    <b v="1"/>
    <n v="131.66833333333335"/>
    <s v="technology/hardware"/>
    <x v="2"/>
    <s v="hardware"/>
  </r>
  <r>
    <x v="0"/>
    <s v="US"/>
    <s v="USD"/>
    <n v="1388383353"/>
    <d v="2013-12-30T06:02:33"/>
    <n v="1383195753"/>
    <x v="2037"/>
    <b v="1"/>
    <n v="429"/>
    <b v="1"/>
    <n v="300.47639999999996"/>
    <s v="technology/hardware"/>
    <x v="2"/>
    <s v="hardware"/>
  </r>
  <r>
    <x v="0"/>
    <s v="GB"/>
    <s v="GBP"/>
    <n v="1372701600"/>
    <d v="2013-07-01T18:00:00"/>
    <n v="1369895421"/>
    <x v="2038"/>
    <b v="1"/>
    <n v="204"/>
    <b v="1"/>
    <n v="420.51249999999999"/>
    <s v="technology/hardware"/>
    <x v="2"/>
    <s v="hardware"/>
  </r>
  <r>
    <x v="0"/>
    <s v="US"/>
    <s v="USD"/>
    <n v="1480568340"/>
    <d v="2016-12-01T04:59:00"/>
    <n v="1477996325"/>
    <x v="2039"/>
    <b v="1"/>
    <n v="379"/>
    <b v="1"/>
    <n v="136.21680000000001"/>
    <s v="technology/hardware"/>
    <x v="2"/>
    <s v="hardware"/>
  </r>
  <r>
    <x v="0"/>
    <s v="US"/>
    <s v="USD"/>
    <n v="1384557303"/>
    <d v="2013-11-15T23:15:03"/>
    <n v="1383257703"/>
    <x v="2040"/>
    <b v="1"/>
    <n v="271"/>
    <b v="1"/>
    <n v="248.17133333333334"/>
    <s v="technology/hardware"/>
    <x v="2"/>
    <s v="hardware"/>
  </r>
  <r>
    <x v="0"/>
    <s v="US"/>
    <s v="USD"/>
    <n v="1478785027"/>
    <d v="2016-11-10T13:37:07"/>
    <n v="1476189427"/>
    <x v="2041"/>
    <b v="0"/>
    <n v="120"/>
    <b v="1"/>
    <n v="181.86315789473684"/>
    <s v="technology/hardware"/>
    <x v="2"/>
    <s v="hardware"/>
  </r>
  <r>
    <x v="0"/>
    <s v="US"/>
    <s v="USD"/>
    <n v="1453481974"/>
    <d v="2016-01-22T16:59:34"/>
    <n v="1448297974"/>
    <x v="2042"/>
    <b v="0"/>
    <n v="140"/>
    <b v="1"/>
    <n v="123.53"/>
    <s v="technology/hardware"/>
    <x v="2"/>
    <s v="hardware"/>
  </r>
  <r>
    <x v="0"/>
    <s v="US"/>
    <s v="USD"/>
    <n v="1481432340"/>
    <d v="2016-12-11T04:59:00"/>
    <n v="1476764077"/>
    <x v="2043"/>
    <b v="0"/>
    <n v="193"/>
    <b v="1"/>
    <n v="506.20938628158842"/>
    <s v="technology/hardware"/>
    <x v="2"/>
    <s v="hardware"/>
  </r>
  <r>
    <x v="0"/>
    <s v="US"/>
    <s v="USD"/>
    <n v="1434212714"/>
    <d v="2015-06-13T16:25:14"/>
    <n v="1431620714"/>
    <x v="2044"/>
    <b v="0"/>
    <n v="180"/>
    <b v="1"/>
    <n v="108.21333333333334"/>
    <s v="technology/hardware"/>
    <x v="2"/>
    <s v="hardware"/>
  </r>
  <r>
    <x v="0"/>
    <s v="US"/>
    <s v="USD"/>
    <n v="1341799647"/>
    <d v="2012-07-09T02:07:27"/>
    <n v="1339207647"/>
    <x v="2045"/>
    <b v="0"/>
    <n v="263"/>
    <b v="1"/>
    <n v="819.18387755102037"/>
    <s v="technology/hardware"/>
    <x v="2"/>
    <s v="hardware"/>
  </r>
  <r>
    <x v="0"/>
    <s v="US"/>
    <s v="USD"/>
    <n v="1369282044"/>
    <d v="2013-05-23T04:07:24"/>
    <n v="1366690044"/>
    <x v="2046"/>
    <b v="0"/>
    <n v="217"/>
    <b v="1"/>
    <n v="121.10000000000001"/>
    <s v="technology/hardware"/>
    <x v="2"/>
    <s v="hardware"/>
  </r>
  <r>
    <x v="0"/>
    <s v="AU"/>
    <s v="AUD"/>
    <n v="1429228800"/>
    <d v="2015-04-17T00:00:00"/>
    <n v="1426714870"/>
    <x v="2047"/>
    <b v="0"/>
    <n v="443"/>
    <b v="1"/>
    <n v="102.99897959183673"/>
    <s v="technology/hardware"/>
    <x v="2"/>
    <s v="hardware"/>
  </r>
  <r>
    <x v="0"/>
    <s v="US"/>
    <s v="USD"/>
    <n v="1369323491"/>
    <d v="2013-05-23T15:38:11"/>
    <n v="1366731491"/>
    <x v="2048"/>
    <b v="0"/>
    <n v="1373"/>
    <b v="1"/>
    <n v="148.33229411764705"/>
    <s v="technology/hardware"/>
    <x v="2"/>
    <s v="hardware"/>
  </r>
  <r>
    <x v="0"/>
    <s v="GB"/>
    <s v="GBP"/>
    <n v="1386025140"/>
    <d v="2013-12-02T22:59:00"/>
    <n v="1382963963"/>
    <x v="2049"/>
    <b v="0"/>
    <n v="742"/>
    <b v="1"/>
    <n v="120.19070000000001"/>
    <s v="technology/hardware"/>
    <x v="2"/>
    <s v="hardware"/>
  </r>
  <r>
    <x v="0"/>
    <s v="US"/>
    <s v="USD"/>
    <n v="1433036578"/>
    <d v="2015-05-31T01:42:58"/>
    <n v="1429580578"/>
    <x v="2050"/>
    <b v="0"/>
    <n v="170"/>
    <b v="1"/>
    <n v="473.27000000000004"/>
    <s v="technology/hardware"/>
    <x v="2"/>
    <s v="hardware"/>
  </r>
  <r>
    <x v="0"/>
    <s v="US"/>
    <s v="USD"/>
    <n v="1388017937"/>
    <d v="2013-12-26T00:32:17"/>
    <n v="1385425937"/>
    <x v="2051"/>
    <b v="0"/>
    <n v="242"/>
    <b v="1"/>
    <n v="130.36250000000001"/>
    <s v="technology/hardware"/>
    <x v="2"/>
    <s v="hardware"/>
  </r>
  <r>
    <x v="0"/>
    <s v="US"/>
    <s v="USD"/>
    <n v="1455933653"/>
    <d v="2016-02-20T02:00:53"/>
    <n v="1452045653"/>
    <x v="2052"/>
    <b v="0"/>
    <n v="541"/>
    <b v="1"/>
    <n v="353.048"/>
    <s v="technology/hardware"/>
    <x v="2"/>
    <s v="hardware"/>
  </r>
  <r>
    <x v="0"/>
    <s v="US"/>
    <s v="USD"/>
    <n v="1448466551"/>
    <d v="2015-11-25T15:49:11"/>
    <n v="1445870951"/>
    <x v="2053"/>
    <b v="0"/>
    <n v="121"/>
    <b v="1"/>
    <n v="101.02"/>
    <s v="technology/hardware"/>
    <x v="2"/>
    <s v="hardware"/>
  </r>
  <r>
    <x v="0"/>
    <s v="GB"/>
    <s v="GBP"/>
    <n v="1399033810"/>
    <d v="2014-05-02T12:30:10"/>
    <n v="1396441810"/>
    <x v="2054"/>
    <b v="0"/>
    <n v="621"/>
    <b v="1"/>
    <n v="113.59142857142857"/>
    <s v="technology/hardware"/>
    <x v="2"/>
    <s v="hardware"/>
  </r>
  <r>
    <x v="0"/>
    <s v="US"/>
    <s v="USD"/>
    <n v="1417579200"/>
    <d v="2014-12-03T04:00:00"/>
    <n v="1415031043"/>
    <x v="2055"/>
    <b v="0"/>
    <n v="101"/>
    <b v="1"/>
    <n v="167.41666666666666"/>
    <s v="technology/hardware"/>
    <x v="2"/>
    <s v="hardware"/>
  </r>
  <r>
    <x v="0"/>
    <s v="US"/>
    <s v="USD"/>
    <n v="1366222542"/>
    <d v="2013-04-17T18:15:42"/>
    <n v="1363630542"/>
    <x v="2056"/>
    <b v="0"/>
    <n v="554"/>
    <b v="1"/>
    <n v="153.452"/>
    <s v="technology/hardware"/>
    <x v="2"/>
    <s v="hardware"/>
  </r>
  <r>
    <x v="0"/>
    <s v="GB"/>
    <s v="GBP"/>
    <n v="1456487532"/>
    <d v="2016-02-26T11:52:12"/>
    <n v="1453895532"/>
    <x v="2057"/>
    <b v="0"/>
    <n v="666"/>
    <b v="1"/>
    <n v="202.23220000000001"/>
    <s v="technology/hardware"/>
    <x v="2"/>
    <s v="hardware"/>
  </r>
  <r>
    <x v="0"/>
    <s v="GB"/>
    <s v="GBP"/>
    <n v="1425326400"/>
    <d v="2015-03-02T20:00:00"/>
    <n v="1421916830"/>
    <x v="2058"/>
    <b v="0"/>
    <n v="410"/>
    <b v="1"/>
    <n v="168.28125"/>
    <s v="technology/hardware"/>
    <x v="2"/>
    <s v="hardware"/>
  </r>
  <r>
    <x v="0"/>
    <s v="US"/>
    <s v="USD"/>
    <n v="1454277540"/>
    <d v="2016-01-31T21:59:00"/>
    <n v="1450880854"/>
    <x v="2059"/>
    <b v="0"/>
    <n v="375"/>
    <b v="1"/>
    <n v="143.45666666666668"/>
    <s v="technology/hardware"/>
    <x v="2"/>
    <s v="hardware"/>
  </r>
  <r>
    <x v="0"/>
    <s v="US"/>
    <s v="USD"/>
    <n v="1406129150"/>
    <d v="2014-07-23T15:25:50"/>
    <n v="1400945150"/>
    <x v="2060"/>
    <b v="0"/>
    <n v="1364"/>
    <b v="1"/>
    <n v="196.4"/>
    <s v="technology/hardware"/>
    <x v="2"/>
    <s v="hardware"/>
  </r>
  <r>
    <x v="0"/>
    <s v="US"/>
    <s v="USD"/>
    <n v="1483208454"/>
    <d v="2016-12-31T18:20:54"/>
    <n v="1480616454"/>
    <x v="2061"/>
    <b v="0"/>
    <n v="35"/>
    <b v="1"/>
    <n v="107.91999999999999"/>
    <s v="technology/hardware"/>
    <x v="2"/>
    <s v="hardware"/>
  </r>
  <r>
    <x v="0"/>
    <s v="DK"/>
    <s v="DKK"/>
    <n v="1458807098"/>
    <d v="2016-03-24T08:11:38"/>
    <n v="1456218698"/>
    <x v="2062"/>
    <b v="0"/>
    <n v="203"/>
    <b v="1"/>
    <n v="114.97699999999999"/>
    <s v="technology/hardware"/>
    <x v="2"/>
    <s v="hardware"/>
  </r>
  <r>
    <x v="0"/>
    <s v="DE"/>
    <s v="EUR"/>
    <n v="1463333701"/>
    <d v="2016-05-15T17:35:01"/>
    <n v="1460482501"/>
    <x v="2063"/>
    <b v="0"/>
    <n v="49"/>
    <b v="1"/>
    <n v="148.04999999999998"/>
    <s v="technology/hardware"/>
    <x v="2"/>
    <s v="hardware"/>
  </r>
  <r>
    <x v="0"/>
    <s v="US"/>
    <s v="USD"/>
    <n v="1370001600"/>
    <d v="2013-05-31T12:00:00"/>
    <n v="1366879523"/>
    <x v="2064"/>
    <b v="0"/>
    <n v="5812"/>
    <b v="1"/>
    <n v="191.16676082790633"/>
    <s v="technology/hardware"/>
    <x v="2"/>
    <s v="hardware"/>
  </r>
  <r>
    <x v="0"/>
    <s v="GB"/>
    <s v="GBP"/>
    <n v="1387958429"/>
    <d v="2013-12-25T08:00:29"/>
    <n v="1385366429"/>
    <x v="2065"/>
    <b v="0"/>
    <n v="1556"/>
    <b v="1"/>
    <n v="199.215125"/>
    <s v="technology/hardware"/>
    <x v="2"/>
    <s v="hardware"/>
  </r>
  <r>
    <x v="0"/>
    <s v="US"/>
    <s v="USD"/>
    <n v="1408818683"/>
    <d v="2014-08-23T18:31:23"/>
    <n v="1406226683"/>
    <x v="2066"/>
    <b v="0"/>
    <n v="65"/>
    <b v="1"/>
    <n v="218.6"/>
    <s v="technology/hardware"/>
    <x v="2"/>
    <s v="hardware"/>
  </r>
  <r>
    <x v="0"/>
    <s v="GB"/>
    <s v="GBP"/>
    <n v="1432499376"/>
    <d v="2015-05-24T20:29:36"/>
    <n v="1429648176"/>
    <x v="2067"/>
    <b v="0"/>
    <n v="10"/>
    <b v="1"/>
    <n v="126.86868686868686"/>
    <s v="technology/hardware"/>
    <x v="2"/>
    <s v="hardware"/>
  </r>
  <r>
    <x v="0"/>
    <s v="US"/>
    <s v="USD"/>
    <n v="1476994315"/>
    <d v="2016-10-20T20:11:55"/>
    <n v="1474402315"/>
    <x v="2068"/>
    <b v="0"/>
    <n v="76"/>
    <b v="1"/>
    <n v="105.22388000000001"/>
    <s v="technology/hardware"/>
    <x v="2"/>
    <s v="hardware"/>
  </r>
  <r>
    <x v="0"/>
    <s v="US"/>
    <s v="USD"/>
    <n v="1451776791"/>
    <d v="2016-01-02T23:19:51"/>
    <n v="1449098391"/>
    <x v="2069"/>
    <b v="0"/>
    <n v="263"/>
    <b v="1"/>
    <n v="128.40666000000002"/>
    <s v="technology/hardware"/>
    <x v="2"/>
    <s v="hardware"/>
  </r>
  <r>
    <x v="0"/>
    <s v="DE"/>
    <s v="EUR"/>
    <n v="1467128723"/>
    <d v="2016-06-28T15:45:23"/>
    <n v="1464536723"/>
    <x v="2070"/>
    <b v="0"/>
    <n v="1530"/>
    <b v="1"/>
    <n v="317.3272"/>
    <s v="technology/hardware"/>
    <x v="2"/>
    <s v="hardware"/>
  </r>
  <r>
    <x v="0"/>
    <s v="US"/>
    <s v="USD"/>
    <n v="1475390484"/>
    <d v="2016-10-02T06:41:24"/>
    <n v="1471502484"/>
    <x v="2071"/>
    <b v="0"/>
    <n v="278"/>
    <b v="1"/>
    <n v="280.73"/>
    <s v="technology/hardware"/>
    <x v="2"/>
    <s v="hardware"/>
  </r>
  <r>
    <x v="0"/>
    <s v="US"/>
    <s v="USD"/>
    <n v="1462629432"/>
    <d v="2016-05-07T13:57:12"/>
    <n v="1460037432"/>
    <x v="2072"/>
    <b v="0"/>
    <n v="350"/>
    <b v="1"/>
    <n v="110.73146853146854"/>
    <s v="technology/hardware"/>
    <x v="2"/>
    <s v="hardware"/>
  </r>
  <r>
    <x v="0"/>
    <s v="US"/>
    <s v="USD"/>
    <n v="1431100918"/>
    <d v="2015-05-08T16:01:58"/>
    <n v="1427212918"/>
    <x v="2073"/>
    <b v="0"/>
    <n v="470"/>
    <b v="1"/>
    <n v="152.60429999999999"/>
    <s v="technology/hardware"/>
    <x v="2"/>
    <s v="hardware"/>
  </r>
  <r>
    <x v="0"/>
    <s v="US"/>
    <s v="USD"/>
    <n v="1462564182"/>
    <d v="2016-05-06T19:49:42"/>
    <n v="1459972182"/>
    <x v="2074"/>
    <b v="0"/>
    <n v="3"/>
    <b v="1"/>
    <n v="102.49999999999999"/>
    <s v="technology/hardware"/>
    <x v="2"/>
    <s v="hardware"/>
  </r>
  <r>
    <x v="0"/>
    <s v="US"/>
    <s v="USD"/>
    <n v="1374769288"/>
    <d v="2013-07-25T16:21:28"/>
    <n v="1372177288"/>
    <x v="2075"/>
    <b v="0"/>
    <n v="8200"/>
    <b v="1"/>
    <n v="1678.3738373837384"/>
    <s v="technology/hardware"/>
    <x v="2"/>
    <s v="hardware"/>
  </r>
  <r>
    <x v="0"/>
    <s v="GB"/>
    <s v="GBP"/>
    <n v="1406149689"/>
    <d v="2014-07-23T21:08:09"/>
    <n v="1402693689"/>
    <x v="2076"/>
    <b v="0"/>
    <n v="8359"/>
    <b v="1"/>
    <n v="543.349156424581"/>
    <s v="technology/hardware"/>
    <x v="2"/>
    <s v="hardware"/>
  </r>
  <r>
    <x v="0"/>
    <s v="US"/>
    <s v="USD"/>
    <n v="1433538000"/>
    <d v="2015-06-05T21:00:00"/>
    <n v="1428541276"/>
    <x v="2077"/>
    <b v="0"/>
    <n v="188"/>
    <b v="1"/>
    <n v="115.50800000000001"/>
    <s v="technology/hardware"/>
    <x v="2"/>
    <s v="hardware"/>
  </r>
  <r>
    <x v="0"/>
    <s v="ES"/>
    <s v="EUR"/>
    <n v="1482085857"/>
    <d v="2016-12-18T18:30:57"/>
    <n v="1479493857"/>
    <x v="2078"/>
    <b v="0"/>
    <n v="48"/>
    <b v="1"/>
    <n v="131.20499999999998"/>
    <s v="technology/hardware"/>
    <x v="2"/>
    <s v="hardware"/>
  </r>
  <r>
    <x v="0"/>
    <s v="GB"/>
    <s v="GBP"/>
    <n v="1435258800"/>
    <d v="2015-06-25T19:00:00"/>
    <n v="1432659793"/>
    <x v="2079"/>
    <b v="0"/>
    <n v="607"/>
    <b v="1"/>
    <n v="288.17"/>
    <s v="technology/hardware"/>
    <x v="2"/>
    <s v="hardware"/>
  </r>
  <r>
    <x v="0"/>
    <s v="US"/>
    <s v="USD"/>
    <n v="1447286300"/>
    <d v="2015-11-11T23:58:20"/>
    <n v="1444690700"/>
    <x v="2080"/>
    <b v="0"/>
    <n v="50"/>
    <b v="1"/>
    <n v="507.8"/>
    <s v="technology/hardware"/>
    <x v="2"/>
    <s v="hardware"/>
  </r>
  <r>
    <x v="0"/>
    <s v="US"/>
    <s v="USD"/>
    <n v="1337144340"/>
    <d v="2012-05-16T04:59:00"/>
    <n v="1333597555"/>
    <x v="2081"/>
    <b v="0"/>
    <n v="55"/>
    <b v="1"/>
    <n v="114.57142857142857"/>
    <s v="music/indie rock"/>
    <x v="4"/>
    <s v="indie rock"/>
  </r>
  <r>
    <x v="0"/>
    <s v="US"/>
    <s v="USD"/>
    <n v="1322106796"/>
    <d v="2011-11-24T03:53:16"/>
    <n v="1316919196"/>
    <x v="2082"/>
    <b v="0"/>
    <n v="38"/>
    <b v="1"/>
    <n v="110.73333333333333"/>
    <s v="music/indie rock"/>
    <x v="4"/>
    <s v="indie rock"/>
  </r>
  <r>
    <x v="0"/>
    <s v="US"/>
    <s v="USD"/>
    <n v="1338830395"/>
    <d v="2012-06-04T17:19:55"/>
    <n v="1336238395"/>
    <x v="2083"/>
    <b v="0"/>
    <n v="25"/>
    <b v="1"/>
    <n v="113.33333333333333"/>
    <s v="music/indie rock"/>
    <x v="4"/>
    <s v="indie rock"/>
  </r>
  <r>
    <x v="0"/>
    <s v="US"/>
    <s v="USD"/>
    <n v="1399186740"/>
    <d v="2014-05-04T06:59:00"/>
    <n v="1396468782"/>
    <x v="2084"/>
    <b v="0"/>
    <n v="46"/>
    <b v="1"/>
    <n v="108.33333333333333"/>
    <s v="music/indie rock"/>
    <x v="4"/>
    <s v="indie rock"/>
  </r>
  <r>
    <x v="0"/>
    <s v="US"/>
    <s v="USD"/>
    <n v="1342382587"/>
    <d v="2012-07-15T20:03:07"/>
    <n v="1339790587"/>
    <x v="2085"/>
    <b v="0"/>
    <n v="83"/>
    <b v="1"/>
    <n v="123.53333333333335"/>
    <s v="music/indie rock"/>
    <x v="4"/>
    <s v="indie rock"/>
  </r>
  <r>
    <x v="0"/>
    <s v="US"/>
    <s v="USD"/>
    <n v="1323838740"/>
    <d v="2011-12-14T04:59:00"/>
    <n v="1321200332"/>
    <x v="2086"/>
    <b v="0"/>
    <n v="35"/>
    <b v="1"/>
    <n v="100.69999999999999"/>
    <s v="music/indie rock"/>
    <x v="4"/>
    <s v="indie rock"/>
  </r>
  <r>
    <x v="0"/>
    <s v="US"/>
    <s v="USD"/>
    <n v="1315457658"/>
    <d v="2011-09-08T04:54:18"/>
    <n v="1312865658"/>
    <x v="2087"/>
    <b v="0"/>
    <n v="25"/>
    <b v="1"/>
    <n v="103.53333333333335"/>
    <s v="music/indie rock"/>
    <x v="4"/>
    <s v="indie rock"/>
  </r>
  <r>
    <x v="0"/>
    <s v="US"/>
    <s v="USD"/>
    <n v="1284177540"/>
    <d v="2010-09-11T03:59:00"/>
    <n v="1281028152"/>
    <x v="2088"/>
    <b v="0"/>
    <n v="75"/>
    <b v="1"/>
    <n v="115.51066666666668"/>
    <s v="music/indie rock"/>
    <x v="4"/>
    <s v="indie rock"/>
  </r>
  <r>
    <x v="0"/>
    <s v="US"/>
    <s v="USD"/>
    <n v="1375408194"/>
    <d v="2013-08-02T01:49:54"/>
    <n v="1372384194"/>
    <x v="2089"/>
    <b v="0"/>
    <n v="62"/>
    <b v="1"/>
    <n v="120.4004"/>
    <s v="music/indie rock"/>
    <x v="4"/>
    <s v="indie rock"/>
  </r>
  <r>
    <x v="0"/>
    <s v="US"/>
    <s v="USD"/>
    <n v="1361696955"/>
    <d v="2013-02-24T09:09:15"/>
    <n v="1359104955"/>
    <x v="2090"/>
    <b v="0"/>
    <n v="160"/>
    <b v="1"/>
    <n v="115.040375"/>
    <s v="music/indie rock"/>
    <x v="4"/>
    <s v="indie rock"/>
  </r>
  <r>
    <x v="0"/>
    <s v="US"/>
    <s v="USD"/>
    <n v="1299009600"/>
    <d v="2011-03-01T20:00:00"/>
    <n v="1294818278"/>
    <x v="2091"/>
    <b v="0"/>
    <n v="246"/>
    <b v="1"/>
    <n v="120.46777777777777"/>
    <s v="music/indie rock"/>
    <x v="4"/>
    <s v="indie rock"/>
  </r>
  <r>
    <x v="0"/>
    <s v="US"/>
    <s v="USD"/>
    <n v="1318006732"/>
    <d v="2011-10-07T16:58:52"/>
    <n v="1312822732"/>
    <x v="2092"/>
    <b v="0"/>
    <n v="55"/>
    <b v="1"/>
    <n v="101.28333333333333"/>
    <s v="music/indie rock"/>
    <x v="4"/>
    <s v="indie rock"/>
  </r>
  <r>
    <x v="0"/>
    <s v="US"/>
    <s v="USD"/>
    <n v="1356211832"/>
    <d v="2012-12-22T21:30:32"/>
    <n v="1351024232"/>
    <x v="2093"/>
    <b v="0"/>
    <n v="23"/>
    <b v="1"/>
    <n v="102.46666666666667"/>
    <s v="music/indie rock"/>
    <x v="4"/>
    <s v="indie rock"/>
  </r>
  <r>
    <x v="0"/>
    <s v="US"/>
    <s v="USD"/>
    <n v="1330916400"/>
    <d v="2012-03-05T03:00:00"/>
    <n v="1327969730"/>
    <x v="2094"/>
    <b v="0"/>
    <n v="72"/>
    <b v="1"/>
    <n v="120.54285714285714"/>
    <s v="music/indie rock"/>
    <x v="4"/>
    <s v="indie rock"/>
  </r>
  <r>
    <x v="0"/>
    <s v="US"/>
    <s v="USD"/>
    <n v="1317576973"/>
    <d v="2011-10-02T17:36:13"/>
    <n v="1312392973"/>
    <x v="2095"/>
    <b v="0"/>
    <n v="22"/>
    <b v="1"/>
    <n v="100"/>
    <s v="music/indie rock"/>
    <x v="4"/>
    <s v="indie rock"/>
  </r>
  <r>
    <x v="0"/>
    <s v="US"/>
    <s v="USD"/>
    <n v="1351223940"/>
    <d v="2012-10-26T03:59:00"/>
    <n v="1349892735"/>
    <x v="2096"/>
    <b v="0"/>
    <n v="14"/>
    <b v="1"/>
    <n v="101.66666666666666"/>
    <s v="music/indie rock"/>
    <x v="4"/>
    <s v="indie rock"/>
  </r>
  <r>
    <x v="0"/>
    <s v="US"/>
    <s v="USD"/>
    <n v="1322751735"/>
    <d v="2011-12-01T15:02:15"/>
    <n v="1317564135"/>
    <x v="2097"/>
    <b v="0"/>
    <n v="38"/>
    <b v="1"/>
    <n v="100"/>
    <s v="music/indie rock"/>
    <x v="4"/>
    <s v="indie rock"/>
  </r>
  <r>
    <x v="0"/>
    <s v="US"/>
    <s v="USD"/>
    <n v="1331174635"/>
    <d v="2012-03-08T02:43:55"/>
    <n v="1328582635"/>
    <x v="2098"/>
    <b v="0"/>
    <n v="32"/>
    <b v="1"/>
    <n v="100.33333333333334"/>
    <s v="music/indie rock"/>
    <x v="4"/>
    <s v="indie rock"/>
  </r>
  <r>
    <x v="0"/>
    <s v="US"/>
    <s v="USD"/>
    <n v="1435808400"/>
    <d v="2015-07-02T03:40:00"/>
    <n v="1434650084"/>
    <x v="2099"/>
    <b v="0"/>
    <n v="63"/>
    <b v="1"/>
    <n v="132.36666666666667"/>
    <s v="music/indie rock"/>
    <x v="4"/>
    <s v="indie rock"/>
  </r>
  <r>
    <x v="0"/>
    <s v="US"/>
    <s v="USD"/>
    <n v="1341028740"/>
    <d v="2012-06-30T03:59:00"/>
    <n v="1339704141"/>
    <x v="2100"/>
    <b v="0"/>
    <n v="27"/>
    <b v="1"/>
    <n v="136.66666666666666"/>
    <s v="music/indie rock"/>
    <x v="4"/>
    <s v="indie rock"/>
  </r>
  <r>
    <x v="0"/>
    <s v="US"/>
    <s v="USD"/>
    <n v="1329104114"/>
    <d v="2012-02-13T03:35:14"/>
    <n v="1323920114"/>
    <x v="2101"/>
    <b v="0"/>
    <n v="44"/>
    <b v="1"/>
    <n v="113.25"/>
    <s v="music/indie rock"/>
    <x v="4"/>
    <s v="indie rock"/>
  </r>
  <r>
    <x v="0"/>
    <s v="US"/>
    <s v="USD"/>
    <n v="1304628648"/>
    <d v="2011-05-05T20:50:48"/>
    <n v="1302036648"/>
    <x v="2102"/>
    <b v="0"/>
    <n v="38"/>
    <b v="1"/>
    <n v="136"/>
    <s v="music/indie rock"/>
    <x v="4"/>
    <s v="indie rock"/>
  </r>
  <r>
    <x v="0"/>
    <s v="US"/>
    <s v="USD"/>
    <n v="1352488027"/>
    <d v="2012-11-09T19:07:07"/>
    <n v="1349892427"/>
    <x v="2103"/>
    <b v="0"/>
    <n v="115"/>
    <b v="1"/>
    <n v="146.12318374694613"/>
    <s v="music/indie rock"/>
    <x v="4"/>
    <s v="indie rock"/>
  </r>
  <r>
    <x v="0"/>
    <s v="US"/>
    <s v="USD"/>
    <n v="1369958400"/>
    <d v="2013-05-31T00:00:00"/>
    <n v="1367286434"/>
    <x v="2104"/>
    <b v="0"/>
    <n v="37"/>
    <b v="1"/>
    <n v="129.5"/>
    <s v="music/indie rock"/>
    <x v="4"/>
    <s v="indie rock"/>
  </r>
  <r>
    <x v="0"/>
    <s v="US"/>
    <s v="USD"/>
    <n v="1416542400"/>
    <d v="2014-11-21T04:00:00"/>
    <n v="1415472953"/>
    <x v="2105"/>
    <b v="0"/>
    <n v="99"/>
    <b v="1"/>
    <n v="254"/>
    <s v="music/indie rock"/>
    <x v="4"/>
    <s v="indie rock"/>
  </r>
  <r>
    <x v="0"/>
    <s v="US"/>
    <s v="USD"/>
    <n v="1359176974"/>
    <d v="2013-01-26T05:09:34"/>
    <n v="1356584974"/>
    <x v="2106"/>
    <b v="0"/>
    <n v="44"/>
    <b v="1"/>
    <n v="107.04545454545456"/>
    <s v="music/indie rock"/>
    <x v="4"/>
    <s v="indie rock"/>
  </r>
  <r>
    <x v="0"/>
    <s v="US"/>
    <s v="USD"/>
    <n v="1415815393"/>
    <d v="2014-11-12T18:03:13"/>
    <n v="1413997393"/>
    <x v="2107"/>
    <b v="0"/>
    <n v="58"/>
    <b v="1"/>
    <n v="107.73299999999999"/>
    <s v="music/indie rock"/>
    <x v="4"/>
    <s v="indie rock"/>
  </r>
  <r>
    <x v="0"/>
    <s v="US"/>
    <s v="USD"/>
    <n v="1347249300"/>
    <d v="2012-09-10T03:55:00"/>
    <n v="1344917580"/>
    <x v="2108"/>
    <b v="0"/>
    <n v="191"/>
    <b v="1"/>
    <n v="107.31250000000001"/>
    <s v="music/indie rock"/>
    <x v="4"/>
    <s v="indie rock"/>
  </r>
  <r>
    <x v="0"/>
    <s v="US"/>
    <s v="USD"/>
    <n v="1436115617"/>
    <d v="2015-07-05T17:00:17"/>
    <n v="1433523617"/>
    <x v="2109"/>
    <b v="0"/>
    <n v="40"/>
    <b v="1"/>
    <n v="106.52500000000001"/>
    <s v="music/indie rock"/>
    <x v="4"/>
    <s v="indie rock"/>
  </r>
  <r>
    <x v="0"/>
    <s v="US"/>
    <s v="USD"/>
    <n v="1401253140"/>
    <d v="2014-05-28T04:59:00"/>
    <n v="1398873969"/>
    <x v="2110"/>
    <b v="0"/>
    <n v="38"/>
    <b v="1"/>
    <n v="100.35000000000001"/>
    <s v="music/indie rock"/>
    <x v="4"/>
    <s v="indie rock"/>
  </r>
  <r>
    <x v="0"/>
    <s v="US"/>
    <s v="USD"/>
    <n v="1313370000"/>
    <d v="2011-08-15T01:00:00"/>
    <n v="1307594625"/>
    <x v="2111"/>
    <b v="0"/>
    <n v="39"/>
    <b v="1"/>
    <n v="106.5"/>
    <s v="music/indie rock"/>
    <x v="4"/>
    <s v="indie rock"/>
  </r>
  <r>
    <x v="0"/>
    <s v="US"/>
    <s v="USD"/>
    <n v="1366064193"/>
    <d v="2013-04-15T22:16:33"/>
    <n v="1364854593"/>
    <x v="2112"/>
    <b v="0"/>
    <n v="11"/>
    <b v="1"/>
    <n v="100"/>
    <s v="music/indie rock"/>
    <x v="4"/>
    <s v="indie rock"/>
  </r>
  <r>
    <x v="0"/>
    <s v="US"/>
    <s v="USD"/>
    <n v="1411505176"/>
    <d v="2014-09-23T20:46:16"/>
    <n v="1408481176"/>
    <x v="2113"/>
    <b v="0"/>
    <n v="107"/>
    <b v="1"/>
    <n v="104.85714285714285"/>
    <s v="music/indie rock"/>
    <x v="4"/>
    <s v="indie rock"/>
  </r>
  <r>
    <x v="0"/>
    <s v="US"/>
    <s v="USD"/>
    <n v="1291870740"/>
    <d v="2010-12-09T04:59:00"/>
    <n v="1286480070"/>
    <x v="2114"/>
    <b v="0"/>
    <n v="147"/>
    <b v="1"/>
    <n v="104.69999999999999"/>
    <s v="music/indie rock"/>
    <x v="4"/>
    <s v="indie rock"/>
  </r>
  <r>
    <x v="0"/>
    <s v="US"/>
    <s v="USD"/>
    <n v="1298167001"/>
    <d v="2011-02-20T01:56:41"/>
    <n v="1295575001"/>
    <x v="2115"/>
    <b v="0"/>
    <n v="36"/>
    <b v="1"/>
    <n v="225.66666666666669"/>
    <s v="music/indie rock"/>
    <x v="4"/>
    <s v="indie rock"/>
  </r>
  <r>
    <x v="0"/>
    <s v="US"/>
    <s v="USD"/>
    <n v="1349203203"/>
    <d v="2012-10-02T18:40:03"/>
    <n v="1345056003"/>
    <x v="2116"/>
    <b v="0"/>
    <n v="92"/>
    <b v="1"/>
    <n v="100.90416666666667"/>
    <s v="music/indie rock"/>
    <x v="4"/>
    <s v="indie rock"/>
  </r>
  <r>
    <x v="0"/>
    <s v="US"/>
    <s v="USD"/>
    <n v="1445921940"/>
    <d v="2015-10-27T04:59:00"/>
    <n v="1444699549"/>
    <x v="2117"/>
    <b v="0"/>
    <n v="35"/>
    <b v="1"/>
    <n v="147.75"/>
    <s v="music/indie rock"/>
    <x v="4"/>
    <s v="indie rock"/>
  </r>
  <r>
    <x v="0"/>
    <s v="US"/>
    <s v="USD"/>
    <n v="1311538136"/>
    <d v="2011-07-24T20:08:56"/>
    <n v="1308946136"/>
    <x v="2118"/>
    <b v="0"/>
    <n v="17"/>
    <b v="1"/>
    <n v="134.61099999999999"/>
    <s v="music/indie rock"/>
    <x v="4"/>
    <s v="indie rock"/>
  </r>
  <r>
    <x v="0"/>
    <s v="US"/>
    <s v="USD"/>
    <n v="1345086445"/>
    <d v="2012-08-16T03:07:25"/>
    <n v="1342494445"/>
    <x v="2119"/>
    <b v="0"/>
    <n v="22"/>
    <b v="1"/>
    <n v="100.75"/>
    <s v="music/indie rock"/>
    <x v="4"/>
    <s v="indie rock"/>
  </r>
  <r>
    <x v="0"/>
    <s v="US"/>
    <s v="USD"/>
    <n v="1388617736"/>
    <d v="2014-01-01T23:08:56"/>
    <n v="1384384136"/>
    <x v="2120"/>
    <b v="0"/>
    <n v="69"/>
    <b v="1"/>
    <n v="100.880375"/>
    <s v="music/indie rock"/>
    <x v="4"/>
    <s v="indie rock"/>
  </r>
  <r>
    <x v="2"/>
    <s v="CH"/>
    <s v="CHF"/>
    <n v="1484156948"/>
    <d v="2017-01-11T17:49:08"/>
    <n v="1481564948"/>
    <x v="2121"/>
    <b v="0"/>
    <n v="10"/>
    <b v="0"/>
    <n v="0.56800000000000006"/>
    <s v="games/video games"/>
    <x v="6"/>
    <s v="video games"/>
  </r>
  <r>
    <x v="2"/>
    <s v="MX"/>
    <s v="MXN"/>
    <n v="1483773169"/>
    <d v="2017-01-07T07:12:49"/>
    <n v="1481181169"/>
    <x v="2122"/>
    <b v="0"/>
    <n v="3"/>
    <b v="0"/>
    <n v="0.38750000000000001"/>
    <s v="games/video games"/>
    <x v="6"/>
    <s v="video games"/>
  </r>
  <r>
    <x v="2"/>
    <s v="US"/>
    <s v="USD"/>
    <n v="1268636340"/>
    <d v="2010-03-15T06:59:00"/>
    <n v="1263982307"/>
    <x v="2123"/>
    <b v="0"/>
    <n v="5"/>
    <b v="0"/>
    <n v="10"/>
    <s v="games/video games"/>
    <x v="6"/>
    <s v="video games"/>
  </r>
  <r>
    <x v="2"/>
    <s v="US"/>
    <s v="USD"/>
    <n v="1291093200"/>
    <d v="2010-11-30T05:00:00"/>
    <n v="1286930435"/>
    <x v="2124"/>
    <b v="0"/>
    <n v="5"/>
    <b v="0"/>
    <n v="10.454545454545453"/>
    <s v="games/video games"/>
    <x v="6"/>
    <s v="video games"/>
  </r>
  <r>
    <x v="2"/>
    <s v="US"/>
    <s v="USD"/>
    <n v="1438734833"/>
    <d v="2015-08-05T00:33:53"/>
    <n v="1436142833"/>
    <x v="2125"/>
    <b v="0"/>
    <n v="27"/>
    <b v="0"/>
    <n v="1.4200000000000002"/>
    <s v="games/video games"/>
    <x v="6"/>
    <s v="video games"/>
  </r>
  <r>
    <x v="2"/>
    <s v="US"/>
    <s v="USD"/>
    <n v="1418080887"/>
    <d v="2014-12-08T23:21:27"/>
    <n v="1415488887"/>
    <x v="2126"/>
    <b v="0"/>
    <n v="2"/>
    <b v="0"/>
    <n v="0.05"/>
    <s v="games/video games"/>
    <x v="6"/>
    <s v="video games"/>
  </r>
  <r>
    <x v="2"/>
    <s v="GB"/>
    <s v="GBP"/>
    <n v="1426158463"/>
    <d v="2015-03-12T11:07:43"/>
    <n v="1423570063"/>
    <x v="2127"/>
    <b v="0"/>
    <n v="236"/>
    <b v="0"/>
    <n v="28.842857142857142"/>
    <s v="games/video games"/>
    <x v="6"/>
    <s v="video games"/>
  </r>
  <r>
    <x v="2"/>
    <s v="CA"/>
    <s v="CAD"/>
    <n v="1411324369"/>
    <d v="2014-09-21T18:32:49"/>
    <n v="1406140369"/>
    <x v="2128"/>
    <b v="0"/>
    <n v="1"/>
    <b v="0"/>
    <n v="0.16666666666666669"/>
    <s v="games/video games"/>
    <x v="6"/>
    <s v="video games"/>
  </r>
  <r>
    <x v="2"/>
    <s v="US"/>
    <s v="USD"/>
    <n v="1457570100"/>
    <d v="2016-03-10T00:35:00"/>
    <n v="1454978100"/>
    <x v="2129"/>
    <b v="0"/>
    <n v="12"/>
    <b v="0"/>
    <n v="11.799999999999999"/>
    <s v="games/video games"/>
    <x v="6"/>
    <s v="video games"/>
  </r>
  <r>
    <x v="2"/>
    <s v="US"/>
    <s v="USD"/>
    <n v="1408154663"/>
    <d v="2014-08-16T02:04:23"/>
    <n v="1405130663"/>
    <x v="2130"/>
    <b v="0"/>
    <n v="4"/>
    <b v="0"/>
    <n v="0.20238095238095236"/>
    <s v="games/video games"/>
    <x v="6"/>
    <s v="video games"/>
  </r>
  <r>
    <x v="2"/>
    <s v="US"/>
    <s v="USD"/>
    <n v="1436677091"/>
    <d v="2015-07-12T04:58:11"/>
    <n v="1434085091"/>
    <x v="2131"/>
    <b v="0"/>
    <n v="3"/>
    <b v="0"/>
    <n v="5"/>
    <s v="games/video games"/>
    <x v="6"/>
    <s v="video games"/>
  </r>
  <r>
    <x v="2"/>
    <s v="US"/>
    <s v="USD"/>
    <n v="1391427692"/>
    <d v="2014-02-03T11:41:32"/>
    <n v="1388835692"/>
    <x v="2132"/>
    <b v="0"/>
    <n v="99"/>
    <b v="0"/>
    <n v="2.1129899999999995"/>
    <s v="games/video games"/>
    <x v="6"/>
    <s v="video games"/>
  </r>
  <r>
    <x v="2"/>
    <s v="US"/>
    <s v="USD"/>
    <n v="1303628340"/>
    <d v="2011-04-24T06:59:00"/>
    <n v="1300328399"/>
    <x v="2133"/>
    <b v="0"/>
    <n v="3"/>
    <b v="0"/>
    <n v="1.6"/>
    <s v="games/video games"/>
    <x v="6"/>
    <s v="video games"/>
  </r>
  <r>
    <x v="2"/>
    <s v="US"/>
    <s v="USD"/>
    <n v="1367097391"/>
    <d v="2013-04-27T21:16:31"/>
    <n v="1364505391"/>
    <x v="2134"/>
    <b v="0"/>
    <n v="3"/>
    <b v="0"/>
    <n v="1.7333333333333332"/>
    <s v="games/video games"/>
    <x v="6"/>
    <s v="video games"/>
  </r>
  <r>
    <x v="2"/>
    <s v="US"/>
    <s v="USD"/>
    <n v="1349392033"/>
    <d v="2012-10-04T23:07:13"/>
    <n v="1346800033"/>
    <x v="2135"/>
    <b v="0"/>
    <n v="22"/>
    <b v="0"/>
    <n v="9.56"/>
    <s v="games/video games"/>
    <x v="6"/>
    <s v="video games"/>
  </r>
  <r>
    <x v="2"/>
    <s v="US"/>
    <s v="USD"/>
    <n v="1382184786"/>
    <d v="2013-10-19T12:13:06"/>
    <n v="1379592786"/>
    <x v="2136"/>
    <b v="0"/>
    <n v="4"/>
    <b v="0"/>
    <n v="5.9612499999999999E-2"/>
    <s v="games/video games"/>
    <x v="6"/>
    <s v="video games"/>
  </r>
  <r>
    <x v="2"/>
    <s v="CA"/>
    <s v="CAD"/>
    <n v="1417804229"/>
    <d v="2014-12-05T18:30:29"/>
    <n v="1415212229"/>
    <x v="2137"/>
    <b v="0"/>
    <n v="534"/>
    <b v="0"/>
    <n v="28.405999999999999"/>
    <s v="games/video games"/>
    <x v="6"/>
    <s v="video games"/>
  </r>
  <r>
    <x v="2"/>
    <s v="GB"/>
    <s v="GBP"/>
    <n v="1383959939"/>
    <d v="2013-11-09T01:18:59"/>
    <n v="1381364339"/>
    <x v="2138"/>
    <b v="0"/>
    <n v="12"/>
    <b v="0"/>
    <n v="12.8"/>
    <s v="games/video games"/>
    <x v="6"/>
    <s v="video games"/>
  </r>
  <r>
    <x v="2"/>
    <s v="US"/>
    <s v="USD"/>
    <n v="1478196008"/>
    <d v="2016-11-03T18:00:08"/>
    <n v="1475604008"/>
    <x v="2139"/>
    <b v="0"/>
    <n v="56"/>
    <b v="0"/>
    <n v="5.42"/>
    <s v="games/video games"/>
    <x v="6"/>
    <s v="video games"/>
  </r>
  <r>
    <x v="2"/>
    <s v="US"/>
    <s v="USD"/>
    <n v="1357934424"/>
    <d v="2013-01-11T20:00:24"/>
    <n v="1355342424"/>
    <x v="2140"/>
    <b v="0"/>
    <n v="11"/>
    <b v="0"/>
    <n v="0.11199999999999999"/>
    <s v="games/video games"/>
    <x v="6"/>
    <s v="video games"/>
  </r>
  <r>
    <x v="2"/>
    <s v="US"/>
    <s v="USD"/>
    <n v="1415947159"/>
    <d v="2014-11-14T06:39:19"/>
    <n v="1413351559"/>
    <x v="2141"/>
    <b v="0"/>
    <n v="0"/>
    <b v="0"/>
    <n v="0"/>
    <s v="games/video games"/>
    <x v="6"/>
    <s v="video games"/>
  </r>
  <r>
    <x v="2"/>
    <s v="DE"/>
    <s v="EUR"/>
    <n v="1451494210"/>
    <d v="2015-12-30T16:50:10"/>
    <n v="1449075010"/>
    <x v="2142"/>
    <b v="0"/>
    <n v="12"/>
    <b v="0"/>
    <n v="5.7238095238095239"/>
    <s v="games/video games"/>
    <x v="6"/>
    <s v="video games"/>
  </r>
  <r>
    <x v="2"/>
    <s v="US"/>
    <s v="USD"/>
    <n v="1279738800"/>
    <d v="2010-07-21T19:00:00"/>
    <n v="1275599812"/>
    <x v="2143"/>
    <b v="0"/>
    <n v="5"/>
    <b v="0"/>
    <n v="11.25"/>
    <s v="games/video games"/>
    <x v="6"/>
    <s v="video games"/>
  </r>
  <r>
    <x v="2"/>
    <s v="US"/>
    <s v="USD"/>
    <n v="1379164040"/>
    <d v="2013-09-14T13:07:20"/>
    <n v="1376399240"/>
    <x v="2144"/>
    <b v="0"/>
    <n v="24"/>
    <b v="0"/>
    <n v="1.7098591549295776"/>
    <s v="games/video games"/>
    <x v="6"/>
    <s v="video games"/>
  </r>
  <r>
    <x v="2"/>
    <s v="US"/>
    <s v="USD"/>
    <n v="1385534514"/>
    <d v="2013-11-27T06:41:54"/>
    <n v="1382938914"/>
    <x v="2145"/>
    <b v="0"/>
    <n v="89"/>
    <b v="0"/>
    <n v="30.433333333333334"/>
    <s v="games/video games"/>
    <x v="6"/>
    <s v="video games"/>
  </r>
  <r>
    <x v="2"/>
    <s v="US"/>
    <s v="USD"/>
    <n v="1455207510"/>
    <d v="2016-02-11T16:18:30"/>
    <n v="1453997910"/>
    <x v="2146"/>
    <b v="0"/>
    <n v="1"/>
    <b v="0"/>
    <n v="0.02"/>
    <s v="games/video games"/>
    <x v="6"/>
    <s v="video games"/>
  </r>
  <r>
    <x v="2"/>
    <s v="US"/>
    <s v="USD"/>
    <n v="1416125148"/>
    <d v="2014-11-16T08:05:48"/>
    <n v="1413356748"/>
    <x v="2147"/>
    <b v="0"/>
    <n v="55"/>
    <b v="0"/>
    <n v="0.69641025641025645"/>
    <s v="games/video games"/>
    <x v="6"/>
    <s v="video games"/>
  </r>
  <r>
    <x v="2"/>
    <s v="GB"/>
    <s v="GBP"/>
    <n v="1427992582"/>
    <d v="2015-04-02T16:36:22"/>
    <n v="1425404182"/>
    <x v="2148"/>
    <b v="0"/>
    <n v="2"/>
    <b v="0"/>
    <n v="2"/>
    <s v="games/video games"/>
    <x v="6"/>
    <s v="video games"/>
  </r>
  <r>
    <x v="2"/>
    <s v="US"/>
    <s v="USD"/>
    <n v="1280534400"/>
    <d v="2010-07-31T00:00:00"/>
    <n v="1277512556"/>
    <x v="2149"/>
    <b v="0"/>
    <n v="0"/>
    <b v="0"/>
    <n v="0"/>
    <s v="games/video games"/>
    <x v="6"/>
    <s v="video games"/>
  </r>
  <r>
    <x v="2"/>
    <s v="NO"/>
    <s v="NOK"/>
    <n v="1468392599"/>
    <d v="2016-07-13T06:49:59"/>
    <n v="1465800599"/>
    <x v="2150"/>
    <b v="0"/>
    <n v="4"/>
    <b v="0"/>
    <n v="0.80999999999999994"/>
    <s v="games/video games"/>
    <x v="6"/>
    <s v="video games"/>
  </r>
  <r>
    <x v="2"/>
    <s v="US"/>
    <s v="USD"/>
    <n v="1467231614"/>
    <d v="2016-06-29T20:20:14"/>
    <n v="1464639614"/>
    <x v="2151"/>
    <b v="0"/>
    <n v="6"/>
    <b v="0"/>
    <n v="0.26222222222222225"/>
    <s v="games/video games"/>
    <x v="6"/>
    <s v="video games"/>
  </r>
  <r>
    <x v="2"/>
    <s v="US"/>
    <s v="USD"/>
    <n v="1394909909"/>
    <d v="2014-03-15T18:58:29"/>
    <n v="1392321509"/>
    <x v="2152"/>
    <b v="0"/>
    <n v="4"/>
    <b v="0"/>
    <n v="0.16666666666666669"/>
    <s v="games/video games"/>
    <x v="6"/>
    <s v="video games"/>
  </r>
  <r>
    <x v="2"/>
    <s v="US"/>
    <s v="USD"/>
    <n v="1420876740"/>
    <d v="2015-01-10T07:59:00"/>
    <n v="1417470718"/>
    <x v="2153"/>
    <b v="0"/>
    <n v="4"/>
    <b v="0"/>
    <n v="9.124454880912446E-3"/>
    <s v="games/video games"/>
    <x v="6"/>
    <s v="video games"/>
  </r>
  <r>
    <x v="2"/>
    <s v="US"/>
    <s v="USD"/>
    <n v="1390921827"/>
    <d v="2014-01-28T15:10:27"/>
    <n v="1389193827"/>
    <x v="2154"/>
    <b v="0"/>
    <n v="2"/>
    <b v="0"/>
    <n v="0.8"/>
    <s v="games/video games"/>
    <x v="6"/>
    <s v="video games"/>
  </r>
  <r>
    <x v="2"/>
    <s v="GB"/>
    <s v="GBP"/>
    <n v="1459443385"/>
    <d v="2016-03-31T16:56:25"/>
    <n v="1456854985"/>
    <x v="2155"/>
    <b v="0"/>
    <n v="5"/>
    <b v="0"/>
    <n v="2.2999999999999998"/>
    <s v="games/video games"/>
    <x v="6"/>
    <s v="video games"/>
  </r>
  <r>
    <x v="2"/>
    <s v="US"/>
    <s v="USD"/>
    <n v="1379363406"/>
    <d v="2013-09-16T20:30:06"/>
    <n v="1375475406"/>
    <x v="2156"/>
    <b v="0"/>
    <n v="83"/>
    <b v="0"/>
    <n v="2.6660714285714282"/>
    <s v="games/video games"/>
    <x v="6"/>
    <s v="video games"/>
  </r>
  <r>
    <x v="2"/>
    <s v="US"/>
    <s v="USD"/>
    <n v="1482479940"/>
    <d v="2016-12-23T07:59:00"/>
    <n v="1479684783"/>
    <x v="2157"/>
    <b v="0"/>
    <n v="57"/>
    <b v="0"/>
    <n v="28.192"/>
    <s v="games/video games"/>
    <x v="6"/>
    <s v="video games"/>
  </r>
  <r>
    <x v="2"/>
    <s v="US"/>
    <s v="USD"/>
    <n v="1360009774"/>
    <d v="2013-02-04T20:29:34"/>
    <n v="1356121774"/>
    <x v="2158"/>
    <b v="0"/>
    <n v="311"/>
    <b v="0"/>
    <n v="6.5900366666666672"/>
    <s v="games/video games"/>
    <x v="6"/>
    <s v="video games"/>
  </r>
  <r>
    <x v="2"/>
    <s v="US"/>
    <s v="USD"/>
    <n v="1310837574"/>
    <d v="2011-07-16T17:32:54"/>
    <n v="1308245574"/>
    <x v="2159"/>
    <b v="0"/>
    <n v="2"/>
    <b v="0"/>
    <n v="0.72222222222222221"/>
    <s v="games/video games"/>
    <x v="6"/>
    <s v="video games"/>
  </r>
  <r>
    <x v="2"/>
    <s v="US"/>
    <s v="USD"/>
    <n v="1337447105"/>
    <d v="2012-05-19T17:05:05"/>
    <n v="1334855105"/>
    <x v="2160"/>
    <b v="0"/>
    <n v="16"/>
    <b v="0"/>
    <n v="0.85000000000000009"/>
    <s v="games/video games"/>
    <x v="6"/>
    <s v="video games"/>
  </r>
  <r>
    <x v="0"/>
    <s v="US"/>
    <s v="USD"/>
    <n v="1443040059"/>
    <d v="2015-09-23T20:27:39"/>
    <n v="1440448059"/>
    <x v="2161"/>
    <b v="0"/>
    <n v="13"/>
    <b v="1"/>
    <n v="115.75"/>
    <s v="music/rock"/>
    <x v="4"/>
    <s v="rock"/>
  </r>
  <r>
    <x v="0"/>
    <s v="US"/>
    <s v="USD"/>
    <n v="1406226191"/>
    <d v="2014-07-24T18:23:11"/>
    <n v="1403547791"/>
    <x v="2162"/>
    <b v="0"/>
    <n v="58"/>
    <b v="1"/>
    <n v="112.26666666666667"/>
    <s v="music/rock"/>
    <x v="4"/>
    <s v="rock"/>
  </r>
  <r>
    <x v="0"/>
    <s v="US"/>
    <s v="USD"/>
    <n v="1433735400"/>
    <d v="2015-06-08T03:50:00"/>
    <n v="1429306520"/>
    <x v="2163"/>
    <b v="0"/>
    <n v="44"/>
    <b v="1"/>
    <n v="132.20000000000002"/>
    <s v="music/rock"/>
    <x v="4"/>
    <s v="rock"/>
  </r>
  <r>
    <x v="0"/>
    <s v="US"/>
    <s v="USD"/>
    <n v="1466827140"/>
    <d v="2016-06-25T03:59:00"/>
    <n v="1464196414"/>
    <x v="2164"/>
    <b v="0"/>
    <n v="83"/>
    <b v="1"/>
    <n v="102.63636363636364"/>
    <s v="music/rock"/>
    <x v="4"/>
    <s v="rock"/>
  </r>
  <r>
    <x v="0"/>
    <s v="FR"/>
    <s v="EUR"/>
    <n v="1460127635"/>
    <d v="2016-04-08T15:00:35"/>
    <n v="1457539235"/>
    <x v="2165"/>
    <b v="0"/>
    <n v="117"/>
    <b v="1"/>
    <n v="138.64000000000001"/>
    <s v="music/rock"/>
    <x v="4"/>
    <s v="rock"/>
  </r>
  <r>
    <x v="0"/>
    <s v="US"/>
    <s v="USD"/>
    <n v="1417813618"/>
    <d v="2014-12-05T21:06:58"/>
    <n v="1413922018"/>
    <x v="2166"/>
    <b v="0"/>
    <n v="32"/>
    <b v="1"/>
    <n v="146.6"/>
    <s v="music/rock"/>
    <x v="4"/>
    <s v="rock"/>
  </r>
  <r>
    <x v="0"/>
    <s v="US"/>
    <s v="USD"/>
    <n v="1347672937"/>
    <d v="2012-09-15T01:35:37"/>
    <n v="1346463337"/>
    <x v="2167"/>
    <b v="0"/>
    <n v="8"/>
    <b v="1"/>
    <n v="120"/>
    <s v="music/rock"/>
    <x v="4"/>
    <s v="rock"/>
  </r>
  <r>
    <x v="0"/>
    <s v="US"/>
    <s v="USD"/>
    <n v="1486702800"/>
    <d v="2017-02-10T05:00:00"/>
    <n v="1484058261"/>
    <x v="2168"/>
    <b v="0"/>
    <n v="340"/>
    <b v="1"/>
    <n v="121.5816111111111"/>
    <s v="music/rock"/>
    <x v="4"/>
    <s v="rock"/>
  </r>
  <r>
    <x v="0"/>
    <s v="US"/>
    <s v="USD"/>
    <n v="1488473351"/>
    <d v="2017-03-02T16:49:11"/>
    <n v="1488214151"/>
    <x v="2169"/>
    <b v="0"/>
    <n v="7"/>
    <b v="1"/>
    <n v="100"/>
    <s v="music/rock"/>
    <x v="4"/>
    <s v="rock"/>
  </r>
  <r>
    <x v="0"/>
    <s v="US"/>
    <s v="USD"/>
    <n v="1440266422"/>
    <d v="2015-08-22T18:00:22"/>
    <n v="1436810422"/>
    <x v="2170"/>
    <b v="0"/>
    <n v="19"/>
    <b v="1"/>
    <n v="180.85714285714286"/>
    <s v="music/rock"/>
    <x v="4"/>
    <s v="rock"/>
  </r>
  <r>
    <x v="0"/>
    <s v="US"/>
    <s v="USD"/>
    <n v="1434949200"/>
    <d v="2015-06-22T05:00:00"/>
    <n v="1431903495"/>
    <x v="2171"/>
    <b v="0"/>
    <n v="47"/>
    <b v="1"/>
    <n v="106.075"/>
    <s v="music/rock"/>
    <x v="4"/>
    <s v="rock"/>
  </r>
  <r>
    <x v="0"/>
    <s v="US"/>
    <s v="USD"/>
    <n v="1429365320"/>
    <d v="2015-04-18T13:55:20"/>
    <n v="1426773320"/>
    <x v="2172"/>
    <b v="0"/>
    <n v="13"/>
    <b v="1"/>
    <n v="100"/>
    <s v="music/rock"/>
    <x v="4"/>
    <s v="rock"/>
  </r>
  <r>
    <x v="0"/>
    <s v="US"/>
    <s v="USD"/>
    <n v="1378785540"/>
    <d v="2013-09-10T03:59:00"/>
    <n v="1376066243"/>
    <x v="2173"/>
    <b v="0"/>
    <n v="90"/>
    <b v="1"/>
    <n v="126.92857142857143"/>
    <s v="music/rock"/>
    <x v="4"/>
    <s v="rock"/>
  </r>
  <r>
    <x v="0"/>
    <s v="GB"/>
    <s v="GBP"/>
    <n v="1462453307"/>
    <d v="2016-05-05T13:01:47"/>
    <n v="1459861307"/>
    <x v="2174"/>
    <b v="0"/>
    <n v="63"/>
    <b v="1"/>
    <n v="102.97499999999999"/>
    <s v="music/rock"/>
    <x v="4"/>
    <s v="rock"/>
  </r>
  <r>
    <x v="0"/>
    <s v="US"/>
    <s v="USD"/>
    <n v="1469059986"/>
    <d v="2016-07-21T00:13:06"/>
    <n v="1468455186"/>
    <x v="2175"/>
    <b v="0"/>
    <n v="26"/>
    <b v="1"/>
    <n v="250"/>
    <s v="music/rock"/>
    <x v="4"/>
    <s v="rock"/>
  </r>
  <r>
    <x v="0"/>
    <s v="US"/>
    <s v="USD"/>
    <n v="1430579509"/>
    <d v="2015-05-02T15:11:49"/>
    <n v="1427987509"/>
    <x v="2176"/>
    <b v="0"/>
    <n v="71"/>
    <b v="1"/>
    <n v="126.02"/>
    <s v="music/rock"/>
    <x v="4"/>
    <s v="rock"/>
  </r>
  <r>
    <x v="0"/>
    <s v="US"/>
    <s v="USD"/>
    <n v="1465192867"/>
    <d v="2016-06-06T06:01:07"/>
    <n v="1463032867"/>
    <x v="2177"/>
    <b v="0"/>
    <n v="38"/>
    <b v="1"/>
    <n v="100.12"/>
    <s v="music/rock"/>
    <x v="4"/>
    <s v="rock"/>
  </r>
  <r>
    <x v="0"/>
    <s v="US"/>
    <s v="USD"/>
    <n v="1484752597"/>
    <d v="2017-01-18T15:16:37"/>
    <n v="1482160597"/>
    <x v="2178"/>
    <b v="0"/>
    <n v="859"/>
    <b v="1"/>
    <n v="138.64000000000001"/>
    <s v="music/rock"/>
    <x v="4"/>
    <s v="rock"/>
  </r>
  <r>
    <x v="0"/>
    <s v="US"/>
    <s v="USD"/>
    <n v="1428725192"/>
    <d v="2015-04-11T04:06:32"/>
    <n v="1426133192"/>
    <x v="2179"/>
    <b v="0"/>
    <n v="21"/>
    <b v="1"/>
    <n v="161.4"/>
    <s v="music/rock"/>
    <x v="4"/>
    <s v="rock"/>
  </r>
  <r>
    <x v="0"/>
    <s v="US"/>
    <s v="USD"/>
    <n v="1447434268"/>
    <d v="2015-11-13T17:04:28"/>
    <n v="1443801868"/>
    <x v="2180"/>
    <b v="0"/>
    <n v="78"/>
    <b v="1"/>
    <n v="107.18419999999999"/>
    <s v="music/rock"/>
    <x v="4"/>
    <s v="rock"/>
  </r>
  <r>
    <x v="0"/>
    <s v="US"/>
    <s v="USD"/>
    <n v="1487635653"/>
    <d v="2017-02-21T00:07:33"/>
    <n v="1486426053"/>
    <x v="2181"/>
    <b v="0"/>
    <n v="53"/>
    <b v="1"/>
    <n v="153.1"/>
    <s v="games/tabletop games"/>
    <x v="6"/>
    <s v="tabletop games"/>
  </r>
  <r>
    <x v="0"/>
    <s v="CA"/>
    <s v="CAD"/>
    <n v="1412285825"/>
    <d v="2014-10-02T21:37:05"/>
    <n v="1409261825"/>
    <x v="2182"/>
    <b v="0"/>
    <n v="356"/>
    <b v="1"/>
    <n v="524.16666666666663"/>
    <s v="games/tabletop games"/>
    <x v="6"/>
    <s v="tabletop games"/>
  </r>
  <r>
    <x v="0"/>
    <s v="US"/>
    <s v="USD"/>
    <n v="1486616400"/>
    <d v="2017-02-09T05:00:00"/>
    <n v="1484037977"/>
    <x v="2183"/>
    <b v="0"/>
    <n v="279"/>
    <b v="1"/>
    <n v="489.27777777777777"/>
    <s v="games/tabletop games"/>
    <x v="6"/>
    <s v="tabletop games"/>
  </r>
  <r>
    <x v="0"/>
    <s v="US"/>
    <s v="USD"/>
    <n v="1453737600"/>
    <d v="2016-01-25T16:00:00"/>
    <n v="1452530041"/>
    <x v="2184"/>
    <b v="1"/>
    <n v="266"/>
    <b v="1"/>
    <n v="284.74"/>
    <s v="games/tabletop games"/>
    <x v="6"/>
    <s v="tabletop games"/>
  </r>
  <r>
    <x v="0"/>
    <s v="GB"/>
    <s v="GBP"/>
    <n v="1364286239"/>
    <d v="2013-03-26T08:23:59"/>
    <n v="1360830239"/>
    <x v="2185"/>
    <b v="0"/>
    <n v="623"/>
    <b v="1"/>
    <n v="1856.97"/>
    <s v="games/tabletop games"/>
    <x v="6"/>
    <s v="tabletop games"/>
  </r>
  <r>
    <x v="0"/>
    <s v="US"/>
    <s v="USD"/>
    <n v="1473213600"/>
    <d v="2016-09-07T02:00:00"/>
    <n v="1470062743"/>
    <x v="2186"/>
    <b v="0"/>
    <n v="392"/>
    <b v="1"/>
    <n v="109.67499999999998"/>
    <s v="games/tabletop games"/>
    <x v="6"/>
    <s v="tabletop games"/>
  </r>
  <r>
    <x v="0"/>
    <s v="US"/>
    <s v="USD"/>
    <n v="1428033540"/>
    <d v="2015-04-03T03:59:00"/>
    <n v="1425531666"/>
    <x v="2187"/>
    <b v="1"/>
    <n v="3562"/>
    <b v="1"/>
    <n v="1014.6425"/>
    <s v="games/tabletop games"/>
    <x v="6"/>
    <s v="tabletop games"/>
  </r>
  <r>
    <x v="0"/>
    <s v="AU"/>
    <s v="AUD"/>
    <n v="1477414800"/>
    <d v="2016-10-25T17:00:00"/>
    <n v="1474380241"/>
    <x v="2188"/>
    <b v="0"/>
    <n v="514"/>
    <b v="1"/>
    <n v="412.17692027666544"/>
    <s v="games/tabletop games"/>
    <x v="6"/>
    <s v="tabletop games"/>
  </r>
  <r>
    <x v="0"/>
    <s v="GB"/>
    <s v="GBP"/>
    <n v="1461276000"/>
    <d v="2016-04-21T22:00:00"/>
    <n v="1460055300"/>
    <x v="2189"/>
    <b v="0"/>
    <n v="88"/>
    <b v="1"/>
    <n v="503.25"/>
    <s v="games/tabletop games"/>
    <x v="6"/>
    <s v="tabletop games"/>
  </r>
  <r>
    <x v="0"/>
    <s v="US"/>
    <s v="USD"/>
    <n v="1458716340"/>
    <d v="2016-03-23T06:59:00"/>
    <n v="1455721204"/>
    <x v="2190"/>
    <b v="0"/>
    <n v="537"/>
    <b v="1"/>
    <n v="184.61052631578946"/>
    <s v="games/tabletop games"/>
    <x v="6"/>
    <s v="tabletop games"/>
  </r>
  <r>
    <x v="0"/>
    <s v="GB"/>
    <s v="GBP"/>
    <n v="1487102427"/>
    <d v="2017-02-14T20:00:27"/>
    <n v="1486065627"/>
    <x v="2191"/>
    <b v="0"/>
    <n v="25"/>
    <b v="1"/>
    <n v="119.73333333333333"/>
    <s v="games/tabletop games"/>
    <x v="6"/>
    <s v="tabletop games"/>
  </r>
  <r>
    <x v="0"/>
    <s v="GB"/>
    <s v="GBP"/>
    <n v="1481842800"/>
    <d v="2016-12-15T23:00:00"/>
    <n v="1479414344"/>
    <x v="2192"/>
    <b v="0"/>
    <n v="3238"/>
    <b v="1"/>
    <n v="1081.2401666666667"/>
    <s v="games/tabletop games"/>
    <x v="6"/>
    <s v="tabletop games"/>
  </r>
  <r>
    <x v="0"/>
    <s v="US"/>
    <s v="USD"/>
    <n v="1479704340"/>
    <d v="2016-11-21T04:59:00"/>
    <n v="1477043072"/>
    <x v="2193"/>
    <b v="0"/>
    <n v="897"/>
    <b v="1"/>
    <n v="452.37333333333333"/>
    <s v="games/tabletop games"/>
    <x v="6"/>
    <s v="tabletop games"/>
  </r>
  <r>
    <x v="0"/>
    <s v="US"/>
    <s v="USD"/>
    <n v="1459012290"/>
    <d v="2016-03-26T17:11:30"/>
    <n v="1456423890"/>
    <x v="2194"/>
    <b v="0"/>
    <n v="878"/>
    <b v="1"/>
    <n v="537.37"/>
    <s v="games/tabletop games"/>
    <x v="6"/>
    <s v="tabletop games"/>
  </r>
  <r>
    <x v="0"/>
    <s v="US"/>
    <s v="USD"/>
    <n v="1439317900"/>
    <d v="2015-08-11T18:31:40"/>
    <n v="1436725900"/>
    <x v="2195"/>
    <b v="0"/>
    <n v="115"/>
    <b v="1"/>
    <n v="120.32608695652173"/>
    <s v="games/tabletop games"/>
    <x v="6"/>
    <s v="tabletop games"/>
  </r>
  <r>
    <x v="0"/>
    <s v="US"/>
    <s v="USD"/>
    <n v="1480662000"/>
    <d v="2016-12-02T07:00:00"/>
    <n v="1478000502"/>
    <x v="2196"/>
    <b v="0"/>
    <n v="234"/>
    <b v="1"/>
    <n v="113.83571428571429"/>
    <s v="games/tabletop games"/>
    <x v="6"/>
    <s v="tabletop games"/>
  </r>
  <r>
    <x v="0"/>
    <s v="US"/>
    <s v="USD"/>
    <n v="1425132059"/>
    <d v="2015-02-28T14:00:59"/>
    <n v="1422540059"/>
    <x v="2197"/>
    <b v="0"/>
    <n v="4330"/>
    <b v="1"/>
    <n v="951.03109999999992"/>
    <s v="games/tabletop games"/>
    <x v="6"/>
    <s v="tabletop games"/>
  </r>
  <r>
    <x v="0"/>
    <s v="US"/>
    <s v="USD"/>
    <n v="1447507200"/>
    <d v="2015-11-14T13:20:00"/>
    <n v="1444911600"/>
    <x v="2198"/>
    <b v="0"/>
    <n v="651"/>
    <b v="1"/>
    <n v="132.89249999999998"/>
    <s v="games/tabletop games"/>
    <x v="6"/>
    <s v="tabletop games"/>
  </r>
  <r>
    <x v="0"/>
    <s v="IE"/>
    <s v="EUR"/>
    <n v="1444903198"/>
    <d v="2015-10-15T09:59:58"/>
    <n v="1442311198"/>
    <x v="2199"/>
    <b v="1"/>
    <n v="251"/>
    <b v="1"/>
    <n v="146.97777777777779"/>
    <s v="games/tabletop games"/>
    <x v="6"/>
    <s v="tabletop games"/>
  </r>
  <r>
    <x v="0"/>
    <s v="GB"/>
    <s v="GBP"/>
    <n v="1436151600"/>
    <d v="2015-07-06T03:00:00"/>
    <n v="1433775668"/>
    <x v="2200"/>
    <b v="0"/>
    <n v="263"/>
    <b v="1"/>
    <n v="542.15"/>
    <s v="games/tabletop games"/>
    <x v="6"/>
    <s v="tabletop games"/>
  </r>
  <r>
    <x v="0"/>
    <s v="GB"/>
    <s v="GBP"/>
    <n v="1358367565"/>
    <d v="2013-01-16T20:19:25"/>
    <n v="1357157965"/>
    <x v="2201"/>
    <b v="0"/>
    <n v="28"/>
    <b v="1"/>
    <n v="382.71818181818185"/>
    <s v="music/electronic music"/>
    <x v="4"/>
    <s v="electronic music"/>
  </r>
  <r>
    <x v="0"/>
    <s v="US"/>
    <s v="USD"/>
    <n v="1351801368"/>
    <d v="2012-11-01T20:22:48"/>
    <n v="1349209368"/>
    <x v="2202"/>
    <b v="0"/>
    <n v="721"/>
    <b v="1"/>
    <n v="704.18124999999998"/>
    <s v="music/electronic music"/>
    <x v="4"/>
    <s v="electronic music"/>
  </r>
  <r>
    <x v="0"/>
    <s v="CA"/>
    <s v="CAD"/>
    <n v="1443127082"/>
    <d v="2015-09-24T20:38:02"/>
    <n v="1440535082"/>
    <x v="2203"/>
    <b v="0"/>
    <n v="50"/>
    <b v="1"/>
    <n v="109.55"/>
    <s v="music/electronic music"/>
    <x v="4"/>
    <s v="electronic music"/>
  </r>
  <r>
    <x v="0"/>
    <s v="US"/>
    <s v="USD"/>
    <n v="1362814119"/>
    <d v="2013-03-09T07:28:39"/>
    <n v="1360222119"/>
    <x v="2204"/>
    <b v="0"/>
    <n v="73"/>
    <b v="1"/>
    <n v="132.86666666666667"/>
    <s v="music/electronic music"/>
    <x v="4"/>
    <s v="electronic music"/>
  </r>
  <r>
    <x v="0"/>
    <s v="US"/>
    <s v="USD"/>
    <n v="1338579789"/>
    <d v="2012-06-01T19:43:09"/>
    <n v="1335987789"/>
    <x v="2205"/>
    <b v="0"/>
    <n v="27"/>
    <b v="1"/>
    <n v="152"/>
    <s v="music/electronic music"/>
    <x v="4"/>
    <s v="electronic music"/>
  </r>
  <r>
    <x v="0"/>
    <s v="US"/>
    <s v="USD"/>
    <n v="1334556624"/>
    <d v="2012-04-16T06:10:24"/>
    <n v="1333001424"/>
    <x v="2206"/>
    <b v="0"/>
    <n v="34"/>
    <b v="1"/>
    <n v="102.72727272727273"/>
    <s v="music/electronic music"/>
    <x v="4"/>
    <s v="electronic music"/>
  </r>
  <r>
    <x v="0"/>
    <s v="US"/>
    <s v="USD"/>
    <n v="1384580373"/>
    <d v="2013-11-16T05:39:33"/>
    <n v="1381984773"/>
    <x v="2207"/>
    <b v="0"/>
    <n v="7"/>
    <b v="1"/>
    <n v="100"/>
    <s v="music/electronic music"/>
    <x v="4"/>
    <s v="electronic music"/>
  </r>
  <r>
    <x v="0"/>
    <s v="US"/>
    <s v="USD"/>
    <n v="1333771200"/>
    <d v="2012-04-07T04:00:00"/>
    <n v="1328649026"/>
    <x v="2208"/>
    <b v="0"/>
    <n v="24"/>
    <b v="1"/>
    <n v="101.6"/>
    <s v="music/electronic music"/>
    <x v="4"/>
    <s v="electronic music"/>
  </r>
  <r>
    <x v="0"/>
    <s v="GB"/>
    <s v="GBP"/>
    <n v="1397516400"/>
    <d v="2014-04-14T23:00:00"/>
    <n v="1396524644"/>
    <x v="2209"/>
    <b v="0"/>
    <n v="15"/>
    <b v="1"/>
    <n v="150.80000000000001"/>
    <s v="music/electronic music"/>
    <x v="4"/>
    <s v="electronic music"/>
  </r>
  <r>
    <x v="0"/>
    <s v="US"/>
    <s v="USD"/>
    <n v="1334424960"/>
    <d v="2012-04-14T17:36:00"/>
    <n v="1329442510"/>
    <x v="2210"/>
    <b v="0"/>
    <n v="72"/>
    <b v="1"/>
    <n v="111.425"/>
    <s v="music/electronic music"/>
    <x v="4"/>
    <s v="electronic music"/>
  </r>
  <r>
    <x v="0"/>
    <s v="US"/>
    <s v="USD"/>
    <n v="1397113140"/>
    <d v="2014-04-10T06:59:00"/>
    <n v="1395168625"/>
    <x v="2211"/>
    <b v="0"/>
    <n v="120"/>
    <b v="1"/>
    <n v="195.6"/>
    <s v="music/electronic music"/>
    <x v="4"/>
    <s v="electronic music"/>
  </r>
  <r>
    <x v="0"/>
    <s v="US"/>
    <s v="USD"/>
    <n v="1383526800"/>
    <d v="2013-11-04T01:00:00"/>
    <n v="1380650177"/>
    <x v="2212"/>
    <b v="0"/>
    <n v="123"/>
    <b v="1"/>
    <n v="114.38333333333333"/>
    <s v="music/electronic music"/>
    <x v="4"/>
    <s v="electronic music"/>
  </r>
  <r>
    <x v="0"/>
    <s v="US"/>
    <s v="USD"/>
    <n v="1431719379"/>
    <d v="2015-05-15T19:49:39"/>
    <n v="1429127379"/>
    <x v="2213"/>
    <b v="0"/>
    <n v="1"/>
    <b v="1"/>
    <n v="200"/>
    <s v="music/electronic music"/>
    <x v="4"/>
    <s v="electronic music"/>
  </r>
  <r>
    <x v="0"/>
    <s v="US"/>
    <s v="USD"/>
    <n v="1391713248"/>
    <d v="2014-02-06T19:00:48"/>
    <n v="1389121248"/>
    <x v="2214"/>
    <b v="0"/>
    <n v="24"/>
    <b v="1"/>
    <n v="292.50166666666667"/>
    <s v="music/electronic music"/>
    <x v="4"/>
    <s v="electronic music"/>
  </r>
  <r>
    <x v="0"/>
    <s v="US"/>
    <s v="USD"/>
    <n v="1331621940"/>
    <d v="2012-03-13T06:59:00"/>
    <n v="1329671572"/>
    <x v="2215"/>
    <b v="0"/>
    <n v="33"/>
    <b v="1"/>
    <n v="156.36363636363637"/>
    <s v="music/electronic music"/>
    <x v="4"/>
    <s v="electronic music"/>
  </r>
  <r>
    <x v="0"/>
    <s v="US"/>
    <s v="USD"/>
    <n v="1437674545"/>
    <d v="2015-07-23T18:02:25"/>
    <n v="1436464945"/>
    <x v="2216"/>
    <b v="0"/>
    <n v="14"/>
    <b v="1"/>
    <n v="105.66666666666666"/>
    <s v="music/electronic music"/>
    <x v="4"/>
    <s v="electronic music"/>
  </r>
  <r>
    <x v="0"/>
    <s v="US"/>
    <s v="USD"/>
    <n v="1446451200"/>
    <d v="2015-11-02T08:00:00"/>
    <n v="1445539113"/>
    <x v="2217"/>
    <b v="0"/>
    <n v="9"/>
    <b v="1"/>
    <n v="101.19047619047619"/>
    <s v="music/electronic music"/>
    <x v="4"/>
    <s v="electronic music"/>
  </r>
  <r>
    <x v="0"/>
    <s v="US"/>
    <s v="USD"/>
    <n v="1346198400"/>
    <d v="2012-08-29T00:00:00"/>
    <n v="1344281383"/>
    <x v="2218"/>
    <b v="0"/>
    <n v="76"/>
    <b v="1"/>
    <n v="122.833"/>
    <s v="music/electronic music"/>
    <x v="4"/>
    <s v="electronic music"/>
  </r>
  <r>
    <x v="0"/>
    <s v="US"/>
    <s v="USD"/>
    <n v="1440004512"/>
    <d v="2015-08-19T17:15:12"/>
    <n v="1437412512"/>
    <x v="2219"/>
    <b v="0"/>
    <n v="19"/>
    <b v="1"/>
    <n v="101.49999999999999"/>
    <s v="music/electronic music"/>
    <x v="4"/>
    <s v="electronic music"/>
  </r>
  <r>
    <x v="0"/>
    <s v="US"/>
    <s v="USD"/>
    <n v="1374888436"/>
    <d v="2013-07-27T01:27:16"/>
    <n v="1372296436"/>
    <x v="2220"/>
    <b v="0"/>
    <n v="69"/>
    <b v="1"/>
    <n v="101.14285714285714"/>
    <s v="music/electronic music"/>
    <x v="4"/>
    <s v="electronic music"/>
  </r>
  <r>
    <x v="0"/>
    <s v="US"/>
    <s v="USD"/>
    <n v="1461369600"/>
    <d v="2016-04-23T00:00:00"/>
    <n v="1458748809"/>
    <x v="2221"/>
    <b v="0"/>
    <n v="218"/>
    <b v="1"/>
    <n v="108.11999999999999"/>
    <s v="games/tabletop games"/>
    <x v="6"/>
    <s v="tabletop games"/>
  </r>
  <r>
    <x v="0"/>
    <s v="US"/>
    <s v="USD"/>
    <n v="1327776847"/>
    <d v="2012-01-28T18:54:07"/>
    <n v="1325184847"/>
    <x v="2222"/>
    <b v="0"/>
    <n v="30"/>
    <b v="1"/>
    <n v="162.6"/>
    <s v="games/tabletop games"/>
    <x v="6"/>
    <s v="tabletop games"/>
  </r>
  <r>
    <x v="0"/>
    <s v="CA"/>
    <s v="CAD"/>
    <n v="1435418568"/>
    <d v="2015-06-27T15:22:48"/>
    <n v="1432826568"/>
    <x v="2223"/>
    <b v="0"/>
    <n v="100"/>
    <b v="1"/>
    <n v="105.80000000000001"/>
    <s v="games/tabletop games"/>
    <x v="6"/>
    <s v="tabletop games"/>
  </r>
  <r>
    <x v="0"/>
    <s v="US"/>
    <s v="USD"/>
    <n v="1477767600"/>
    <d v="2016-10-29T19:00:00"/>
    <n v="1475337675"/>
    <x v="2224"/>
    <b v="0"/>
    <n v="296"/>
    <b v="1"/>
    <n v="243.15000000000003"/>
    <s v="games/tabletop games"/>
    <x v="6"/>
    <s v="tabletop games"/>
  </r>
  <r>
    <x v="0"/>
    <s v="GB"/>
    <s v="GBP"/>
    <n v="1411326015"/>
    <d v="2014-09-21T19:00:15"/>
    <n v="1408734015"/>
    <x v="2225"/>
    <b v="0"/>
    <n v="1204"/>
    <b v="1"/>
    <n v="944.83338095238094"/>
    <s v="games/tabletop games"/>
    <x v="6"/>
    <s v="tabletop games"/>
  </r>
  <r>
    <x v="0"/>
    <s v="US"/>
    <s v="USD"/>
    <n v="1455253140"/>
    <d v="2016-02-12T04:59:00"/>
    <n v="1452625822"/>
    <x v="2226"/>
    <b v="0"/>
    <n v="321"/>
    <b v="1"/>
    <n v="108.46283333333334"/>
    <s v="games/tabletop games"/>
    <x v="6"/>
    <s v="tabletop games"/>
  </r>
  <r>
    <x v="0"/>
    <s v="GB"/>
    <s v="GBP"/>
    <n v="1384374155"/>
    <d v="2013-11-13T20:22:35"/>
    <n v="1381778555"/>
    <x v="2227"/>
    <b v="0"/>
    <n v="301"/>
    <b v="1"/>
    <n v="157.37692307692308"/>
    <s v="games/tabletop games"/>
    <x v="6"/>
    <s v="tabletop games"/>
  </r>
  <r>
    <x v="0"/>
    <s v="DE"/>
    <s v="EUR"/>
    <n v="1439707236"/>
    <d v="2015-08-16T06:40:36"/>
    <n v="1437115236"/>
    <x v="2228"/>
    <b v="0"/>
    <n v="144"/>
    <b v="1"/>
    <n v="1174.49"/>
    <s v="games/tabletop games"/>
    <x v="6"/>
    <s v="tabletop games"/>
  </r>
  <r>
    <x v="0"/>
    <s v="US"/>
    <s v="USD"/>
    <n v="1378180800"/>
    <d v="2013-09-03T04:00:00"/>
    <n v="1375113391"/>
    <x v="2229"/>
    <b v="0"/>
    <n v="539"/>
    <b v="1"/>
    <n v="171.04755366949576"/>
    <s v="games/tabletop games"/>
    <x v="6"/>
    <s v="tabletop games"/>
  </r>
  <r>
    <x v="0"/>
    <s v="US"/>
    <s v="USD"/>
    <n v="1398460127"/>
    <d v="2014-04-25T21:08:47"/>
    <n v="1395868127"/>
    <x v="2230"/>
    <b v="0"/>
    <n v="498"/>
    <b v="1"/>
    <n v="125.95294117647057"/>
    <s v="games/tabletop games"/>
    <x v="6"/>
    <s v="tabletop games"/>
  </r>
  <r>
    <x v="0"/>
    <s v="US"/>
    <s v="USD"/>
    <n v="1372136400"/>
    <d v="2013-06-25T05:00:00"/>
    <n v="1369864301"/>
    <x v="2231"/>
    <b v="0"/>
    <n v="1113"/>
    <b v="1"/>
    <n v="1212.1296000000002"/>
    <s v="games/tabletop games"/>
    <x v="6"/>
    <s v="tabletop games"/>
  </r>
  <r>
    <x v="0"/>
    <s v="US"/>
    <s v="USD"/>
    <n v="1405738800"/>
    <d v="2014-07-19T03:00:00"/>
    <n v="1402945408"/>
    <x v="2232"/>
    <b v="0"/>
    <n v="988"/>
    <b v="1"/>
    <n v="495.8"/>
    <s v="games/tabletop games"/>
    <x v="6"/>
    <s v="tabletop games"/>
  </r>
  <r>
    <x v="0"/>
    <s v="GB"/>
    <s v="GBP"/>
    <n v="1450051200"/>
    <d v="2015-12-14T00:00:00"/>
    <n v="1448269539"/>
    <x v="2233"/>
    <b v="0"/>
    <n v="391"/>
    <b v="1"/>
    <n v="332.03999999999996"/>
    <s v="games/tabletop games"/>
    <x v="6"/>
    <s v="tabletop games"/>
  </r>
  <r>
    <x v="0"/>
    <s v="US"/>
    <s v="USD"/>
    <n v="1483645647"/>
    <d v="2017-01-05T19:47:27"/>
    <n v="1481053647"/>
    <x v="2234"/>
    <b v="0"/>
    <n v="28"/>
    <b v="1"/>
    <n v="1165"/>
    <s v="games/tabletop games"/>
    <x v="6"/>
    <s v="tabletop games"/>
  </r>
  <r>
    <x v="0"/>
    <s v="CA"/>
    <s v="CAD"/>
    <n v="1427585511"/>
    <d v="2015-03-28T23:31:51"/>
    <n v="1424997111"/>
    <x v="2235"/>
    <b v="0"/>
    <n v="147"/>
    <b v="1"/>
    <n v="153.3153846153846"/>
    <s v="games/tabletop games"/>
    <x v="6"/>
    <s v="tabletop games"/>
  </r>
  <r>
    <x v="0"/>
    <s v="US"/>
    <s v="USD"/>
    <n v="1454338123"/>
    <d v="2016-02-01T14:48:43"/>
    <n v="1451746123"/>
    <x v="2236"/>
    <b v="0"/>
    <n v="680"/>
    <b v="1"/>
    <n v="537.10714285714289"/>
    <s v="games/tabletop games"/>
    <x v="6"/>
    <s v="tabletop games"/>
  </r>
  <r>
    <x v="0"/>
    <s v="US"/>
    <s v="USD"/>
    <n v="1415779140"/>
    <d v="2014-11-12T07:59:00"/>
    <n v="1412294683"/>
    <x v="2237"/>
    <b v="0"/>
    <n v="983"/>
    <b v="1"/>
    <n v="352.92777777777775"/>
    <s v="games/tabletop games"/>
    <x v="6"/>
    <s v="tabletop games"/>
  </r>
  <r>
    <x v="0"/>
    <s v="DE"/>
    <s v="EUR"/>
    <n v="1489157716"/>
    <d v="2017-03-10T14:55:16"/>
    <n v="1486565716"/>
    <x v="2238"/>
    <b v="0"/>
    <n v="79"/>
    <b v="1"/>
    <n v="137.4"/>
    <s v="games/tabletop games"/>
    <x v="6"/>
    <s v="tabletop games"/>
  </r>
  <r>
    <x v="0"/>
    <s v="US"/>
    <s v="USD"/>
    <n v="1385870520"/>
    <d v="2013-12-01T04:02:00"/>
    <n v="1382742014"/>
    <x v="2239"/>
    <b v="0"/>
    <n v="426"/>
    <b v="1"/>
    <n v="128.02668"/>
    <s v="games/tabletop games"/>
    <x v="6"/>
    <s v="tabletop games"/>
  </r>
  <r>
    <x v="0"/>
    <s v="US"/>
    <s v="USD"/>
    <n v="1461354544"/>
    <d v="2016-04-22T19:49:04"/>
    <n v="1458762544"/>
    <x v="2240"/>
    <b v="0"/>
    <n v="96"/>
    <b v="1"/>
    <n v="270.68"/>
    <s v="games/tabletop games"/>
    <x v="6"/>
    <s v="tabletop games"/>
  </r>
  <r>
    <x v="0"/>
    <s v="GB"/>
    <s v="GBP"/>
    <n v="1488484300"/>
    <d v="2017-03-02T19:51:40"/>
    <n v="1485892300"/>
    <x v="2241"/>
    <b v="0"/>
    <n v="163"/>
    <b v="1"/>
    <n v="806.4"/>
    <s v="games/tabletop games"/>
    <x v="6"/>
    <s v="tabletop games"/>
  </r>
  <r>
    <x v="0"/>
    <s v="US"/>
    <s v="USD"/>
    <n v="1385521320"/>
    <d v="2013-11-27T03:02:00"/>
    <n v="1382449733"/>
    <x v="2242"/>
    <b v="0"/>
    <n v="2525"/>
    <b v="1"/>
    <n v="1360.0976000000001"/>
    <s v="games/tabletop games"/>
    <x v="6"/>
    <s v="tabletop games"/>
  </r>
  <r>
    <x v="0"/>
    <s v="US"/>
    <s v="USD"/>
    <n v="1489374000"/>
    <d v="2017-03-13T03:00:00"/>
    <n v="1488823290"/>
    <x v="2243"/>
    <b v="0"/>
    <n v="2035"/>
    <b v="1"/>
    <n v="930250"/>
    <s v="games/tabletop games"/>
    <x v="6"/>
    <s v="tabletop games"/>
  </r>
  <r>
    <x v="0"/>
    <s v="US"/>
    <s v="USD"/>
    <n v="1476649800"/>
    <d v="2016-10-16T20:30:00"/>
    <n v="1475609946"/>
    <x v="2244"/>
    <b v="0"/>
    <n v="290"/>
    <b v="1"/>
    <n v="377.02"/>
    <s v="games/tabletop games"/>
    <x v="6"/>
    <s v="tabletop games"/>
  </r>
  <r>
    <x v="0"/>
    <s v="US"/>
    <s v="USD"/>
    <n v="1393005600"/>
    <d v="2014-02-21T18:00:00"/>
    <n v="1390323617"/>
    <x v="2245"/>
    <b v="0"/>
    <n v="1980"/>
    <b v="1"/>
    <n v="2647.0250000000001"/>
    <s v="games/tabletop games"/>
    <x v="6"/>
    <s v="tabletop games"/>
  </r>
  <r>
    <x v="0"/>
    <s v="GB"/>
    <s v="GBP"/>
    <n v="1441393210"/>
    <d v="2015-09-04T19:00:10"/>
    <n v="1438801210"/>
    <x v="2246"/>
    <b v="0"/>
    <n v="57"/>
    <b v="1"/>
    <n v="100.12"/>
    <s v="games/tabletop games"/>
    <x v="6"/>
    <s v="tabletop games"/>
  </r>
  <r>
    <x v="0"/>
    <s v="US"/>
    <s v="USD"/>
    <n v="1438185565"/>
    <d v="2015-07-29T15:59:25"/>
    <n v="1436975965"/>
    <x v="2247"/>
    <b v="0"/>
    <n v="380"/>
    <b v="1"/>
    <n v="104.45405405405405"/>
    <s v="games/tabletop games"/>
    <x v="6"/>
    <s v="tabletop games"/>
  </r>
  <r>
    <x v="0"/>
    <s v="GB"/>
    <s v="GBP"/>
    <n v="1481749278"/>
    <d v="2016-12-14T21:01:18"/>
    <n v="1479157278"/>
    <x v="2248"/>
    <b v="0"/>
    <n v="128"/>
    <b v="1"/>
    <n v="107.21428571428571"/>
    <s v="games/tabletop games"/>
    <x v="6"/>
    <s v="tabletop games"/>
  </r>
  <r>
    <x v="0"/>
    <s v="US"/>
    <s v="USD"/>
    <n v="1364917965"/>
    <d v="2013-04-02T15:52:45"/>
    <n v="1362329565"/>
    <x v="2249"/>
    <b v="0"/>
    <n v="180"/>
    <b v="1"/>
    <n v="168.77142857142857"/>
    <s v="games/tabletop games"/>
    <x v="6"/>
    <s v="tabletop games"/>
  </r>
  <r>
    <x v="0"/>
    <s v="US"/>
    <s v="USD"/>
    <n v="1480727273"/>
    <d v="2016-12-03T01:07:53"/>
    <n v="1478131673"/>
    <x v="2250"/>
    <b v="0"/>
    <n v="571"/>
    <b v="1"/>
    <n v="975.11200000000008"/>
    <s v="games/tabletop games"/>
    <x v="6"/>
    <s v="tabletop games"/>
  </r>
  <r>
    <x v="0"/>
    <s v="US"/>
    <s v="USD"/>
    <n v="1408177077"/>
    <d v="2014-08-16T08:17:57"/>
    <n v="1406362677"/>
    <x v="2251"/>
    <b v="0"/>
    <n v="480"/>
    <b v="1"/>
    <n v="134.44929411764704"/>
    <s v="games/tabletop games"/>
    <x v="6"/>
    <s v="tabletop games"/>
  </r>
  <r>
    <x v="0"/>
    <s v="ES"/>
    <s v="EUR"/>
    <n v="1470469938"/>
    <d v="2016-08-06T07:52:18"/>
    <n v="1469173938"/>
    <x v="2252"/>
    <b v="0"/>
    <n v="249"/>
    <b v="1"/>
    <n v="272.27777777777777"/>
    <s v="games/tabletop games"/>
    <x v="6"/>
    <s v="tabletop games"/>
  </r>
  <r>
    <x v="0"/>
    <s v="US"/>
    <s v="USD"/>
    <n v="1447862947"/>
    <d v="2015-11-18T16:09:07"/>
    <n v="1445267347"/>
    <x v="2253"/>
    <b v="0"/>
    <n v="84"/>
    <b v="1"/>
    <n v="112.6875"/>
    <s v="games/tabletop games"/>
    <x v="6"/>
    <s v="tabletop games"/>
  </r>
  <r>
    <x v="0"/>
    <s v="US"/>
    <s v="USD"/>
    <n v="1485271968"/>
    <d v="2017-01-24T15:32:48"/>
    <n v="1484667168"/>
    <x v="2254"/>
    <b v="0"/>
    <n v="197"/>
    <b v="1"/>
    <n v="459.8"/>
    <s v="games/tabletop games"/>
    <x v="6"/>
    <s v="tabletop games"/>
  </r>
  <r>
    <x v="0"/>
    <s v="US"/>
    <s v="USD"/>
    <n v="1462661451"/>
    <d v="2016-05-07T22:50:51"/>
    <n v="1460069451"/>
    <x v="2255"/>
    <b v="0"/>
    <n v="271"/>
    <b v="1"/>
    <n v="286.65822784810126"/>
    <s v="games/tabletop games"/>
    <x v="6"/>
    <s v="tabletop games"/>
  </r>
  <r>
    <x v="0"/>
    <s v="GB"/>
    <s v="GBP"/>
    <n v="1479811846"/>
    <d v="2016-11-22T10:50:46"/>
    <n v="1478602246"/>
    <x v="2256"/>
    <b v="0"/>
    <n v="50"/>
    <b v="1"/>
    <n v="222.70833333333334"/>
    <s v="games/tabletop games"/>
    <x v="6"/>
    <s v="tabletop games"/>
  </r>
  <r>
    <x v="0"/>
    <s v="GB"/>
    <s v="GBP"/>
    <n v="1466377200"/>
    <d v="2016-06-19T23:00:00"/>
    <n v="1463351329"/>
    <x v="2257"/>
    <b v="0"/>
    <n v="169"/>
    <b v="1"/>
    <n v="636.14"/>
    <s v="games/tabletop games"/>
    <x v="6"/>
    <s v="tabletop games"/>
  </r>
  <r>
    <x v="0"/>
    <s v="US"/>
    <s v="USD"/>
    <n v="1434045687"/>
    <d v="2015-06-11T18:01:27"/>
    <n v="1431453687"/>
    <x v="2258"/>
    <b v="0"/>
    <n v="205"/>
    <b v="1"/>
    <n v="146.5"/>
    <s v="games/tabletop games"/>
    <x v="6"/>
    <s v="tabletop games"/>
  </r>
  <r>
    <x v="0"/>
    <s v="GB"/>
    <s v="GBP"/>
    <n v="1481224736"/>
    <d v="2016-12-08T19:18:56"/>
    <n v="1480360736"/>
    <x v="2259"/>
    <b v="0"/>
    <n v="206"/>
    <b v="1"/>
    <n v="1867.1"/>
    <s v="games/tabletop games"/>
    <x v="6"/>
    <s v="tabletop games"/>
  </r>
  <r>
    <x v="0"/>
    <s v="US"/>
    <s v="USD"/>
    <n v="1395876250"/>
    <d v="2014-03-26T23:24:10"/>
    <n v="1393287850"/>
    <x v="2260"/>
    <b v="0"/>
    <n v="84"/>
    <b v="1"/>
    <n v="326.92"/>
    <s v="games/tabletop games"/>
    <x v="6"/>
    <s v="tabletop games"/>
  </r>
  <r>
    <x v="0"/>
    <s v="AU"/>
    <s v="AUD"/>
    <n v="1487093020"/>
    <d v="2017-02-14T17:23:40"/>
    <n v="1485278620"/>
    <x v="2261"/>
    <b v="0"/>
    <n v="210"/>
    <b v="1"/>
    <n v="779.5"/>
    <s v="games/tabletop games"/>
    <x v="6"/>
    <s v="tabletop games"/>
  </r>
  <r>
    <x v="0"/>
    <s v="US"/>
    <s v="USD"/>
    <n v="1416268800"/>
    <d v="2014-11-18T00:00:00"/>
    <n v="1413295358"/>
    <x v="2262"/>
    <b v="0"/>
    <n v="181"/>
    <b v="1"/>
    <n v="154.15151515151516"/>
    <s v="games/tabletop games"/>
    <x v="6"/>
    <s v="tabletop games"/>
  </r>
  <r>
    <x v="0"/>
    <s v="SE"/>
    <s v="SEK"/>
    <n v="1422734313"/>
    <d v="2015-01-31T19:58:33"/>
    <n v="1420919913"/>
    <x v="2263"/>
    <b v="0"/>
    <n v="60"/>
    <b v="1"/>
    <n v="115.54666666666667"/>
    <s v="games/tabletop games"/>
    <x v="6"/>
    <s v="tabletop games"/>
  </r>
  <r>
    <x v="0"/>
    <s v="US"/>
    <s v="USD"/>
    <n v="1463972400"/>
    <d v="2016-05-23T03:00:00"/>
    <n v="1462543114"/>
    <x v="2264"/>
    <b v="0"/>
    <n v="445"/>
    <b v="1"/>
    <n v="180.03333333333333"/>
    <s v="games/tabletop games"/>
    <x v="6"/>
    <s v="tabletop games"/>
  </r>
  <r>
    <x v="0"/>
    <s v="GB"/>
    <s v="GBP"/>
    <n v="1479846507"/>
    <d v="2016-11-22T20:28:27"/>
    <n v="1479241707"/>
    <x v="2265"/>
    <b v="0"/>
    <n v="17"/>
    <b v="1"/>
    <n v="298.5"/>
    <s v="games/tabletop games"/>
    <x v="6"/>
    <s v="tabletop games"/>
  </r>
  <r>
    <x v="0"/>
    <s v="US"/>
    <s v="USD"/>
    <n v="1461722400"/>
    <d v="2016-04-27T02:00:00"/>
    <n v="1460235592"/>
    <x v="2266"/>
    <b v="0"/>
    <n v="194"/>
    <b v="1"/>
    <n v="320.26666666666665"/>
    <s v="games/tabletop games"/>
    <x v="6"/>
    <s v="tabletop games"/>
  </r>
  <r>
    <x v="0"/>
    <s v="US"/>
    <s v="USD"/>
    <n v="1419123600"/>
    <d v="2014-12-21T01:00:00"/>
    <n v="1416945297"/>
    <x v="2267"/>
    <b v="0"/>
    <n v="404"/>
    <b v="1"/>
    <n v="380.52499999999998"/>
    <s v="games/tabletop games"/>
    <x v="6"/>
    <s v="tabletop games"/>
  </r>
  <r>
    <x v="0"/>
    <s v="US"/>
    <s v="USD"/>
    <n v="1489283915"/>
    <d v="2017-03-12T01:58:35"/>
    <n v="1486691915"/>
    <x v="2268"/>
    <b v="0"/>
    <n v="194"/>
    <b v="1"/>
    <n v="102.60000000000001"/>
    <s v="games/tabletop games"/>
    <x v="6"/>
    <s v="tabletop games"/>
  </r>
  <r>
    <x v="0"/>
    <s v="US"/>
    <s v="USD"/>
    <n v="1488862800"/>
    <d v="2017-03-07T05:00:00"/>
    <n v="1486745663"/>
    <x v="2269"/>
    <b v="0"/>
    <n v="902"/>
    <b v="1"/>
    <n v="1801.64"/>
    <s v="games/tabletop games"/>
    <x v="6"/>
    <s v="tabletop games"/>
  </r>
  <r>
    <x v="0"/>
    <s v="US"/>
    <s v="USD"/>
    <n v="1484085540"/>
    <d v="2017-01-10T21:59:00"/>
    <n v="1482353513"/>
    <x v="2270"/>
    <b v="0"/>
    <n v="1670"/>
    <b v="1"/>
    <n v="720.24800000000005"/>
    <s v="games/tabletop games"/>
    <x v="6"/>
    <s v="tabletop games"/>
  </r>
  <r>
    <x v="0"/>
    <s v="US"/>
    <s v="USD"/>
    <n v="1481328004"/>
    <d v="2016-12-10T00:00:04"/>
    <n v="1478736004"/>
    <x v="2271"/>
    <b v="0"/>
    <n v="1328"/>
    <b v="1"/>
    <n v="283.09000000000003"/>
    <s v="games/tabletop games"/>
    <x v="6"/>
    <s v="tabletop games"/>
  </r>
  <r>
    <x v="0"/>
    <s v="US"/>
    <s v="USD"/>
    <n v="1449506836"/>
    <d v="2015-12-07T16:47:16"/>
    <n v="1446914836"/>
    <x v="2272"/>
    <b v="0"/>
    <n v="944"/>
    <b v="1"/>
    <n v="1356.6000000000001"/>
    <s v="games/tabletop games"/>
    <x v="6"/>
    <s v="tabletop games"/>
  </r>
  <r>
    <x v="0"/>
    <s v="CA"/>
    <s v="CAD"/>
    <n v="1489320642"/>
    <d v="2017-03-12T12:10:42"/>
    <n v="1487164242"/>
    <x v="2273"/>
    <b v="0"/>
    <n v="147"/>
    <b v="1"/>
    <n v="220.35999999999999"/>
    <s v="games/tabletop games"/>
    <x v="6"/>
    <s v="tabletop games"/>
  </r>
  <r>
    <x v="0"/>
    <s v="US"/>
    <s v="USD"/>
    <n v="1393156857"/>
    <d v="2014-02-23T12:00:57"/>
    <n v="1390564857"/>
    <x v="2274"/>
    <b v="0"/>
    <n v="99"/>
    <b v="1"/>
    <n v="119.6"/>
    <s v="games/tabletop games"/>
    <x v="6"/>
    <s v="tabletop games"/>
  </r>
  <r>
    <x v="0"/>
    <s v="GB"/>
    <s v="GBP"/>
    <n v="1419259679"/>
    <d v="2014-12-22T14:47:59"/>
    <n v="1416667679"/>
    <x v="2275"/>
    <b v="0"/>
    <n v="79"/>
    <b v="1"/>
    <n v="407.76923076923077"/>
    <s v="games/tabletop games"/>
    <x v="6"/>
    <s v="tabletop games"/>
  </r>
  <r>
    <x v="0"/>
    <s v="US"/>
    <s v="USD"/>
    <n v="1388936289"/>
    <d v="2014-01-05T15:38:09"/>
    <n v="1386344289"/>
    <x v="2276"/>
    <b v="0"/>
    <n v="75"/>
    <b v="1"/>
    <n v="105.81826105905425"/>
    <s v="games/tabletop games"/>
    <x v="6"/>
    <s v="tabletop games"/>
  </r>
  <r>
    <x v="0"/>
    <s v="US"/>
    <s v="USD"/>
    <n v="1330359423"/>
    <d v="2012-02-27T16:17:03"/>
    <n v="1327767423"/>
    <x v="2277"/>
    <b v="0"/>
    <n v="207"/>
    <b v="1"/>
    <n v="141.08235294117648"/>
    <s v="games/tabletop games"/>
    <x v="6"/>
    <s v="tabletop games"/>
  </r>
  <r>
    <x v="0"/>
    <s v="IT"/>
    <s v="EUR"/>
    <n v="1451861940"/>
    <d v="2016-01-03T22:59:00"/>
    <n v="1448902867"/>
    <x v="2278"/>
    <b v="0"/>
    <n v="102"/>
    <b v="1"/>
    <n v="270.7"/>
    <s v="games/tabletop games"/>
    <x v="6"/>
    <s v="tabletop games"/>
  </r>
  <r>
    <x v="0"/>
    <s v="US"/>
    <s v="USD"/>
    <n v="1423022400"/>
    <d v="2015-02-04T04:00:00"/>
    <n v="1421436099"/>
    <x v="2279"/>
    <b v="0"/>
    <n v="32"/>
    <b v="1"/>
    <n v="153.80000000000001"/>
    <s v="games/tabletop games"/>
    <x v="6"/>
    <s v="tabletop games"/>
  </r>
  <r>
    <x v="0"/>
    <s v="US"/>
    <s v="USD"/>
    <n v="1442501991"/>
    <d v="2015-09-17T14:59:51"/>
    <n v="1439909991"/>
    <x v="2280"/>
    <b v="0"/>
    <n v="480"/>
    <b v="1"/>
    <n v="403.57653061224488"/>
    <s v="games/tabletop games"/>
    <x v="6"/>
    <s v="tabletop games"/>
  </r>
  <r>
    <x v="0"/>
    <s v="US"/>
    <s v="USD"/>
    <n v="1311576600"/>
    <d v="2011-07-25T06:50:00"/>
    <n v="1306219897"/>
    <x v="2281"/>
    <b v="0"/>
    <n v="11"/>
    <b v="1"/>
    <n v="185"/>
    <s v="music/rock"/>
    <x v="4"/>
    <s v="rock"/>
  </r>
  <r>
    <x v="0"/>
    <s v="US"/>
    <s v="USD"/>
    <n v="1452744686"/>
    <d v="2016-01-14T04:11:26"/>
    <n v="1447560686"/>
    <x v="2282"/>
    <b v="0"/>
    <n v="12"/>
    <b v="1"/>
    <n v="185.33333333333331"/>
    <s v="music/rock"/>
    <x v="4"/>
    <s v="rock"/>
  </r>
  <r>
    <x v="0"/>
    <s v="US"/>
    <s v="USD"/>
    <n v="1336528804"/>
    <d v="2012-05-09T02:00:04"/>
    <n v="1331348404"/>
    <x v="2283"/>
    <b v="0"/>
    <n v="48"/>
    <b v="1"/>
    <n v="100.85533333333332"/>
    <s v="music/rock"/>
    <x v="4"/>
    <s v="rock"/>
  </r>
  <r>
    <x v="0"/>
    <s v="US"/>
    <s v="USD"/>
    <n v="1299902400"/>
    <d v="2011-03-12T04:00:00"/>
    <n v="1297451245"/>
    <x v="2284"/>
    <b v="0"/>
    <n v="59"/>
    <b v="1"/>
    <n v="106.22116666666668"/>
    <s v="music/rock"/>
    <x v="4"/>
    <s v="rock"/>
  </r>
  <r>
    <x v="0"/>
    <s v="US"/>
    <s v="USD"/>
    <n v="1340944043"/>
    <d v="2012-06-29T04:27:23"/>
    <n v="1338352043"/>
    <x v="2285"/>
    <b v="0"/>
    <n v="79"/>
    <b v="1"/>
    <n v="121.36666666666667"/>
    <s v="music/rock"/>
    <x v="4"/>
    <s v="rock"/>
  </r>
  <r>
    <x v="0"/>
    <s v="US"/>
    <s v="USD"/>
    <n v="1378439940"/>
    <d v="2013-09-06T03:59:00"/>
    <n v="1376003254"/>
    <x v="2286"/>
    <b v="0"/>
    <n v="14"/>
    <b v="1"/>
    <n v="100.06666666666666"/>
    <s v="music/rock"/>
    <x v="4"/>
    <s v="rock"/>
  </r>
  <r>
    <x v="0"/>
    <s v="US"/>
    <s v="USD"/>
    <n v="1403539260"/>
    <d v="2014-06-23T16:01:00"/>
    <n v="1401724860"/>
    <x v="2287"/>
    <b v="0"/>
    <n v="106"/>
    <b v="1"/>
    <n v="119.97755555555555"/>
    <s v="music/rock"/>
    <x v="4"/>
    <s v="rock"/>
  </r>
  <r>
    <x v="0"/>
    <s v="US"/>
    <s v="USD"/>
    <n v="1340733600"/>
    <d v="2012-06-26T18:00:00"/>
    <n v="1339098689"/>
    <x v="2288"/>
    <b v="0"/>
    <n v="25"/>
    <b v="1"/>
    <n v="100.1"/>
    <s v="music/rock"/>
    <x v="4"/>
    <s v="rock"/>
  </r>
  <r>
    <x v="0"/>
    <s v="US"/>
    <s v="USD"/>
    <n v="1386372120"/>
    <d v="2013-12-06T23:22:00"/>
    <n v="1382659060"/>
    <x v="2289"/>
    <b v="0"/>
    <n v="25"/>
    <b v="1"/>
    <n v="107.4"/>
    <s v="music/rock"/>
    <x v="4"/>
    <s v="rock"/>
  </r>
  <r>
    <x v="0"/>
    <s v="US"/>
    <s v="USD"/>
    <n v="1259686800"/>
    <d v="2009-12-01T17:00:00"/>
    <n v="1252908330"/>
    <x v="2290"/>
    <b v="0"/>
    <n v="29"/>
    <b v="1"/>
    <n v="104.06666666666666"/>
    <s v="music/rock"/>
    <x v="4"/>
    <s v="rock"/>
  </r>
  <r>
    <x v="0"/>
    <s v="US"/>
    <s v="USD"/>
    <n v="1335153600"/>
    <d v="2012-04-23T04:00:00"/>
    <n v="1332199618"/>
    <x v="2291"/>
    <b v="0"/>
    <n v="43"/>
    <b v="1"/>
    <n v="172.8"/>
    <s v="music/rock"/>
    <x v="4"/>
    <s v="rock"/>
  </r>
  <r>
    <x v="0"/>
    <s v="US"/>
    <s v="USD"/>
    <n v="1334767476"/>
    <d v="2012-04-18T16:44:36"/>
    <n v="1332175476"/>
    <x v="2292"/>
    <b v="0"/>
    <n v="46"/>
    <b v="1"/>
    <n v="107.2505"/>
    <s v="music/rock"/>
    <x v="4"/>
    <s v="rock"/>
  </r>
  <r>
    <x v="0"/>
    <s v="US"/>
    <s v="USD"/>
    <n v="1348545540"/>
    <d v="2012-09-25T03:59:00"/>
    <n v="1346345999"/>
    <x v="2293"/>
    <b v="0"/>
    <n v="27"/>
    <b v="1"/>
    <n v="108.23529411764706"/>
    <s v="music/rock"/>
    <x v="4"/>
    <s v="rock"/>
  </r>
  <r>
    <x v="0"/>
    <s v="US"/>
    <s v="USD"/>
    <n v="1358702480"/>
    <d v="2013-01-20T17:21:20"/>
    <n v="1356110480"/>
    <x v="2294"/>
    <b v="0"/>
    <n v="112"/>
    <b v="1"/>
    <n v="146.08079999999998"/>
    <s v="music/rock"/>
    <x v="4"/>
    <s v="rock"/>
  </r>
  <r>
    <x v="0"/>
    <s v="US"/>
    <s v="USD"/>
    <n v="1359240856"/>
    <d v="2013-01-26T22:54:16"/>
    <n v="1356648856"/>
    <x v="2295"/>
    <b v="0"/>
    <n v="34"/>
    <b v="1"/>
    <n v="125.25"/>
    <s v="music/rock"/>
    <x v="4"/>
    <s v="rock"/>
  </r>
  <r>
    <x v="0"/>
    <s v="US"/>
    <s v="USD"/>
    <n v="1330018426"/>
    <d v="2012-02-23T17:33:46"/>
    <n v="1326994426"/>
    <x v="2296"/>
    <b v="0"/>
    <n v="145"/>
    <b v="1"/>
    <n v="149.07142857142856"/>
    <s v="music/rock"/>
    <x v="4"/>
    <s v="rock"/>
  </r>
  <r>
    <x v="0"/>
    <s v="US"/>
    <s v="USD"/>
    <n v="1331697540"/>
    <d v="2012-03-14T03:59:00"/>
    <n v="1328749249"/>
    <x v="2297"/>
    <b v="0"/>
    <n v="19"/>
    <b v="1"/>
    <n v="100.6"/>
    <s v="music/rock"/>
    <x v="4"/>
    <s v="rock"/>
  </r>
  <r>
    <x v="0"/>
    <s v="US"/>
    <s v="USD"/>
    <n v="1395861033"/>
    <d v="2014-03-26T19:10:33"/>
    <n v="1393272633"/>
    <x v="2298"/>
    <b v="0"/>
    <n v="288"/>
    <b v="1"/>
    <n v="105.07333333333332"/>
    <s v="music/rock"/>
    <x v="4"/>
    <s v="rock"/>
  </r>
  <r>
    <x v="0"/>
    <s v="US"/>
    <s v="USD"/>
    <n v="1296953209"/>
    <d v="2011-02-06T00:46:49"/>
    <n v="1295657209"/>
    <x v="2299"/>
    <b v="0"/>
    <n v="14"/>
    <b v="1"/>
    <n v="350.16666666666663"/>
    <s v="music/rock"/>
    <x v="4"/>
    <s v="rock"/>
  </r>
  <r>
    <x v="0"/>
    <s v="US"/>
    <s v="USD"/>
    <n v="1340904416"/>
    <d v="2012-06-28T17:26:56"/>
    <n v="1339694816"/>
    <x v="2300"/>
    <b v="0"/>
    <n v="7"/>
    <b v="1"/>
    <n v="101.25"/>
    <s v="music/rock"/>
    <x v="4"/>
    <s v="rock"/>
  </r>
  <r>
    <x v="0"/>
    <s v="US"/>
    <s v="USD"/>
    <n v="1371785496"/>
    <d v="2013-06-21T03:31:36"/>
    <n v="1369193496"/>
    <x v="2301"/>
    <b v="1"/>
    <n v="211"/>
    <b v="1"/>
    <n v="133.6044"/>
    <s v="music/indie rock"/>
    <x v="4"/>
    <s v="indie rock"/>
  </r>
  <r>
    <x v="0"/>
    <s v="US"/>
    <s v="USD"/>
    <n v="1388473200"/>
    <d v="2013-12-31T07:00:00"/>
    <n v="1385585434"/>
    <x v="2302"/>
    <b v="1"/>
    <n v="85"/>
    <b v="1"/>
    <n v="170.65217391304347"/>
    <s v="music/indie rock"/>
    <x v="4"/>
    <s v="indie rock"/>
  </r>
  <r>
    <x v="0"/>
    <s v="US"/>
    <s v="USD"/>
    <n v="1323747596"/>
    <d v="2011-12-13T03:39:56"/>
    <n v="1320287996"/>
    <x v="2303"/>
    <b v="1"/>
    <n v="103"/>
    <b v="1"/>
    <n v="109.35829457364341"/>
    <s v="music/indie rock"/>
    <x v="4"/>
    <s v="indie rock"/>
  </r>
  <r>
    <x v="0"/>
    <s v="US"/>
    <s v="USD"/>
    <n v="1293857940"/>
    <d v="2011-01-01T04:59:00"/>
    <n v="1290281691"/>
    <x v="2304"/>
    <b v="1"/>
    <n v="113"/>
    <b v="1"/>
    <n v="100.70033333333335"/>
    <s v="music/indie rock"/>
    <x v="4"/>
    <s v="indie rock"/>
  </r>
  <r>
    <x v="0"/>
    <s v="US"/>
    <s v="USD"/>
    <n v="1407520800"/>
    <d v="2014-08-08T18:00:00"/>
    <n v="1405356072"/>
    <x v="2305"/>
    <b v="1"/>
    <n v="167"/>
    <b v="1"/>
    <n v="101.22777777777779"/>
    <s v="music/indie rock"/>
    <x v="4"/>
    <s v="indie rock"/>
  </r>
  <r>
    <x v="0"/>
    <s v="US"/>
    <s v="USD"/>
    <n v="1331352129"/>
    <d v="2012-03-10T04:02:09"/>
    <n v="1328760129"/>
    <x v="2306"/>
    <b v="1"/>
    <n v="73"/>
    <b v="1"/>
    <n v="106.75857142857143"/>
    <s v="music/indie rock"/>
    <x v="4"/>
    <s v="indie rock"/>
  </r>
  <r>
    <x v="0"/>
    <s v="US"/>
    <s v="USD"/>
    <n v="1336245328"/>
    <d v="2012-05-05T19:15:28"/>
    <n v="1333653333"/>
    <x v="2307"/>
    <b v="1"/>
    <n v="75"/>
    <b v="1"/>
    <n v="106.65777537961894"/>
    <s v="music/indie rock"/>
    <x v="4"/>
    <s v="indie rock"/>
  </r>
  <r>
    <x v="0"/>
    <s v="US"/>
    <s v="USD"/>
    <n v="1409274000"/>
    <d v="2014-08-29T01:00:00"/>
    <n v="1406847996"/>
    <x v="2308"/>
    <b v="1"/>
    <n v="614"/>
    <b v="1"/>
    <n v="101.30622"/>
    <s v="music/indie rock"/>
    <x v="4"/>
    <s v="indie rock"/>
  </r>
  <r>
    <x v="0"/>
    <s v="US"/>
    <s v="USD"/>
    <n v="1362872537"/>
    <d v="2013-03-09T23:42:17"/>
    <n v="1359848537"/>
    <x v="2309"/>
    <b v="1"/>
    <n v="107"/>
    <b v="1"/>
    <n v="106.67450000000001"/>
    <s v="music/indie rock"/>
    <x v="4"/>
    <s v="indie rock"/>
  </r>
  <r>
    <x v="0"/>
    <s v="US"/>
    <s v="USD"/>
    <n v="1363889015"/>
    <d v="2013-03-21T18:03:35"/>
    <n v="1361300615"/>
    <x v="2310"/>
    <b v="1"/>
    <n v="1224"/>
    <b v="1"/>
    <n v="428.83978378378379"/>
    <s v="music/indie rock"/>
    <x v="4"/>
    <s v="indie rock"/>
  </r>
  <r>
    <x v="0"/>
    <s v="US"/>
    <s v="USD"/>
    <n v="1399421189"/>
    <d v="2014-05-07T00:06:29"/>
    <n v="1396829189"/>
    <x v="2311"/>
    <b v="1"/>
    <n v="104"/>
    <b v="1"/>
    <n v="104.11111111111111"/>
    <s v="music/indie rock"/>
    <x v="4"/>
    <s v="indie rock"/>
  </r>
  <r>
    <x v="0"/>
    <s v="US"/>
    <s v="USD"/>
    <n v="1397862000"/>
    <d v="2014-04-18T23:00:00"/>
    <n v="1395155478"/>
    <x v="2312"/>
    <b v="1"/>
    <n v="79"/>
    <b v="1"/>
    <n v="107.86666666666666"/>
    <s v="music/indie rock"/>
    <x v="4"/>
    <s v="indie rock"/>
  </r>
  <r>
    <x v="0"/>
    <s v="US"/>
    <s v="USD"/>
    <n v="1336086026"/>
    <d v="2012-05-03T23:00:26"/>
    <n v="1333494026"/>
    <x v="2313"/>
    <b v="1"/>
    <n v="157"/>
    <b v="1"/>
    <n v="175.84040000000002"/>
    <s v="music/indie rock"/>
    <x v="4"/>
    <s v="indie rock"/>
  </r>
  <r>
    <x v="0"/>
    <s v="US"/>
    <s v="USD"/>
    <n v="1339074857"/>
    <d v="2012-06-07T13:14:17"/>
    <n v="1336482857"/>
    <x v="2314"/>
    <b v="1"/>
    <n v="50"/>
    <b v="1"/>
    <n v="156.97"/>
    <s v="music/indie rock"/>
    <x v="4"/>
    <s v="indie rock"/>
  </r>
  <r>
    <x v="0"/>
    <s v="US"/>
    <s v="USD"/>
    <n v="1336238743"/>
    <d v="2012-05-05T17:25:43"/>
    <n v="1333646743"/>
    <x v="2315"/>
    <b v="1"/>
    <n v="64"/>
    <b v="1"/>
    <n v="102.60000000000001"/>
    <s v="music/indie rock"/>
    <x v="4"/>
    <s v="indie rock"/>
  </r>
  <r>
    <x v="0"/>
    <s v="US"/>
    <s v="USD"/>
    <n v="1260383040"/>
    <d v="2009-12-09T18:24:00"/>
    <n v="1253726650"/>
    <x v="2316"/>
    <b v="1"/>
    <n v="200"/>
    <b v="1"/>
    <n v="104.04266666666666"/>
    <s v="music/indie rock"/>
    <x v="4"/>
    <s v="indie rock"/>
  </r>
  <r>
    <x v="0"/>
    <s v="US"/>
    <s v="USD"/>
    <n v="1266210000"/>
    <d v="2010-02-15T05:00:00"/>
    <n v="1263474049"/>
    <x v="2317"/>
    <b v="1"/>
    <n v="22"/>
    <b v="1"/>
    <n v="104"/>
    <s v="music/indie rock"/>
    <x v="4"/>
    <s v="indie rock"/>
  </r>
  <r>
    <x v="0"/>
    <s v="US"/>
    <s v="USD"/>
    <n v="1253937540"/>
    <d v="2009-09-26T03:59:00"/>
    <n v="1251214014"/>
    <x v="2318"/>
    <b v="1"/>
    <n v="163"/>
    <b v="1"/>
    <n v="121.05999999999999"/>
    <s v="music/indie rock"/>
    <x v="4"/>
    <s v="indie rock"/>
  </r>
  <r>
    <x v="0"/>
    <s v="US"/>
    <s v="USD"/>
    <n v="1387072685"/>
    <d v="2013-12-15T01:58:05"/>
    <n v="1384480685"/>
    <x v="2319"/>
    <b v="1"/>
    <n v="77"/>
    <b v="1"/>
    <n v="107.69999999999999"/>
    <s v="music/indie rock"/>
    <x v="4"/>
    <s v="indie rock"/>
  </r>
  <r>
    <x v="0"/>
    <s v="US"/>
    <s v="USD"/>
    <n v="1396463800"/>
    <d v="2014-04-02T18:36:40"/>
    <n v="1393443400"/>
    <x v="2320"/>
    <b v="1"/>
    <n v="89"/>
    <b v="1"/>
    <n v="108.66"/>
    <s v="music/indie rock"/>
    <x v="4"/>
    <s v="indie rock"/>
  </r>
  <r>
    <x v="3"/>
    <s v="AT"/>
    <s v="EUR"/>
    <n v="1491282901"/>
    <d v="2017-04-04T05:15:01"/>
    <n v="1488694501"/>
    <x v="2321"/>
    <b v="0"/>
    <n v="64"/>
    <b v="0"/>
    <n v="39.120962394619681"/>
    <s v="food/small batch"/>
    <x v="7"/>
    <s v="small batch"/>
  </r>
  <r>
    <x v="3"/>
    <s v="US"/>
    <s v="USD"/>
    <n v="1491769769"/>
    <d v="2017-04-09T20:29:29"/>
    <n v="1489181369"/>
    <x v="2322"/>
    <b v="0"/>
    <n v="4"/>
    <b v="0"/>
    <n v="3.1481481481481479"/>
    <s v="food/small batch"/>
    <x v="7"/>
    <s v="small batch"/>
  </r>
  <r>
    <x v="3"/>
    <s v="US"/>
    <s v="USD"/>
    <n v="1490033247"/>
    <d v="2017-03-20T18:07:27"/>
    <n v="1489428447"/>
    <x v="2323"/>
    <b v="0"/>
    <n v="4"/>
    <b v="0"/>
    <n v="48"/>
    <s v="food/small batch"/>
    <x v="7"/>
    <s v="small batch"/>
  </r>
  <r>
    <x v="3"/>
    <s v="GB"/>
    <s v="GBP"/>
    <n v="1490559285"/>
    <d v="2017-03-26T20:14:45"/>
    <n v="1487970885"/>
    <x v="2324"/>
    <b v="0"/>
    <n v="61"/>
    <b v="0"/>
    <n v="20.733333333333334"/>
    <s v="food/small batch"/>
    <x v="7"/>
    <s v="small batch"/>
  </r>
  <r>
    <x v="3"/>
    <s v="US"/>
    <s v="USD"/>
    <n v="1490830331"/>
    <d v="2017-03-29T23:32:11"/>
    <n v="1488241931"/>
    <x v="2325"/>
    <b v="0"/>
    <n v="7"/>
    <b v="0"/>
    <n v="8"/>
    <s v="food/small batch"/>
    <x v="7"/>
    <s v="small batch"/>
  </r>
  <r>
    <x v="3"/>
    <s v="US"/>
    <s v="USD"/>
    <n v="1493571600"/>
    <d v="2017-04-30T17:00:00"/>
    <n v="1489106948"/>
    <x v="2326"/>
    <b v="0"/>
    <n v="1"/>
    <b v="0"/>
    <n v="0.72"/>
    <s v="food/small batch"/>
    <x v="7"/>
    <s v="small batch"/>
  </r>
  <r>
    <x v="0"/>
    <s v="US"/>
    <s v="USD"/>
    <n v="1409090440"/>
    <d v="2014-08-26T22:00:40"/>
    <n v="1406066440"/>
    <x v="2327"/>
    <b v="1"/>
    <n v="3355"/>
    <b v="1"/>
    <n v="526.09431428571429"/>
    <s v="food/small batch"/>
    <x v="7"/>
    <s v="small batch"/>
  </r>
  <r>
    <x v="0"/>
    <s v="US"/>
    <s v="USD"/>
    <n v="1434307537"/>
    <d v="2015-06-14T18:45:37"/>
    <n v="1431715537"/>
    <x v="2328"/>
    <b v="1"/>
    <n v="537"/>
    <b v="1"/>
    <n v="254.45000000000002"/>
    <s v="food/small batch"/>
    <x v="7"/>
    <s v="small batch"/>
  </r>
  <r>
    <x v="0"/>
    <s v="US"/>
    <s v="USD"/>
    <n v="1405609146"/>
    <d v="2014-07-17T14:59:06"/>
    <n v="1403017146"/>
    <x v="2329"/>
    <b v="1"/>
    <n v="125"/>
    <b v="1"/>
    <n v="105.91999999999999"/>
    <s v="food/small batch"/>
    <x v="7"/>
    <s v="small batch"/>
  </r>
  <r>
    <x v="0"/>
    <s v="US"/>
    <s v="USD"/>
    <n v="1451001600"/>
    <d v="2015-12-25T00:00:00"/>
    <n v="1448400943"/>
    <x v="2330"/>
    <b v="1"/>
    <n v="163"/>
    <b v="1"/>
    <n v="102.42285714285715"/>
    <s v="food/small batch"/>
    <x v="7"/>
    <s v="small batch"/>
  </r>
  <r>
    <x v="0"/>
    <s v="US"/>
    <s v="USD"/>
    <n v="1408320490"/>
    <d v="2014-08-18T00:08:10"/>
    <n v="1405728490"/>
    <x v="2331"/>
    <b v="1"/>
    <n v="283"/>
    <b v="1"/>
    <n v="144.31375"/>
    <s v="food/small batch"/>
    <x v="7"/>
    <s v="small batch"/>
  </r>
  <r>
    <x v="0"/>
    <s v="US"/>
    <s v="USD"/>
    <n v="1423235071"/>
    <d v="2015-02-06T15:04:31"/>
    <n v="1420643071"/>
    <x v="2332"/>
    <b v="1"/>
    <n v="352"/>
    <b v="1"/>
    <n v="106.30800000000001"/>
    <s v="food/small batch"/>
    <x v="7"/>
    <s v="small batch"/>
  </r>
  <r>
    <x v="0"/>
    <s v="US"/>
    <s v="USD"/>
    <n v="1401385800"/>
    <d v="2014-05-29T17:50:00"/>
    <n v="1399563390"/>
    <x v="2333"/>
    <b v="1"/>
    <n v="94"/>
    <b v="1"/>
    <n v="212.16666666666666"/>
    <s v="food/small batch"/>
    <x v="7"/>
    <s v="small batch"/>
  </r>
  <r>
    <x v="0"/>
    <s v="US"/>
    <s v="USD"/>
    <n v="1415208840"/>
    <d v="2014-11-05T17:34:00"/>
    <n v="1412611498"/>
    <x v="2334"/>
    <b v="1"/>
    <n v="67"/>
    <b v="1"/>
    <n v="101.95"/>
    <s v="food/small batch"/>
    <x v="7"/>
    <s v="small batch"/>
  </r>
  <r>
    <x v="0"/>
    <s v="US"/>
    <s v="USD"/>
    <n v="1402494243"/>
    <d v="2014-06-11T13:44:03"/>
    <n v="1399902243"/>
    <x v="2335"/>
    <b v="1"/>
    <n v="221"/>
    <b v="1"/>
    <n v="102.27200000000001"/>
    <s v="food/small batch"/>
    <x v="7"/>
    <s v="small batch"/>
  </r>
  <r>
    <x v="0"/>
    <s v="US"/>
    <s v="USD"/>
    <n v="1394316695"/>
    <d v="2014-03-08T22:11:35"/>
    <n v="1390860695"/>
    <x v="2336"/>
    <b v="1"/>
    <n v="2165"/>
    <b v="1"/>
    <n v="520.73254999999995"/>
    <s v="food/small batch"/>
    <x v="7"/>
    <s v="small batch"/>
  </r>
  <r>
    <x v="0"/>
    <s v="US"/>
    <s v="USD"/>
    <n v="1403796143"/>
    <d v="2014-06-26T15:22:23"/>
    <n v="1401204143"/>
    <x v="2337"/>
    <b v="1"/>
    <n v="179"/>
    <b v="1"/>
    <n v="110.65833333333333"/>
    <s v="food/small batch"/>
    <x v="7"/>
    <s v="small batch"/>
  </r>
  <r>
    <x v="0"/>
    <s v="US"/>
    <s v="USD"/>
    <n v="1404077484"/>
    <d v="2014-06-29T21:31:24"/>
    <n v="1401485484"/>
    <x v="2338"/>
    <b v="1"/>
    <n v="123"/>
    <b v="1"/>
    <n v="101.14333333333335"/>
    <s v="food/small batch"/>
    <x v="7"/>
    <s v="small batch"/>
  </r>
  <r>
    <x v="0"/>
    <s v="US"/>
    <s v="USD"/>
    <n v="1482134340"/>
    <d v="2016-12-19T07:59:00"/>
    <n v="1479496309"/>
    <x v="2339"/>
    <b v="1"/>
    <n v="1104"/>
    <b v="1"/>
    <n v="294.20799999999997"/>
    <s v="food/small batch"/>
    <x v="7"/>
    <s v="small batch"/>
  </r>
  <r>
    <x v="0"/>
    <s v="US"/>
    <s v="USD"/>
    <n v="1477841138"/>
    <d v="2016-10-30T15:25:38"/>
    <n v="1475249138"/>
    <x v="2340"/>
    <b v="1"/>
    <n v="403"/>
    <b v="1"/>
    <n v="105.77749999999999"/>
    <s v="food/small batch"/>
    <x v="7"/>
    <s v="small batch"/>
  </r>
  <r>
    <x v="1"/>
    <s v="US"/>
    <s v="USD"/>
    <n v="1436729504"/>
    <d v="2015-07-12T19:31:44"/>
    <n v="1434137504"/>
    <x v="2341"/>
    <b v="0"/>
    <n v="0"/>
    <b v="0"/>
    <n v="0"/>
    <s v="technology/web"/>
    <x v="2"/>
    <s v="web"/>
  </r>
  <r>
    <x v="1"/>
    <s v="US"/>
    <s v="USD"/>
    <n v="1412571600"/>
    <d v="2014-10-06T05:00:00"/>
    <n v="1410799870"/>
    <x v="2342"/>
    <b v="0"/>
    <n v="0"/>
    <b v="0"/>
    <n v="0"/>
    <s v="technology/web"/>
    <x v="2"/>
    <s v="web"/>
  </r>
  <r>
    <x v="1"/>
    <s v="US"/>
    <s v="USD"/>
    <n v="1452282420"/>
    <d v="2016-01-08T19:47:00"/>
    <n v="1447962505"/>
    <x v="2343"/>
    <b v="0"/>
    <n v="1"/>
    <b v="0"/>
    <n v="3"/>
    <s v="technology/web"/>
    <x v="2"/>
    <s v="web"/>
  </r>
  <r>
    <x v="1"/>
    <s v="CA"/>
    <s v="CAD"/>
    <n v="1466789269"/>
    <d v="2016-06-24T17:27:49"/>
    <n v="1464197269"/>
    <x v="2344"/>
    <b v="0"/>
    <n v="1"/>
    <b v="0"/>
    <n v="0.1"/>
    <s v="technology/web"/>
    <x v="2"/>
    <s v="web"/>
  </r>
  <r>
    <x v="1"/>
    <s v="US"/>
    <s v="USD"/>
    <n v="1427845140"/>
    <d v="2015-03-31T23:39:00"/>
    <n v="1424822556"/>
    <x v="2345"/>
    <b v="0"/>
    <n v="0"/>
    <b v="0"/>
    <n v="0"/>
    <s v="technology/web"/>
    <x v="2"/>
    <s v="web"/>
  </r>
  <r>
    <x v="1"/>
    <s v="US"/>
    <s v="USD"/>
    <n v="1476731431"/>
    <d v="2016-10-17T19:10:31"/>
    <n v="1472843431"/>
    <x v="2346"/>
    <b v="0"/>
    <n v="3"/>
    <b v="0"/>
    <n v="6.5000000000000002E-2"/>
    <s v="technology/web"/>
    <x v="2"/>
    <s v="web"/>
  </r>
  <r>
    <x v="1"/>
    <s v="US"/>
    <s v="USD"/>
    <n v="1472135676"/>
    <d v="2016-08-25T14:34:36"/>
    <n v="1469543676"/>
    <x v="2347"/>
    <b v="0"/>
    <n v="1"/>
    <b v="0"/>
    <n v="1.5"/>
    <s v="technology/web"/>
    <x v="2"/>
    <s v="web"/>
  </r>
  <r>
    <x v="1"/>
    <s v="US"/>
    <s v="USD"/>
    <n v="1456006938"/>
    <d v="2016-02-20T22:22:18"/>
    <n v="1450822938"/>
    <x v="2348"/>
    <b v="0"/>
    <n v="5"/>
    <b v="0"/>
    <n v="0.38571428571428573"/>
    <s v="technology/web"/>
    <x v="2"/>
    <s v="web"/>
  </r>
  <r>
    <x v="1"/>
    <s v="SE"/>
    <s v="SEK"/>
    <n v="1439318228"/>
    <d v="2015-08-11T18:37:08"/>
    <n v="1436812628"/>
    <x v="2349"/>
    <b v="0"/>
    <n v="0"/>
    <b v="0"/>
    <n v="0"/>
    <s v="technology/web"/>
    <x v="2"/>
    <s v="web"/>
  </r>
  <r>
    <x v="1"/>
    <s v="IE"/>
    <s v="EUR"/>
    <n v="1483474370"/>
    <d v="2017-01-03T20:12:50"/>
    <n v="1480882370"/>
    <x v="2350"/>
    <b v="0"/>
    <n v="0"/>
    <b v="0"/>
    <n v="0"/>
    <s v="technology/web"/>
    <x v="2"/>
    <s v="web"/>
  </r>
  <r>
    <x v="1"/>
    <s v="NZ"/>
    <s v="NZD"/>
    <n v="1430360739"/>
    <d v="2015-04-30T02:25:39"/>
    <n v="1427768739"/>
    <x v="2351"/>
    <b v="0"/>
    <n v="7"/>
    <b v="0"/>
    <n v="0.5714285714285714"/>
    <s v="technology/web"/>
    <x v="2"/>
    <s v="web"/>
  </r>
  <r>
    <x v="1"/>
    <s v="US"/>
    <s v="USD"/>
    <n v="1433603552"/>
    <d v="2015-06-06T15:12:32"/>
    <n v="1428419552"/>
    <x v="2352"/>
    <b v="0"/>
    <n v="0"/>
    <b v="0"/>
    <n v="0"/>
    <s v="technology/web"/>
    <x v="2"/>
    <s v="web"/>
  </r>
  <r>
    <x v="1"/>
    <s v="US"/>
    <s v="USD"/>
    <n v="1429632822"/>
    <d v="2015-04-21T16:13:42"/>
    <n v="1428596022"/>
    <x v="2353"/>
    <b v="0"/>
    <n v="0"/>
    <b v="0"/>
    <n v="0"/>
    <s v="technology/web"/>
    <x v="2"/>
    <s v="web"/>
  </r>
  <r>
    <x v="1"/>
    <s v="US"/>
    <s v="USD"/>
    <n v="1420910460"/>
    <d v="2015-01-10T17:21:00"/>
    <n v="1415726460"/>
    <x v="2354"/>
    <b v="0"/>
    <n v="1"/>
    <b v="0"/>
    <n v="7.1428571428571425E-2"/>
    <s v="technology/web"/>
    <x v="2"/>
    <s v="web"/>
  </r>
  <r>
    <x v="1"/>
    <s v="AU"/>
    <s v="AUD"/>
    <n v="1430604136"/>
    <d v="2015-05-02T22:02:16"/>
    <n v="1428012136"/>
    <x v="2355"/>
    <b v="0"/>
    <n v="2"/>
    <b v="0"/>
    <n v="0.6875"/>
    <s v="technology/web"/>
    <x v="2"/>
    <s v="web"/>
  </r>
  <r>
    <x v="1"/>
    <s v="NL"/>
    <s v="EUR"/>
    <n v="1433530104"/>
    <d v="2015-06-05T18:48:24"/>
    <n v="1430938104"/>
    <x v="2356"/>
    <b v="0"/>
    <n v="0"/>
    <b v="0"/>
    <n v="0"/>
    <s v="technology/web"/>
    <x v="2"/>
    <s v="web"/>
  </r>
  <r>
    <x v="1"/>
    <s v="GB"/>
    <s v="GBP"/>
    <n v="1445093578"/>
    <d v="2015-10-17T14:52:58"/>
    <n v="1442501578"/>
    <x v="2357"/>
    <b v="0"/>
    <n v="0"/>
    <b v="0"/>
    <n v="0"/>
    <s v="technology/web"/>
    <x v="2"/>
    <s v="web"/>
  </r>
  <r>
    <x v="1"/>
    <s v="GB"/>
    <s v="GBP"/>
    <n v="1422664740"/>
    <d v="2015-01-31T00:39:00"/>
    <n v="1417818036"/>
    <x v="2358"/>
    <b v="0"/>
    <n v="0"/>
    <b v="0"/>
    <n v="0"/>
    <s v="technology/web"/>
    <x v="2"/>
    <s v="web"/>
  </r>
  <r>
    <x v="1"/>
    <s v="US"/>
    <s v="USD"/>
    <n v="1438616124"/>
    <d v="2015-08-03T15:35:24"/>
    <n v="1433432124"/>
    <x v="2359"/>
    <b v="0"/>
    <n v="3"/>
    <b v="0"/>
    <n v="14.680000000000001"/>
    <s v="technology/web"/>
    <x v="2"/>
    <s v="web"/>
  </r>
  <r>
    <x v="1"/>
    <s v="CA"/>
    <s v="CAD"/>
    <n v="1454864280"/>
    <d v="2016-02-07T16:58:00"/>
    <n v="1452272280"/>
    <x v="2360"/>
    <b v="0"/>
    <n v="1"/>
    <b v="0"/>
    <n v="0.04"/>
    <s v="technology/web"/>
    <x v="2"/>
    <s v="web"/>
  </r>
  <r>
    <x v="1"/>
    <s v="CA"/>
    <s v="CAD"/>
    <n v="1462053600"/>
    <d v="2016-04-30T22:00:00"/>
    <n v="1459975008"/>
    <x v="2361"/>
    <b v="0"/>
    <n v="0"/>
    <b v="0"/>
    <n v="0"/>
    <s v="technology/web"/>
    <x v="2"/>
    <s v="web"/>
  </r>
  <r>
    <x v="1"/>
    <s v="US"/>
    <s v="USD"/>
    <n v="1418315470"/>
    <d v="2014-12-11T16:31:10"/>
    <n v="1415723470"/>
    <x v="2362"/>
    <b v="0"/>
    <n v="2"/>
    <b v="0"/>
    <n v="28.571428571428569"/>
    <s v="technology/web"/>
    <x v="2"/>
    <s v="web"/>
  </r>
  <r>
    <x v="1"/>
    <s v="US"/>
    <s v="USD"/>
    <n v="1451348200"/>
    <d v="2015-12-29T00:16:40"/>
    <n v="1447460200"/>
    <x v="2363"/>
    <b v="0"/>
    <n v="0"/>
    <b v="0"/>
    <n v="0"/>
    <s v="technology/web"/>
    <x v="2"/>
    <s v="web"/>
  </r>
  <r>
    <x v="1"/>
    <s v="US"/>
    <s v="USD"/>
    <n v="1445898356"/>
    <d v="2015-10-26T22:25:56"/>
    <n v="1441146356"/>
    <x v="2364"/>
    <b v="0"/>
    <n v="0"/>
    <b v="0"/>
    <n v="0"/>
    <s v="technology/web"/>
    <x v="2"/>
    <s v="web"/>
  </r>
  <r>
    <x v="1"/>
    <s v="IT"/>
    <s v="EUR"/>
    <n v="1453071600"/>
    <d v="2016-01-17T23:00:00"/>
    <n v="1449596425"/>
    <x v="2365"/>
    <b v="0"/>
    <n v="0"/>
    <b v="0"/>
    <n v="0"/>
    <s v="technology/web"/>
    <x v="2"/>
    <s v="web"/>
  </r>
  <r>
    <x v="1"/>
    <s v="GB"/>
    <s v="GBP"/>
    <n v="1445431533"/>
    <d v="2015-10-21T12:45:33"/>
    <n v="1442839533"/>
    <x v="2366"/>
    <b v="0"/>
    <n v="27"/>
    <b v="0"/>
    <n v="10.52"/>
    <s v="technology/web"/>
    <x v="2"/>
    <s v="web"/>
  </r>
  <r>
    <x v="1"/>
    <s v="US"/>
    <s v="USD"/>
    <n v="1461622616"/>
    <d v="2016-04-25T22:16:56"/>
    <n v="1456442216"/>
    <x v="2367"/>
    <b v="0"/>
    <n v="14"/>
    <b v="0"/>
    <n v="1.34"/>
    <s v="technology/web"/>
    <x v="2"/>
    <s v="web"/>
  </r>
  <r>
    <x v="1"/>
    <s v="US"/>
    <s v="USD"/>
    <n v="1429028365"/>
    <d v="2015-04-14T16:19:25"/>
    <n v="1425143965"/>
    <x v="2368"/>
    <b v="0"/>
    <n v="2"/>
    <b v="0"/>
    <n v="0.25"/>
    <s v="technology/web"/>
    <x v="2"/>
    <s v="web"/>
  </r>
  <r>
    <x v="1"/>
    <s v="US"/>
    <s v="USD"/>
    <n v="1455132611"/>
    <d v="2016-02-10T19:30:11"/>
    <n v="1452540611"/>
    <x v="2369"/>
    <b v="0"/>
    <n v="0"/>
    <b v="0"/>
    <n v="0"/>
    <s v="technology/web"/>
    <x v="2"/>
    <s v="web"/>
  </r>
  <r>
    <x v="1"/>
    <s v="US"/>
    <s v="USD"/>
    <n v="1418877141"/>
    <d v="2014-12-18T04:32:21"/>
    <n v="1416285141"/>
    <x v="2370"/>
    <b v="0"/>
    <n v="4"/>
    <b v="0"/>
    <n v="0.32800000000000001"/>
    <s v="technology/web"/>
    <x v="2"/>
    <s v="web"/>
  </r>
  <r>
    <x v="1"/>
    <s v="US"/>
    <s v="USD"/>
    <n v="1435257596"/>
    <d v="2015-06-25T18:39:56"/>
    <n v="1432665596"/>
    <x v="2371"/>
    <b v="0"/>
    <n v="0"/>
    <b v="0"/>
    <n v="0"/>
    <s v="technology/web"/>
    <x v="2"/>
    <s v="web"/>
  </r>
  <r>
    <x v="1"/>
    <s v="AU"/>
    <s v="AUD"/>
    <n v="1429839571"/>
    <d v="2015-04-24T01:39:31"/>
    <n v="1427247571"/>
    <x v="2372"/>
    <b v="0"/>
    <n v="6"/>
    <b v="0"/>
    <n v="3.2727272727272729"/>
    <s v="technology/web"/>
    <x v="2"/>
    <s v="web"/>
  </r>
  <r>
    <x v="1"/>
    <s v="SE"/>
    <s v="SEK"/>
    <n v="1440863624"/>
    <d v="2015-08-29T15:53:44"/>
    <n v="1438271624"/>
    <x v="2373"/>
    <b v="0"/>
    <n v="1"/>
    <b v="0"/>
    <n v="5.8823529411764705E-3"/>
    <s v="technology/web"/>
    <x v="2"/>
    <s v="web"/>
  </r>
  <r>
    <x v="1"/>
    <s v="US"/>
    <s v="USD"/>
    <n v="1423772060"/>
    <d v="2015-02-12T20:14:20"/>
    <n v="1421180060"/>
    <x v="2374"/>
    <b v="0"/>
    <n v="1"/>
    <b v="0"/>
    <n v="4.5454545454545456E-2"/>
    <s v="technology/web"/>
    <x v="2"/>
    <s v="web"/>
  </r>
  <r>
    <x v="1"/>
    <s v="US"/>
    <s v="USD"/>
    <n v="1473451437"/>
    <d v="2016-09-09T20:03:57"/>
    <n v="1470859437"/>
    <x v="2375"/>
    <b v="0"/>
    <n v="0"/>
    <b v="0"/>
    <n v="0"/>
    <s v="technology/web"/>
    <x v="2"/>
    <s v="web"/>
  </r>
  <r>
    <x v="1"/>
    <s v="US"/>
    <s v="USD"/>
    <n v="1449785566"/>
    <d v="2015-12-10T22:12:46"/>
    <n v="1447193566"/>
    <x v="2376"/>
    <b v="0"/>
    <n v="4"/>
    <b v="0"/>
    <n v="10.877666666666666"/>
    <s v="technology/web"/>
    <x v="2"/>
    <s v="web"/>
  </r>
  <r>
    <x v="1"/>
    <s v="CA"/>
    <s v="CAD"/>
    <n v="1480110783"/>
    <d v="2016-11-25T21:53:03"/>
    <n v="1477515183"/>
    <x v="2377"/>
    <b v="0"/>
    <n v="0"/>
    <b v="0"/>
    <n v="0"/>
    <s v="technology/web"/>
    <x v="2"/>
    <s v="web"/>
  </r>
  <r>
    <x v="1"/>
    <s v="US"/>
    <s v="USD"/>
    <n v="1440548330"/>
    <d v="2015-08-26T00:18:50"/>
    <n v="1438042730"/>
    <x v="2378"/>
    <b v="0"/>
    <n v="0"/>
    <b v="0"/>
    <n v="0"/>
    <s v="technology/web"/>
    <x v="2"/>
    <s v="web"/>
  </r>
  <r>
    <x v="1"/>
    <s v="US"/>
    <s v="USD"/>
    <n v="1444004616"/>
    <d v="2015-10-05T00:23:36"/>
    <n v="1440116616"/>
    <x v="2379"/>
    <b v="0"/>
    <n v="0"/>
    <b v="0"/>
    <n v="0"/>
    <s v="technology/web"/>
    <x v="2"/>
    <s v="web"/>
  </r>
  <r>
    <x v="1"/>
    <s v="US"/>
    <s v="USD"/>
    <n v="1443726142"/>
    <d v="2015-10-01T19:02:22"/>
    <n v="1441134142"/>
    <x v="2380"/>
    <b v="0"/>
    <n v="3"/>
    <b v="0"/>
    <n v="0.36666666666666664"/>
    <s v="technology/web"/>
    <x v="2"/>
    <s v="web"/>
  </r>
  <r>
    <x v="1"/>
    <s v="US"/>
    <s v="USD"/>
    <n v="1428704848"/>
    <d v="2015-04-10T22:27:28"/>
    <n v="1426112848"/>
    <x v="2381"/>
    <b v="0"/>
    <n v="7"/>
    <b v="0"/>
    <n v="1.8193398957730169"/>
    <s v="technology/web"/>
    <x v="2"/>
    <s v="web"/>
  </r>
  <r>
    <x v="1"/>
    <s v="US"/>
    <s v="USD"/>
    <n v="1438662603"/>
    <d v="2015-08-04T04:30:03"/>
    <n v="1436502603"/>
    <x v="2382"/>
    <b v="0"/>
    <n v="2"/>
    <b v="0"/>
    <n v="2.5"/>
    <s v="technology/web"/>
    <x v="2"/>
    <s v="web"/>
  </r>
  <r>
    <x v="1"/>
    <s v="NZ"/>
    <s v="NZD"/>
    <n v="1424568107"/>
    <d v="2015-02-22T01:21:47"/>
    <n v="1421976107"/>
    <x v="2383"/>
    <b v="0"/>
    <n v="3"/>
    <b v="0"/>
    <n v="4.3499999999999996"/>
    <s v="technology/web"/>
    <x v="2"/>
    <s v="web"/>
  </r>
  <r>
    <x v="1"/>
    <s v="US"/>
    <s v="USD"/>
    <n v="1415932643"/>
    <d v="2014-11-14T02:37:23"/>
    <n v="1413337043"/>
    <x v="2384"/>
    <b v="0"/>
    <n v="8"/>
    <b v="0"/>
    <n v="0.8"/>
    <s v="technology/web"/>
    <x v="2"/>
    <s v="web"/>
  </r>
  <r>
    <x v="1"/>
    <s v="US"/>
    <s v="USD"/>
    <n v="1438793432"/>
    <d v="2015-08-05T16:50:32"/>
    <n v="1436201432"/>
    <x v="2385"/>
    <b v="0"/>
    <n v="7"/>
    <b v="0"/>
    <n v="1.2123076923076923"/>
    <s v="technology/web"/>
    <x v="2"/>
    <s v="web"/>
  </r>
  <r>
    <x v="1"/>
    <s v="CA"/>
    <s v="CAD"/>
    <n v="1420920424"/>
    <d v="2015-01-10T20:07:04"/>
    <n v="1415736424"/>
    <x v="2386"/>
    <b v="0"/>
    <n v="0"/>
    <b v="0"/>
    <n v="0"/>
    <s v="technology/web"/>
    <x v="2"/>
    <s v="web"/>
  </r>
  <r>
    <x v="1"/>
    <s v="US"/>
    <s v="USD"/>
    <n v="1469199740"/>
    <d v="2016-07-22T15:02:20"/>
    <n v="1465311740"/>
    <x v="2387"/>
    <b v="0"/>
    <n v="3"/>
    <b v="0"/>
    <n v="0.68399999999999994"/>
    <s v="technology/web"/>
    <x v="2"/>
    <s v="web"/>
  </r>
  <r>
    <x v="1"/>
    <s v="US"/>
    <s v="USD"/>
    <n v="1421350140"/>
    <d v="2015-01-15T19:29:00"/>
    <n v="1418761759"/>
    <x v="2388"/>
    <b v="0"/>
    <n v="8"/>
    <b v="0"/>
    <n v="1.2513513513513512"/>
    <s v="technology/web"/>
    <x v="2"/>
    <s v="web"/>
  </r>
  <r>
    <x v="1"/>
    <s v="FR"/>
    <s v="EUR"/>
    <n v="1437861540"/>
    <d v="2015-07-25T21:59:00"/>
    <n v="1435160452"/>
    <x v="2389"/>
    <b v="0"/>
    <n v="1"/>
    <b v="0"/>
    <n v="0.1875"/>
    <s v="technology/web"/>
    <x v="2"/>
    <s v="web"/>
  </r>
  <r>
    <x v="1"/>
    <s v="AU"/>
    <s v="AUD"/>
    <n v="1420352264"/>
    <d v="2015-01-04T06:17:44"/>
    <n v="1416896264"/>
    <x v="2390"/>
    <b v="0"/>
    <n v="0"/>
    <b v="0"/>
    <n v="0"/>
    <s v="technology/web"/>
    <x v="2"/>
    <s v="web"/>
  </r>
  <r>
    <x v="1"/>
    <s v="US"/>
    <s v="USD"/>
    <n v="1427825044"/>
    <d v="2015-03-31T18:04:04"/>
    <n v="1425236644"/>
    <x v="2391"/>
    <b v="0"/>
    <n v="1"/>
    <b v="0"/>
    <n v="0.125"/>
    <s v="technology/web"/>
    <x v="2"/>
    <s v="web"/>
  </r>
  <r>
    <x v="1"/>
    <s v="US"/>
    <s v="USD"/>
    <n v="1446087223"/>
    <d v="2015-10-29T02:53:43"/>
    <n v="1443495223"/>
    <x v="2392"/>
    <b v="0"/>
    <n v="0"/>
    <b v="0"/>
    <n v="0"/>
    <s v="technology/web"/>
    <x v="2"/>
    <s v="web"/>
  </r>
  <r>
    <x v="1"/>
    <s v="US"/>
    <s v="USD"/>
    <n v="1439048017"/>
    <d v="2015-08-08T15:33:37"/>
    <n v="1436456017"/>
    <x v="2393"/>
    <b v="0"/>
    <n v="1"/>
    <b v="0"/>
    <n v="0.05"/>
    <s v="technology/web"/>
    <x v="2"/>
    <s v="web"/>
  </r>
  <r>
    <x v="1"/>
    <s v="IE"/>
    <s v="EUR"/>
    <n v="1424940093"/>
    <d v="2015-02-26T08:41:33"/>
    <n v="1422348093"/>
    <x v="2394"/>
    <b v="0"/>
    <n v="2"/>
    <b v="0"/>
    <n v="0.06"/>
    <s v="technology/web"/>
    <x v="2"/>
    <s v="web"/>
  </r>
  <r>
    <x v="1"/>
    <s v="US"/>
    <s v="USD"/>
    <n v="1484038620"/>
    <d v="2017-01-10T08:57:00"/>
    <n v="1481597687"/>
    <x v="2395"/>
    <b v="0"/>
    <n v="0"/>
    <b v="0"/>
    <n v="0"/>
    <s v="technology/web"/>
    <x v="2"/>
    <s v="web"/>
  </r>
  <r>
    <x v="1"/>
    <s v="CH"/>
    <s v="CHF"/>
    <n v="1444940558"/>
    <d v="2015-10-15T20:22:38"/>
    <n v="1442348558"/>
    <x v="2396"/>
    <b v="0"/>
    <n v="1"/>
    <b v="0"/>
    <n v="0.2"/>
    <s v="technology/web"/>
    <x v="2"/>
    <s v="web"/>
  </r>
  <r>
    <x v="1"/>
    <s v="US"/>
    <s v="USD"/>
    <n v="1420233256"/>
    <d v="2015-01-02T21:14:16"/>
    <n v="1417641256"/>
    <x v="2397"/>
    <b v="0"/>
    <n v="0"/>
    <b v="0"/>
    <n v="0"/>
    <s v="technology/web"/>
    <x v="2"/>
    <s v="web"/>
  </r>
  <r>
    <x v="1"/>
    <s v="US"/>
    <s v="USD"/>
    <n v="1435874384"/>
    <d v="2015-07-02T21:59:44"/>
    <n v="1433282384"/>
    <x v="2398"/>
    <b v="0"/>
    <n v="0"/>
    <b v="0"/>
    <n v="0"/>
    <s v="technology/web"/>
    <x v="2"/>
    <s v="web"/>
  </r>
  <r>
    <x v="1"/>
    <s v="SE"/>
    <s v="SEK"/>
    <n v="1418934506"/>
    <d v="2014-12-18T20:28:26"/>
    <n v="1415910506"/>
    <x v="2399"/>
    <b v="0"/>
    <n v="0"/>
    <b v="0"/>
    <n v="0"/>
    <s v="technology/web"/>
    <x v="2"/>
    <s v="web"/>
  </r>
  <r>
    <x v="1"/>
    <s v="AU"/>
    <s v="AUD"/>
    <n v="1460615164"/>
    <d v="2016-04-14T06:26:04"/>
    <n v="1458023164"/>
    <x v="2400"/>
    <b v="0"/>
    <n v="0"/>
    <b v="0"/>
    <n v="0"/>
    <s v="technology/web"/>
    <x v="2"/>
    <s v="web"/>
  </r>
  <r>
    <x v="2"/>
    <s v="US"/>
    <s v="USD"/>
    <n v="1457207096"/>
    <d v="2016-03-05T19:44:56"/>
    <n v="1452023096"/>
    <x v="2401"/>
    <b v="0"/>
    <n v="9"/>
    <b v="0"/>
    <n v="0.71785714285714286"/>
    <s v="food/food trucks"/>
    <x v="7"/>
    <s v="food trucks"/>
  </r>
  <r>
    <x v="2"/>
    <s v="US"/>
    <s v="USD"/>
    <n v="1431533931"/>
    <d v="2015-05-13T16:18:51"/>
    <n v="1428941931"/>
    <x v="2402"/>
    <b v="0"/>
    <n v="1"/>
    <b v="0"/>
    <n v="0.43333333333333329"/>
    <s v="food/food trucks"/>
    <x v="7"/>
    <s v="food trucks"/>
  </r>
  <r>
    <x v="2"/>
    <s v="GB"/>
    <s v="GBP"/>
    <n v="1459368658"/>
    <d v="2016-03-30T20:10:58"/>
    <n v="1454188258"/>
    <x v="2403"/>
    <b v="0"/>
    <n v="12"/>
    <b v="0"/>
    <n v="16.833333333333332"/>
    <s v="food/food trucks"/>
    <x v="7"/>
    <s v="food trucks"/>
  </r>
  <r>
    <x v="2"/>
    <s v="US"/>
    <s v="USD"/>
    <n v="1451782607"/>
    <d v="2016-01-03T00:56:47"/>
    <n v="1449190607"/>
    <x v="2404"/>
    <b v="0"/>
    <n v="0"/>
    <b v="0"/>
    <n v="0"/>
    <s v="food/food trucks"/>
    <x v="7"/>
    <s v="food trucks"/>
  </r>
  <r>
    <x v="2"/>
    <s v="US"/>
    <s v="USD"/>
    <n v="1472911375"/>
    <d v="2016-09-03T14:02:55"/>
    <n v="1471096975"/>
    <x v="2405"/>
    <b v="0"/>
    <n v="20"/>
    <b v="0"/>
    <n v="22.52"/>
    <s v="food/food trucks"/>
    <x v="7"/>
    <s v="food trucks"/>
  </r>
  <r>
    <x v="2"/>
    <s v="US"/>
    <s v="USD"/>
    <n v="1421635190"/>
    <d v="2015-01-19T02:39:50"/>
    <n v="1418179190"/>
    <x v="2406"/>
    <b v="0"/>
    <n v="16"/>
    <b v="0"/>
    <n v="41.384615384615387"/>
    <s v="food/food trucks"/>
    <x v="7"/>
    <s v="food trucks"/>
  </r>
  <r>
    <x v="2"/>
    <s v="US"/>
    <s v="USD"/>
    <n v="1428732000"/>
    <d v="2015-04-11T06:00:00"/>
    <n v="1426772928"/>
    <x v="2407"/>
    <b v="0"/>
    <n v="33"/>
    <b v="0"/>
    <n v="25.259090909090908"/>
    <s v="food/food trucks"/>
    <x v="7"/>
    <s v="food trucks"/>
  </r>
  <r>
    <x v="2"/>
    <s v="US"/>
    <s v="USD"/>
    <n v="1415247757"/>
    <d v="2014-11-06T04:22:37"/>
    <n v="1412652157"/>
    <x v="2408"/>
    <b v="0"/>
    <n v="2"/>
    <b v="0"/>
    <n v="0.2"/>
    <s v="food/food trucks"/>
    <x v="7"/>
    <s v="food trucks"/>
  </r>
  <r>
    <x v="2"/>
    <s v="US"/>
    <s v="USD"/>
    <n v="1439931675"/>
    <d v="2015-08-18T21:01:15"/>
    <n v="1437339675"/>
    <x v="2409"/>
    <b v="0"/>
    <n v="6"/>
    <b v="0"/>
    <n v="1.8399999999999999"/>
    <s v="food/food trucks"/>
    <x v="7"/>
    <s v="food trucks"/>
  </r>
  <r>
    <x v="2"/>
    <s v="AU"/>
    <s v="AUD"/>
    <n v="1441619275"/>
    <d v="2015-09-07T09:47:55"/>
    <n v="1439027275"/>
    <x v="2410"/>
    <b v="0"/>
    <n v="0"/>
    <b v="0"/>
    <n v="0"/>
    <s v="food/food trucks"/>
    <x v="7"/>
    <s v="food trucks"/>
  </r>
  <r>
    <x v="2"/>
    <s v="US"/>
    <s v="USD"/>
    <n v="1440524082"/>
    <d v="2015-08-25T17:34:42"/>
    <n v="1437932082"/>
    <x v="2411"/>
    <b v="0"/>
    <n v="3"/>
    <b v="0"/>
    <n v="0.60399999999999998"/>
    <s v="food/food trucks"/>
    <x v="7"/>
    <s v="food trucks"/>
  </r>
  <r>
    <x v="2"/>
    <s v="FR"/>
    <s v="EUR"/>
    <n v="1480185673"/>
    <d v="2016-11-26T18:41:13"/>
    <n v="1476294073"/>
    <x v="2412"/>
    <b v="0"/>
    <n v="0"/>
    <b v="0"/>
    <n v="0"/>
    <s v="food/food trucks"/>
    <x v="7"/>
    <s v="food trucks"/>
  </r>
  <r>
    <x v="2"/>
    <s v="US"/>
    <s v="USD"/>
    <n v="1401579000"/>
    <d v="2014-05-31T23:30:00"/>
    <n v="1398911882"/>
    <x v="2413"/>
    <b v="0"/>
    <n v="3"/>
    <b v="0"/>
    <n v="0.83333333333333337"/>
    <s v="food/food trucks"/>
    <x v="7"/>
    <s v="food trucks"/>
  </r>
  <r>
    <x v="2"/>
    <s v="US"/>
    <s v="USD"/>
    <n v="1440215940"/>
    <d v="2015-08-22T03:59:00"/>
    <n v="1436805660"/>
    <x v="2414"/>
    <b v="0"/>
    <n v="13"/>
    <b v="0"/>
    <n v="3.0666666666666664"/>
    <s v="food/food trucks"/>
    <x v="7"/>
    <s v="food trucks"/>
  </r>
  <r>
    <x v="2"/>
    <s v="US"/>
    <s v="USD"/>
    <n v="1468615346"/>
    <d v="2016-07-15T20:42:26"/>
    <n v="1466023346"/>
    <x v="2415"/>
    <b v="0"/>
    <n v="6"/>
    <b v="0"/>
    <n v="0.55833333333333335"/>
    <s v="food/food trucks"/>
    <x v="7"/>
    <s v="food trucks"/>
  </r>
  <r>
    <x v="2"/>
    <s v="US"/>
    <s v="USD"/>
    <n v="1426345200"/>
    <d v="2015-03-14T15:00:00"/>
    <n v="1421343743"/>
    <x v="2416"/>
    <b v="0"/>
    <n v="1"/>
    <b v="0"/>
    <n v="2.5000000000000001E-2"/>
    <s v="food/food trucks"/>
    <x v="7"/>
    <s v="food trucks"/>
  </r>
  <r>
    <x v="2"/>
    <s v="US"/>
    <s v="USD"/>
    <n v="1407705187"/>
    <d v="2014-08-10T21:13:07"/>
    <n v="1405113187"/>
    <x v="2417"/>
    <b v="0"/>
    <n v="0"/>
    <b v="0"/>
    <n v="0"/>
    <s v="food/food trucks"/>
    <x v="7"/>
    <s v="food trucks"/>
  </r>
  <r>
    <x v="2"/>
    <s v="US"/>
    <s v="USD"/>
    <n v="1427225644"/>
    <d v="2015-03-24T19:34:04"/>
    <n v="1422045244"/>
    <x v="2418"/>
    <b v="0"/>
    <n v="5"/>
    <b v="0"/>
    <n v="0.02"/>
    <s v="food/food trucks"/>
    <x v="7"/>
    <s v="food trucks"/>
  </r>
  <r>
    <x v="2"/>
    <s v="US"/>
    <s v="USD"/>
    <n v="1424281389"/>
    <d v="2015-02-18T17:43:09"/>
    <n v="1419097389"/>
    <x v="2419"/>
    <b v="0"/>
    <n v="0"/>
    <b v="0"/>
    <n v="0"/>
    <s v="food/food trucks"/>
    <x v="7"/>
    <s v="food trucks"/>
  </r>
  <r>
    <x v="2"/>
    <s v="US"/>
    <s v="USD"/>
    <n v="1415583695"/>
    <d v="2014-11-10T01:41:35"/>
    <n v="1410396095"/>
    <x v="2420"/>
    <b v="0"/>
    <n v="36"/>
    <b v="0"/>
    <n v="14.825133372851216"/>
    <s v="food/food trucks"/>
    <x v="7"/>
    <s v="food trucks"/>
  </r>
  <r>
    <x v="2"/>
    <s v="US"/>
    <s v="USD"/>
    <n v="1424536196"/>
    <d v="2015-02-21T16:29:56"/>
    <n v="1421944196"/>
    <x v="2421"/>
    <b v="0"/>
    <n v="1"/>
    <b v="0"/>
    <n v="1.6666666666666666E-2"/>
    <s v="food/food trucks"/>
    <x v="7"/>
    <s v="food trucks"/>
  </r>
  <r>
    <x v="2"/>
    <s v="US"/>
    <s v="USD"/>
    <n v="1426091036"/>
    <d v="2015-03-11T16:23:56"/>
    <n v="1423502636"/>
    <x v="2422"/>
    <b v="0"/>
    <n v="1"/>
    <b v="0"/>
    <n v="0.2"/>
    <s v="food/food trucks"/>
    <x v="7"/>
    <s v="food trucks"/>
  </r>
  <r>
    <x v="2"/>
    <s v="US"/>
    <s v="USD"/>
    <n v="1420044890"/>
    <d v="2014-12-31T16:54:50"/>
    <n v="1417452890"/>
    <x v="2423"/>
    <b v="0"/>
    <n v="1"/>
    <b v="0"/>
    <n v="1.3333333333333334E-2"/>
    <s v="food/food trucks"/>
    <x v="7"/>
    <s v="food trucks"/>
  </r>
  <r>
    <x v="2"/>
    <s v="US"/>
    <s v="USD"/>
    <n v="1414445108"/>
    <d v="2014-10-27T21:25:08"/>
    <n v="1411853108"/>
    <x v="2424"/>
    <b v="0"/>
    <n v="9"/>
    <b v="0"/>
    <n v="1.24"/>
    <s v="food/food trucks"/>
    <x v="7"/>
    <s v="food trucks"/>
  </r>
  <r>
    <x v="2"/>
    <s v="US"/>
    <s v="USD"/>
    <n v="1464386640"/>
    <d v="2016-05-27T22:04:00"/>
    <n v="1463090149"/>
    <x v="2425"/>
    <b v="0"/>
    <n v="1"/>
    <b v="0"/>
    <n v="2.8571428571428574E-2"/>
    <s v="food/food trucks"/>
    <x v="7"/>
    <s v="food trucks"/>
  </r>
  <r>
    <x v="2"/>
    <s v="US"/>
    <s v="USD"/>
    <n v="1439006692"/>
    <d v="2015-08-08T04:04:52"/>
    <n v="1433822692"/>
    <x v="2426"/>
    <b v="0"/>
    <n v="0"/>
    <b v="0"/>
    <n v="0"/>
    <s v="food/food trucks"/>
    <x v="7"/>
    <s v="food trucks"/>
  </r>
  <r>
    <x v="2"/>
    <s v="US"/>
    <s v="USD"/>
    <n v="1458715133"/>
    <d v="2016-03-23T06:38:53"/>
    <n v="1455262733"/>
    <x v="2427"/>
    <b v="0"/>
    <n v="1"/>
    <b v="0"/>
    <n v="2E-3"/>
    <s v="food/food trucks"/>
    <x v="7"/>
    <s v="food trucks"/>
  </r>
  <r>
    <x v="2"/>
    <s v="US"/>
    <s v="USD"/>
    <n v="1426182551"/>
    <d v="2015-03-12T17:49:11"/>
    <n v="1423594151"/>
    <x v="2428"/>
    <b v="0"/>
    <n v="1"/>
    <b v="0"/>
    <n v="2.8571428571428571E-3"/>
    <s v="food/food trucks"/>
    <x v="7"/>
    <s v="food trucks"/>
  </r>
  <r>
    <x v="2"/>
    <s v="NO"/>
    <s v="NOK"/>
    <n v="1486313040"/>
    <d v="2017-02-05T16:44:00"/>
    <n v="1483131966"/>
    <x v="2429"/>
    <b v="0"/>
    <n v="4"/>
    <b v="0"/>
    <n v="1.4321428571428572"/>
    <s v="food/food trucks"/>
    <x v="7"/>
    <s v="food trucks"/>
  </r>
  <r>
    <x v="2"/>
    <s v="US"/>
    <s v="USD"/>
    <n v="1455246504"/>
    <d v="2016-02-12T03:08:24"/>
    <n v="1452654504"/>
    <x v="2430"/>
    <b v="0"/>
    <n v="2"/>
    <b v="0"/>
    <n v="0.70000000000000007"/>
    <s v="food/food trucks"/>
    <x v="7"/>
    <s v="food trucks"/>
  </r>
  <r>
    <x v="2"/>
    <s v="US"/>
    <s v="USD"/>
    <n v="1467080613"/>
    <d v="2016-06-28T02:23:33"/>
    <n v="1461896613"/>
    <x v="2431"/>
    <b v="0"/>
    <n v="2"/>
    <b v="0"/>
    <n v="2E-3"/>
    <s v="food/food trucks"/>
    <x v="7"/>
    <s v="food trucks"/>
  </r>
  <r>
    <x v="2"/>
    <s v="US"/>
    <s v="USD"/>
    <n v="1425791697"/>
    <d v="2015-03-08T05:14:57"/>
    <n v="1423199697"/>
    <x v="2432"/>
    <b v="0"/>
    <n v="2"/>
    <b v="0"/>
    <n v="1.4285714285714287E-2"/>
    <s v="food/food trucks"/>
    <x v="7"/>
    <s v="food trucks"/>
  </r>
  <r>
    <x v="2"/>
    <s v="US"/>
    <s v="USD"/>
    <n v="1456608943"/>
    <d v="2016-02-27T21:35:43"/>
    <n v="1454016943"/>
    <x v="2433"/>
    <b v="0"/>
    <n v="0"/>
    <b v="0"/>
    <n v="0"/>
    <s v="food/food trucks"/>
    <x v="7"/>
    <s v="food trucks"/>
  </r>
  <r>
    <x v="2"/>
    <s v="US"/>
    <s v="USD"/>
    <n v="1438662474"/>
    <d v="2015-08-04T04:27:54"/>
    <n v="1435206474"/>
    <x v="2434"/>
    <b v="0"/>
    <n v="2"/>
    <b v="0"/>
    <n v="0.13"/>
    <s v="food/food trucks"/>
    <x v="7"/>
    <s v="food trucks"/>
  </r>
  <r>
    <x v="2"/>
    <s v="SE"/>
    <s v="SEK"/>
    <n v="1444027186"/>
    <d v="2015-10-05T06:39:46"/>
    <n v="1441435186"/>
    <x v="2435"/>
    <b v="0"/>
    <n v="4"/>
    <b v="0"/>
    <n v="0.48960000000000004"/>
    <s v="food/food trucks"/>
    <x v="7"/>
    <s v="food trucks"/>
  </r>
  <r>
    <x v="2"/>
    <s v="CA"/>
    <s v="CAD"/>
    <n v="1454078770"/>
    <d v="2016-01-29T14:46:10"/>
    <n v="1448894770"/>
    <x v="2436"/>
    <b v="0"/>
    <n v="2"/>
    <b v="0"/>
    <n v="3.8461538461538464E-2"/>
    <s v="food/food trucks"/>
    <x v="7"/>
    <s v="food trucks"/>
  </r>
  <r>
    <x v="2"/>
    <s v="US"/>
    <s v="USD"/>
    <n v="1426615200"/>
    <d v="2015-03-17T18:00:00"/>
    <n v="1422400188"/>
    <x v="2437"/>
    <b v="0"/>
    <n v="0"/>
    <b v="0"/>
    <n v="0"/>
    <s v="food/food trucks"/>
    <x v="7"/>
    <s v="food trucks"/>
  </r>
  <r>
    <x v="2"/>
    <s v="US"/>
    <s v="USD"/>
    <n v="1449529062"/>
    <d v="2015-12-07T22:57:42"/>
    <n v="1444341462"/>
    <x v="2438"/>
    <b v="0"/>
    <n v="1"/>
    <b v="0"/>
    <n v="0.33333333333333337"/>
    <s v="food/food trucks"/>
    <x v="7"/>
    <s v="food trucks"/>
  </r>
  <r>
    <x v="2"/>
    <s v="US"/>
    <s v="USD"/>
    <n v="1445197129"/>
    <d v="2015-10-18T19:38:49"/>
    <n v="1442605129"/>
    <x v="2439"/>
    <b v="0"/>
    <n v="0"/>
    <b v="0"/>
    <n v="0"/>
    <s v="food/food trucks"/>
    <x v="7"/>
    <s v="food trucks"/>
  </r>
  <r>
    <x v="2"/>
    <s v="BE"/>
    <s v="EUR"/>
    <n v="1455399313"/>
    <d v="2016-02-13T21:35:13"/>
    <n v="1452807313"/>
    <x v="2440"/>
    <b v="0"/>
    <n v="2"/>
    <b v="0"/>
    <n v="0.2"/>
    <s v="food/food trucks"/>
    <x v="7"/>
    <s v="food trucks"/>
  </r>
  <r>
    <x v="0"/>
    <s v="US"/>
    <s v="USD"/>
    <n v="1437627540"/>
    <d v="2015-07-23T04:59:00"/>
    <n v="1435806054"/>
    <x v="2441"/>
    <b v="0"/>
    <n v="109"/>
    <b v="1"/>
    <n v="107.88"/>
    <s v="food/small batch"/>
    <x v="7"/>
    <s v="small batch"/>
  </r>
  <r>
    <x v="0"/>
    <s v="US"/>
    <s v="USD"/>
    <n v="1426777228"/>
    <d v="2015-03-19T15:00:28"/>
    <n v="1424188828"/>
    <x v="2442"/>
    <b v="0"/>
    <n v="372"/>
    <b v="1"/>
    <n v="125.94166666666666"/>
    <s v="food/small batch"/>
    <x v="7"/>
    <s v="small batch"/>
  </r>
  <r>
    <x v="0"/>
    <s v="US"/>
    <s v="USD"/>
    <n v="1408114822"/>
    <d v="2014-08-15T15:00:22"/>
    <n v="1405522822"/>
    <x v="2443"/>
    <b v="0"/>
    <n v="311"/>
    <b v="1"/>
    <n v="202.51495"/>
    <s v="food/small batch"/>
    <x v="7"/>
    <s v="small batch"/>
  </r>
  <r>
    <x v="0"/>
    <s v="US"/>
    <s v="USD"/>
    <n v="1464199591"/>
    <d v="2016-05-25T18:06:31"/>
    <n v="1461607591"/>
    <x v="2444"/>
    <b v="0"/>
    <n v="61"/>
    <b v="1"/>
    <n v="108.60000000000001"/>
    <s v="food/small batch"/>
    <x v="7"/>
    <s v="small batch"/>
  </r>
  <r>
    <x v="0"/>
    <s v="US"/>
    <s v="USD"/>
    <n v="1443242021"/>
    <d v="2015-09-26T04:33:41"/>
    <n v="1440650021"/>
    <x v="2445"/>
    <b v="0"/>
    <n v="115"/>
    <b v="1"/>
    <n v="172.8"/>
    <s v="food/small batch"/>
    <x v="7"/>
    <s v="small batch"/>
  </r>
  <r>
    <x v="0"/>
    <s v="US"/>
    <s v="USD"/>
    <n v="1480174071"/>
    <d v="2016-11-26T15:27:51"/>
    <n v="1477578471"/>
    <x v="2446"/>
    <b v="0"/>
    <n v="111"/>
    <b v="1"/>
    <n v="167.98"/>
    <s v="food/small batch"/>
    <x v="7"/>
    <s v="small batch"/>
  </r>
  <r>
    <x v="0"/>
    <s v="US"/>
    <s v="USD"/>
    <n v="1478923200"/>
    <d v="2016-11-12T04:00:00"/>
    <n v="1476184593"/>
    <x v="2447"/>
    <b v="0"/>
    <n v="337"/>
    <b v="1"/>
    <n v="427.20000000000005"/>
    <s v="food/small batch"/>
    <x v="7"/>
    <s v="small batch"/>
  </r>
  <r>
    <x v="0"/>
    <s v="US"/>
    <s v="USD"/>
    <n v="1472621760"/>
    <d v="2016-08-31T05:36:00"/>
    <n v="1472110513"/>
    <x v="2448"/>
    <b v="0"/>
    <n v="9"/>
    <b v="1"/>
    <n v="107.5"/>
    <s v="food/small batch"/>
    <x v="7"/>
    <s v="small batch"/>
  </r>
  <r>
    <x v="0"/>
    <s v="US"/>
    <s v="USD"/>
    <n v="1417321515"/>
    <d v="2014-11-30T04:25:15"/>
    <n v="1414725915"/>
    <x v="2449"/>
    <b v="0"/>
    <n v="120"/>
    <b v="1"/>
    <n v="108"/>
    <s v="food/small batch"/>
    <x v="7"/>
    <s v="small batch"/>
  </r>
  <r>
    <x v="0"/>
    <s v="US"/>
    <s v="USD"/>
    <n v="1414465860"/>
    <d v="2014-10-28T03:11:00"/>
    <n v="1411177456"/>
    <x v="2450"/>
    <b v="0"/>
    <n v="102"/>
    <b v="1"/>
    <n v="101.53353333333335"/>
    <s v="food/small batch"/>
    <x v="7"/>
    <s v="small batch"/>
  </r>
  <r>
    <x v="0"/>
    <s v="US"/>
    <s v="USD"/>
    <n v="1488750490"/>
    <d v="2017-03-05T21:48:10"/>
    <n v="1487022490"/>
    <x v="2451"/>
    <b v="0"/>
    <n v="186"/>
    <b v="1"/>
    <n v="115.45"/>
    <s v="food/small batch"/>
    <x v="7"/>
    <s v="small batch"/>
  </r>
  <r>
    <x v="0"/>
    <s v="US"/>
    <s v="USD"/>
    <n v="1451430000"/>
    <d v="2015-12-29T23:00:00"/>
    <n v="1448914500"/>
    <x v="2452"/>
    <b v="0"/>
    <n v="15"/>
    <b v="1"/>
    <n v="133.5"/>
    <s v="food/small batch"/>
    <x v="7"/>
    <s v="small batch"/>
  </r>
  <r>
    <x v="0"/>
    <s v="US"/>
    <s v="USD"/>
    <n v="1486053409"/>
    <d v="2017-02-02T16:36:49"/>
    <n v="1483461409"/>
    <x v="2453"/>
    <b v="0"/>
    <n v="67"/>
    <b v="1"/>
    <n v="154.69999999999999"/>
    <s v="food/small batch"/>
    <x v="7"/>
    <s v="small batch"/>
  </r>
  <r>
    <x v="0"/>
    <s v="US"/>
    <s v="USD"/>
    <n v="1489207808"/>
    <d v="2017-03-11T04:50:08"/>
    <n v="1486183808"/>
    <x v="2454"/>
    <b v="0"/>
    <n v="130"/>
    <b v="1"/>
    <n v="100.84571428571429"/>
    <s v="food/small batch"/>
    <x v="7"/>
    <s v="small batch"/>
  </r>
  <r>
    <x v="0"/>
    <s v="US"/>
    <s v="USD"/>
    <n v="1461177950"/>
    <d v="2016-04-20T18:45:50"/>
    <n v="1458758750"/>
    <x v="2455"/>
    <b v="0"/>
    <n v="16"/>
    <b v="1"/>
    <n v="182"/>
    <s v="food/small batch"/>
    <x v="7"/>
    <s v="small batch"/>
  </r>
  <r>
    <x v="0"/>
    <s v="US"/>
    <s v="USD"/>
    <n v="1488063839"/>
    <d v="2017-02-25T23:03:59"/>
    <n v="1485471839"/>
    <x v="2456"/>
    <b v="0"/>
    <n v="67"/>
    <b v="1"/>
    <n v="180.86666666666667"/>
    <s v="food/small batch"/>
    <x v="7"/>
    <s v="small batch"/>
  </r>
  <r>
    <x v="0"/>
    <s v="US"/>
    <s v="USD"/>
    <n v="1458826056"/>
    <d v="2016-03-24T13:27:36"/>
    <n v="1456237656"/>
    <x v="2457"/>
    <b v="0"/>
    <n v="124"/>
    <b v="1"/>
    <n v="102.30434782608695"/>
    <s v="food/small batch"/>
    <x v="7"/>
    <s v="small batch"/>
  </r>
  <r>
    <x v="0"/>
    <s v="US"/>
    <s v="USD"/>
    <n v="1465498800"/>
    <d v="2016-06-09T19:00:00"/>
    <n v="1462481718"/>
    <x v="2458"/>
    <b v="0"/>
    <n v="80"/>
    <b v="1"/>
    <n v="110.17999999999999"/>
    <s v="food/small batch"/>
    <x v="7"/>
    <s v="small batch"/>
  </r>
  <r>
    <x v="0"/>
    <s v="US"/>
    <s v="USD"/>
    <n v="1458742685"/>
    <d v="2016-03-23T14:18:05"/>
    <n v="1454858285"/>
    <x v="2459"/>
    <b v="0"/>
    <n v="282"/>
    <b v="1"/>
    <n v="102.25"/>
    <s v="food/small batch"/>
    <x v="7"/>
    <s v="small batch"/>
  </r>
  <r>
    <x v="0"/>
    <s v="US"/>
    <s v="USD"/>
    <n v="1483417020"/>
    <d v="2017-01-03T04:17:00"/>
    <n v="1480480167"/>
    <x v="2460"/>
    <b v="0"/>
    <n v="68"/>
    <b v="1"/>
    <n v="100.78823529411764"/>
    <s v="food/small batch"/>
    <x v="7"/>
    <s v="small batch"/>
  </r>
  <r>
    <x v="0"/>
    <s v="US"/>
    <s v="USD"/>
    <n v="1317438000"/>
    <d v="2011-10-01T03:00:00"/>
    <n v="1314577097"/>
    <x v="2461"/>
    <b v="0"/>
    <n v="86"/>
    <b v="1"/>
    <n v="103.8"/>
    <s v="music/indie rock"/>
    <x v="4"/>
    <s v="indie rock"/>
  </r>
  <r>
    <x v="0"/>
    <s v="US"/>
    <s v="USD"/>
    <n v="1342672096"/>
    <d v="2012-07-19T04:28:16"/>
    <n v="1340944096"/>
    <x v="2462"/>
    <b v="0"/>
    <n v="115"/>
    <b v="1"/>
    <n v="110.70833333333334"/>
    <s v="music/indie rock"/>
    <x v="4"/>
    <s v="indie rock"/>
  </r>
  <r>
    <x v="0"/>
    <s v="US"/>
    <s v="USD"/>
    <n v="1366138800"/>
    <d v="2013-04-16T19:00:00"/>
    <n v="1362710425"/>
    <x v="2463"/>
    <b v="0"/>
    <n v="75"/>
    <b v="1"/>
    <n v="116.25000000000001"/>
    <s v="music/indie rock"/>
    <x v="4"/>
    <s v="indie rock"/>
  </r>
  <r>
    <x v="0"/>
    <s v="CA"/>
    <s v="CAD"/>
    <n v="1443641340"/>
    <d v="2015-09-30T19:29:00"/>
    <n v="1441143397"/>
    <x v="2464"/>
    <b v="0"/>
    <n v="43"/>
    <b v="1"/>
    <n v="111.1"/>
    <s v="music/indie rock"/>
    <x v="4"/>
    <s v="indie rock"/>
  </r>
  <r>
    <x v="0"/>
    <s v="US"/>
    <s v="USD"/>
    <n v="1348420548"/>
    <d v="2012-09-23T17:15:48"/>
    <n v="1345828548"/>
    <x v="2465"/>
    <b v="0"/>
    <n v="48"/>
    <b v="1"/>
    <n v="180.14285714285714"/>
    <s v="music/indie rock"/>
    <x v="4"/>
    <s v="indie rock"/>
  </r>
  <r>
    <x v="0"/>
    <s v="US"/>
    <s v="USD"/>
    <n v="1368066453"/>
    <d v="2013-05-09T02:27:33"/>
    <n v="1365474453"/>
    <x v="2466"/>
    <b v="0"/>
    <n v="52"/>
    <b v="1"/>
    <n v="100"/>
    <s v="music/indie rock"/>
    <x v="4"/>
    <s v="indie rock"/>
  </r>
  <r>
    <x v="0"/>
    <s v="US"/>
    <s v="USD"/>
    <n v="1336669200"/>
    <d v="2012-05-10T17:00:00"/>
    <n v="1335473931"/>
    <x v="2467"/>
    <b v="0"/>
    <n v="43"/>
    <b v="1"/>
    <n v="118.5"/>
    <s v="music/indie rock"/>
    <x v="4"/>
    <s v="indie rock"/>
  </r>
  <r>
    <x v="0"/>
    <s v="US"/>
    <s v="USD"/>
    <n v="1351400400"/>
    <d v="2012-10-28T05:00:00"/>
    <n v="1348285321"/>
    <x v="2468"/>
    <b v="0"/>
    <n v="58"/>
    <b v="1"/>
    <n v="107.21700000000001"/>
    <s v="music/indie rock"/>
    <x v="4"/>
    <s v="indie rock"/>
  </r>
  <r>
    <x v="0"/>
    <s v="US"/>
    <s v="USD"/>
    <n v="1297160329"/>
    <d v="2011-02-08T10:18:49"/>
    <n v="1295000329"/>
    <x v="2469"/>
    <b v="0"/>
    <n v="47"/>
    <b v="1"/>
    <n v="113.66666666666667"/>
    <s v="music/indie rock"/>
    <x v="4"/>
    <s v="indie rock"/>
  </r>
  <r>
    <x v="0"/>
    <s v="US"/>
    <s v="USD"/>
    <n v="1337824055"/>
    <d v="2012-05-24T01:47:35"/>
    <n v="1335232055"/>
    <x v="2470"/>
    <b v="0"/>
    <n v="36"/>
    <b v="1"/>
    <n v="103.16400000000002"/>
    <s v="music/indie rock"/>
    <x v="4"/>
    <s v="indie rock"/>
  </r>
  <r>
    <x v="0"/>
    <s v="US"/>
    <s v="USD"/>
    <n v="1327535392"/>
    <d v="2012-01-25T23:49:52"/>
    <n v="1324079392"/>
    <x v="2471"/>
    <b v="0"/>
    <n v="17"/>
    <b v="1"/>
    <n v="128"/>
    <s v="music/indie rock"/>
    <x v="4"/>
    <s v="indie rock"/>
  </r>
  <r>
    <x v="0"/>
    <s v="US"/>
    <s v="USD"/>
    <n v="1283562180"/>
    <d v="2010-09-04T01:03:00"/>
    <n v="1277433980"/>
    <x v="2472"/>
    <b v="0"/>
    <n v="104"/>
    <b v="1"/>
    <n v="135.76026666666667"/>
    <s v="music/indie rock"/>
    <x v="4"/>
    <s v="indie rock"/>
  </r>
  <r>
    <x v="0"/>
    <s v="US"/>
    <s v="USD"/>
    <n v="1352573869"/>
    <d v="2012-11-10T18:57:49"/>
    <n v="1349978269"/>
    <x v="2473"/>
    <b v="0"/>
    <n v="47"/>
    <b v="1"/>
    <n v="100"/>
    <s v="music/indie rock"/>
    <x v="4"/>
    <s v="indie rock"/>
  </r>
  <r>
    <x v="0"/>
    <s v="US"/>
    <s v="USD"/>
    <n v="1286756176"/>
    <d v="2010-10-11T00:16:16"/>
    <n v="1282868176"/>
    <x v="2474"/>
    <b v="0"/>
    <n v="38"/>
    <b v="1"/>
    <n v="100.00360000000002"/>
    <s v="music/indie rock"/>
    <x v="4"/>
    <s v="indie rock"/>
  </r>
  <r>
    <x v="0"/>
    <s v="US"/>
    <s v="USD"/>
    <n v="1278799200"/>
    <d v="2010-07-10T22:00:00"/>
    <n v="1273647255"/>
    <x v="2475"/>
    <b v="0"/>
    <n v="81"/>
    <b v="1"/>
    <n v="104.71999999999998"/>
    <s v="music/indie rock"/>
    <x v="4"/>
    <s v="indie rock"/>
  </r>
  <r>
    <x v="0"/>
    <s v="US"/>
    <s v="USD"/>
    <n v="1415004770"/>
    <d v="2014-11-03T08:52:50"/>
    <n v="1412149970"/>
    <x v="2476"/>
    <b v="0"/>
    <n v="55"/>
    <b v="1"/>
    <n v="105.02249999999999"/>
    <s v="music/indie rock"/>
    <x v="4"/>
    <s v="indie rock"/>
  </r>
  <r>
    <x v="0"/>
    <s v="US"/>
    <s v="USD"/>
    <n v="1344789345"/>
    <d v="2012-08-12T16:35:45"/>
    <n v="1340901345"/>
    <x v="2477"/>
    <b v="0"/>
    <n v="41"/>
    <b v="1"/>
    <n v="171.33333333333334"/>
    <s v="music/indie rock"/>
    <x v="4"/>
    <s v="indie rock"/>
  </r>
  <r>
    <x v="0"/>
    <s v="US"/>
    <s v="USD"/>
    <n v="1358117313"/>
    <d v="2013-01-13T22:48:33"/>
    <n v="1355525313"/>
    <x v="2478"/>
    <b v="0"/>
    <n v="79"/>
    <b v="1"/>
    <n v="127.49999999999999"/>
    <s v="music/indie rock"/>
    <x v="4"/>
    <s v="indie rock"/>
  </r>
  <r>
    <x v="0"/>
    <s v="US"/>
    <s v="USD"/>
    <n v="1343440800"/>
    <d v="2012-07-28T02:00:00"/>
    <n v="1342545994"/>
    <x v="2479"/>
    <b v="0"/>
    <n v="16"/>
    <b v="1"/>
    <n v="133.44333333333333"/>
    <s v="music/indie rock"/>
    <x v="4"/>
    <s v="indie rock"/>
  </r>
  <r>
    <x v="0"/>
    <s v="US"/>
    <s v="USD"/>
    <n v="1444516084"/>
    <d v="2015-10-10T22:28:04"/>
    <n v="1439332084"/>
    <x v="2480"/>
    <b v="0"/>
    <n v="8"/>
    <b v="1"/>
    <n v="100"/>
    <s v="music/indie rock"/>
    <x v="4"/>
    <s v="indie rock"/>
  </r>
  <r>
    <x v="0"/>
    <s v="US"/>
    <s v="USD"/>
    <n v="1335799808"/>
    <d v="2012-04-30T15:30:08"/>
    <n v="1333207808"/>
    <x v="2481"/>
    <b v="0"/>
    <n v="95"/>
    <b v="1"/>
    <n v="112.91099999999999"/>
    <s v="music/indie rock"/>
    <x v="4"/>
    <s v="indie rock"/>
  </r>
  <r>
    <x v="0"/>
    <s v="US"/>
    <s v="USD"/>
    <n v="1312224383"/>
    <d v="2011-08-01T18:46:23"/>
    <n v="1308336383"/>
    <x v="2482"/>
    <b v="0"/>
    <n v="25"/>
    <b v="1"/>
    <n v="100.1"/>
    <s v="music/indie rock"/>
    <x v="4"/>
    <s v="indie rock"/>
  </r>
  <r>
    <x v="0"/>
    <s v="US"/>
    <s v="USD"/>
    <n v="1335891603"/>
    <d v="2012-05-01T17:00:03"/>
    <n v="1330711203"/>
    <x v="2483"/>
    <b v="0"/>
    <n v="19"/>
    <b v="1"/>
    <n v="113.72727272727272"/>
    <s v="music/indie rock"/>
    <x v="4"/>
    <s v="indie rock"/>
  </r>
  <r>
    <x v="0"/>
    <s v="US"/>
    <s v="USD"/>
    <n v="1316124003"/>
    <d v="2011-09-15T22:00:03"/>
    <n v="1313532003"/>
    <x v="2484"/>
    <b v="0"/>
    <n v="90"/>
    <b v="1"/>
    <n v="119.31742857142855"/>
    <s v="music/indie rock"/>
    <x v="4"/>
    <s v="indie rock"/>
  </r>
  <r>
    <x v="0"/>
    <s v="US"/>
    <s v="USD"/>
    <n v="1318463879"/>
    <d v="2011-10-12T23:57:59"/>
    <n v="1315439879"/>
    <x v="2485"/>
    <b v="0"/>
    <n v="41"/>
    <b v="1"/>
    <n v="103.25"/>
    <s v="music/indie rock"/>
    <x v="4"/>
    <s v="indie rock"/>
  </r>
  <r>
    <x v="0"/>
    <s v="US"/>
    <s v="USD"/>
    <n v="1335113976"/>
    <d v="2012-04-22T16:59:36"/>
    <n v="1332521976"/>
    <x v="2486"/>
    <b v="0"/>
    <n v="30"/>
    <b v="1"/>
    <n v="265.66666666666669"/>
    <s v="music/indie rock"/>
    <x v="4"/>
    <s v="indie rock"/>
  </r>
  <r>
    <x v="0"/>
    <s v="US"/>
    <s v="USD"/>
    <n v="1338083997"/>
    <d v="2012-05-27T01:59:57"/>
    <n v="1335491997"/>
    <x v="2487"/>
    <b v="0"/>
    <n v="38"/>
    <b v="1"/>
    <n v="100.05066666666667"/>
    <s v="music/indie rock"/>
    <x v="4"/>
    <s v="indie rock"/>
  </r>
  <r>
    <x v="0"/>
    <s v="US"/>
    <s v="USD"/>
    <n v="1321459908"/>
    <d v="2011-11-16T16:11:48"/>
    <n v="1318864308"/>
    <x v="2488"/>
    <b v="0"/>
    <n v="65"/>
    <b v="1"/>
    <n v="106.69999999999999"/>
    <s v="music/indie rock"/>
    <x v="4"/>
    <s v="indie rock"/>
  </r>
  <r>
    <x v="0"/>
    <s v="US"/>
    <s v="USD"/>
    <n v="1368117239"/>
    <d v="2013-05-09T16:33:59"/>
    <n v="1365525239"/>
    <x v="2489"/>
    <b v="0"/>
    <n v="75"/>
    <b v="1"/>
    <n v="133.67142857142858"/>
    <s v="music/indie rock"/>
    <x v="4"/>
    <s v="indie rock"/>
  </r>
  <r>
    <x v="0"/>
    <s v="US"/>
    <s v="USD"/>
    <n v="1340429276"/>
    <d v="2012-06-23T05:27:56"/>
    <n v="1335245276"/>
    <x v="2490"/>
    <b v="0"/>
    <n v="16"/>
    <b v="1"/>
    <n v="121.39999999999999"/>
    <s v="music/indie rock"/>
    <x v="4"/>
    <s v="indie rock"/>
  </r>
  <r>
    <x v="0"/>
    <s v="US"/>
    <s v="USD"/>
    <n v="1295142660"/>
    <d v="2011-01-16T01:51:00"/>
    <n v="1293739714"/>
    <x v="2491"/>
    <b v="0"/>
    <n v="10"/>
    <b v="1"/>
    <n v="103.2"/>
    <s v="music/indie rock"/>
    <x v="4"/>
    <s v="indie rock"/>
  </r>
  <r>
    <x v="0"/>
    <s v="US"/>
    <s v="USD"/>
    <n v="1339840740"/>
    <d v="2012-06-16T09:59:00"/>
    <n v="1335397188"/>
    <x v="2492"/>
    <b v="0"/>
    <n v="27"/>
    <b v="1"/>
    <n v="125"/>
    <s v="music/indie rock"/>
    <x v="4"/>
    <s v="indie rock"/>
  </r>
  <r>
    <x v="0"/>
    <s v="US"/>
    <s v="USD"/>
    <n v="1367208140"/>
    <d v="2013-04-29T04:02:20"/>
    <n v="1363320140"/>
    <x v="2493"/>
    <b v="0"/>
    <n v="259"/>
    <b v="1"/>
    <n v="128.69999999999999"/>
    <s v="music/indie rock"/>
    <x v="4"/>
    <s v="indie rock"/>
  </r>
  <r>
    <x v="0"/>
    <s v="US"/>
    <s v="USD"/>
    <n v="1337786944"/>
    <d v="2012-05-23T15:29:04"/>
    <n v="1335194944"/>
    <x v="2494"/>
    <b v="0"/>
    <n v="39"/>
    <b v="1"/>
    <n v="101.00533333333333"/>
    <s v="music/indie rock"/>
    <x v="4"/>
    <s v="indie rock"/>
  </r>
  <r>
    <x v="0"/>
    <s v="US"/>
    <s v="USD"/>
    <n v="1339022575"/>
    <d v="2012-06-06T22:42:55"/>
    <n v="1336430575"/>
    <x v="2495"/>
    <b v="0"/>
    <n v="42"/>
    <b v="1"/>
    <n v="127.53666666666665"/>
    <s v="music/indie rock"/>
    <x v="4"/>
    <s v="indie rock"/>
  </r>
  <r>
    <x v="0"/>
    <s v="US"/>
    <s v="USD"/>
    <n v="1364597692"/>
    <d v="2013-03-29T22:54:52"/>
    <n v="1361577292"/>
    <x v="2496"/>
    <b v="0"/>
    <n v="10"/>
    <b v="1"/>
    <n v="100"/>
    <s v="music/indie rock"/>
    <x v="4"/>
    <s v="indie rock"/>
  </r>
  <r>
    <x v="0"/>
    <s v="US"/>
    <s v="USD"/>
    <n v="1312578338"/>
    <d v="2011-08-05T21:05:38"/>
    <n v="1309986338"/>
    <x v="2497"/>
    <b v="0"/>
    <n v="56"/>
    <b v="1"/>
    <n v="112.7715"/>
    <s v="music/indie rock"/>
    <x v="4"/>
    <s v="indie rock"/>
  </r>
  <r>
    <x v="0"/>
    <s v="US"/>
    <s v="USD"/>
    <n v="1422400387"/>
    <d v="2015-01-27T23:13:07"/>
    <n v="1421190787"/>
    <x v="2498"/>
    <b v="0"/>
    <n v="20"/>
    <b v="1"/>
    <n v="105.60000000000001"/>
    <s v="music/indie rock"/>
    <x v="4"/>
    <s v="indie rock"/>
  </r>
  <r>
    <x v="0"/>
    <s v="US"/>
    <s v="USD"/>
    <n v="1356976800"/>
    <d v="2012-12-31T18:00:00"/>
    <n v="1352820837"/>
    <x v="2499"/>
    <b v="0"/>
    <n v="170"/>
    <b v="1"/>
    <n v="202.625"/>
    <s v="music/indie rock"/>
    <x v="4"/>
    <s v="indie rock"/>
  </r>
  <r>
    <x v="0"/>
    <s v="US"/>
    <s v="USD"/>
    <n v="1340476375"/>
    <d v="2012-06-23T18:32:55"/>
    <n v="1337884375"/>
    <x v="2500"/>
    <b v="0"/>
    <n v="29"/>
    <b v="1"/>
    <n v="113.33333333333333"/>
    <s v="music/indie rock"/>
    <x v="4"/>
    <s v="indie rock"/>
  </r>
  <r>
    <x v="2"/>
    <s v="CA"/>
    <s v="CAD"/>
    <n v="1443379104"/>
    <d v="2015-09-27T18:38:24"/>
    <n v="1440787104"/>
    <x v="2501"/>
    <b v="0"/>
    <n v="7"/>
    <b v="0"/>
    <n v="2.5545454545454547"/>
    <s v="food/restaurants"/>
    <x v="7"/>
    <s v="restaurants"/>
  </r>
  <r>
    <x v="2"/>
    <s v="US"/>
    <s v="USD"/>
    <n v="1411328918"/>
    <d v="2014-09-21T19:48:38"/>
    <n v="1407440918"/>
    <x v="2502"/>
    <b v="0"/>
    <n v="5"/>
    <b v="0"/>
    <n v="7.8181818181818186E-2"/>
    <s v="food/restaurants"/>
    <x v="7"/>
    <s v="restaurants"/>
  </r>
  <r>
    <x v="2"/>
    <s v="US"/>
    <s v="USD"/>
    <n v="1465333560"/>
    <d v="2016-06-07T21:06:00"/>
    <n v="1462743308"/>
    <x v="2503"/>
    <b v="0"/>
    <n v="0"/>
    <b v="0"/>
    <n v="0"/>
    <s v="food/restaurants"/>
    <x v="7"/>
    <s v="restaurants"/>
  </r>
  <r>
    <x v="2"/>
    <s v="US"/>
    <s v="USD"/>
    <n v="1416014534"/>
    <d v="2014-11-15T01:22:14"/>
    <n v="1413418934"/>
    <x v="2504"/>
    <b v="0"/>
    <n v="0"/>
    <b v="0"/>
    <n v="0"/>
    <s v="food/restaurants"/>
    <x v="7"/>
    <s v="restaurants"/>
  </r>
  <r>
    <x v="2"/>
    <s v="US"/>
    <s v="USD"/>
    <n v="1426292416"/>
    <d v="2015-03-14T00:20:16"/>
    <n v="1423704016"/>
    <x v="2505"/>
    <b v="0"/>
    <n v="0"/>
    <b v="0"/>
    <n v="0"/>
    <s v="food/restaurants"/>
    <x v="7"/>
    <s v="restaurants"/>
  </r>
  <r>
    <x v="2"/>
    <s v="GB"/>
    <s v="GBP"/>
    <n v="1443906000"/>
    <d v="2015-10-03T21:00:00"/>
    <n v="1441955269"/>
    <x v="2506"/>
    <b v="0"/>
    <n v="2"/>
    <b v="0"/>
    <n v="0.6"/>
    <s v="food/restaurants"/>
    <x v="7"/>
    <s v="restaurants"/>
  </r>
  <r>
    <x v="2"/>
    <s v="US"/>
    <s v="USD"/>
    <n v="1431308704"/>
    <d v="2015-05-11T01:45:04"/>
    <n v="1428716704"/>
    <x v="2507"/>
    <b v="0"/>
    <n v="0"/>
    <b v="0"/>
    <n v="0"/>
    <s v="food/restaurants"/>
    <x v="7"/>
    <s v="restaurants"/>
  </r>
  <r>
    <x v="2"/>
    <s v="US"/>
    <s v="USD"/>
    <n v="1408056634"/>
    <d v="2014-08-14T22:50:34"/>
    <n v="1405464634"/>
    <x v="2508"/>
    <b v="0"/>
    <n v="0"/>
    <b v="0"/>
    <n v="0"/>
    <s v="food/restaurants"/>
    <x v="7"/>
    <s v="restaurants"/>
  </r>
  <r>
    <x v="2"/>
    <s v="GB"/>
    <s v="GBP"/>
    <n v="1429554349"/>
    <d v="2015-04-20T18:25:49"/>
    <n v="1424719549"/>
    <x v="2509"/>
    <b v="0"/>
    <n v="28"/>
    <b v="0"/>
    <n v="1.0526315789473684"/>
    <s v="food/restaurants"/>
    <x v="7"/>
    <s v="restaurants"/>
  </r>
  <r>
    <x v="2"/>
    <s v="US"/>
    <s v="USD"/>
    <n v="1431647772"/>
    <d v="2015-05-14T23:56:12"/>
    <n v="1426463772"/>
    <x v="2510"/>
    <b v="0"/>
    <n v="2"/>
    <b v="0"/>
    <n v="0.15"/>
    <s v="food/restaurants"/>
    <x v="7"/>
    <s v="restaurants"/>
  </r>
  <r>
    <x v="2"/>
    <s v="GB"/>
    <s v="GBP"/>
    <n v="1454323413"/>
    <d v="2016-02-01T10:43:33"/>
    <n v="1451731413"/>
    <x v="2511"/>
    <b v="0"/>
    <n v="0"/>
    <b v="0"/>
    <n v="0"/>
    <s v="food/restaurants"/>
    <x v="7"/>
    <s v="restaurants"/>
  </r>
  <r>
    <x v="2"/>
    <s v="US"/>
    <s v="USD"/>
    <n v="1418504561"/>
    <d v="2014-12-13T21:02:41"/>
    <n v="1417208561"/>
    <x v="2512"/>
    <b v="0"/>
    <n v="0"/>
    <b v="0"/>
    <n v="0"/>
    <s v="food/restaurants"/>
    <x v="7"/>
    <s v="restaurants"/>
  </r>
  <r>
    <x v="2"/>
    <s v="DE"/>
    <s v="EUR"/>
    <n v="1488067789"/>
    <d v="2017-02-26T00:09:49"/>
    <n v="1482883789"/>
    <x v="2513"/>
    <b v="0"/>
    <n v="0"/>
    <b v="0"/>
    <n v="0"/>
    <s v="food/restaurants"/>
    <x v="7"/>
    <s v="restaurants"/>
  </r>
  <r>
    <x v="2"/>
    <s v="US"/>
    <s v="USD"/>
    <n v="1408526477"/>
    <d v="2014-08-20T09:21:17"/>
    <n v="1407057677"/>
    <x v="2514"/>
    <b v="0"/>
    <n v="4"/>
    <b v="0"/>
    <n v="1.7500000000000002"/>
    <s v="food/restaurants"/>
    <x v="7"/>
    <s v="restaurants"/>
  </r>
  <r>
    <x v="2"/>
    <s v="US"/>
    <s v="USD"/>
    <n v="1424635753"/>
    <d v="2015-02-22T20:09:13"/>
    <n v="1422043753"/>
    <x v="2515"/>
    <b v="0"/>
    <n v="12"/>
    <b v="0"/>
    <n v="18.600000000000001"/>
    <s v="food/restaurants"/>
    <x v="7"/>
    <s v="restaurants"/>
  </r>
  <r>
    <x v="2"/>
    <s v="US"/>
    <s v="USD"/>
    <n v="1417279252"/>
    <d v="2014-11-29T16:40:52"/>
    <n v="1414683652"/>
    <x v="2516"/>
    <b v="0"/>
    <n v="0"/>
    <b v="0"/>
    <n v="0"/>
    <s v="food/restaurants"/>
    <x v="7"/>
    <s v="restaurants"/>
  </r>
  <r>
    <x v="2"/>
    <s v="CA"/>
    <s v="CAD"/>
    <n v="1426788930"/>
    <d v="2015-03-19T18:15:30"/>
    <n v="1424200530"/>
    <x v="2517"/>
    <b v="0"/>
    <n v="33"/>
    <b v="0"/>
    <n v="9.8166666666666664"/>
    <s v="food/restaurants"/>
    <x v="7"/>
    <s v="restaurants"/>
  </r>
  <r>
    <x v="2"/>
    <s v="US"/>
    <s v="USD"/>
    <n v="1415899228"/>
    <d v="2014-11-13T17:20:28"/>
    <n v="1413303628"/>
    <x v="2518"/>
    <b v="0"/>
    <n v="0"/>
    <b v="0"/>
    <n v="0"/>
    <s v="food/restaurants"/>
    <x v="7"/>
    <s v="restaurants"/>
  </r>
  <r>
    <x v="2"/>
    <s v="US"/>
    <s v="USD"/>
    <n v="1405741404"/>
    <d v="2014-07-19T03:43:24"/>
    <n v="1403149404"/>
    <x v="2519"/>
    <b v="0"/>
    <n v="4"/>
    <b v="0"/>
    <n v="4.3333333333333335E-2"/>
    <s v="food/restaurants"/>
    <x v="7"/>
    <s v="restaurants"/>
  </r>
  <r>
    <x v="2"/>
    <s v="US"/>
    <s v="USD"/>
    <n v="1476559260"/>
    <d v="2016-10-15T19:21:00"/>
    <n v="1472567085"/>
    <x v="2520"/>
    <b v="0"/>
    <n v="0"/>
    <b v="0"/>
    <n v="0"/>
    <s v="food/restaurants"/>
    <x v="7"/>
    <s v="restaurants"/>
  </r>
  <r>
    <x v="0"/>
    <s v="US"/>
    <s v="USD"/>
    <n v="1444778021"/>
    <d v="2015-10-13T23:13:41"/>
    <n v="1442963621"/>
    <x v="2521"/>
    <b v="0"/>
    <n v="132"/>
    <b v="1"/>
    <n v="109.48792"/>
    <s v="music/classical music"/>
    <x v="4"/>
    <s v="classical music"/>
  </r>
  <r>
    <x v="0"/>
    <s v="US"/>
    <s v="USD"/>
    <n v="1461336720"/>
    <d v="2016-04-22T14:52:00"/>
    <n v="1459431960"/>
    <x v="2522"/>
    <b v="0"/>
    <n v="27"/>
    <b v="1"/>
    <n v="100"/>
    <s v="music/classical music"/>
    <x v="4"/>
    <s v="classical music"/>
  </r>
  <r>
    <x v="0"/>
    <s v="US"/>
    <s v="USD"/>
    <n v="1416270292"/>
    <d v="2014-11-18T00:24:52"/>
    <n v="1413674692"/>
    <x v="2523"/>
    <b v="0"/>
    <n v="26"/>
    <b v="1"/>
    <n v="156.44444444444446"/>
    <s v="music/classical music"/>
    <x v="4"/>
    <s v="classical music"/>
  </r>
  <r>
    <x v="0"/>
    <s v="US"/>
    <s v="USD"/>
    <n v="1419136200"/>
    <d v="2014-12-21T04:30:00"/>
    <n v="1416338557"/>
    <x v="2524"/>
    <b v="0"/>
    <n v="43"/>
    <b v="1"/>
    <n v="101.6"/>
    <s v="music/classical music"/>
    <x v="4"/>
    <s v="classical music"/>
  </r>
  <r>
    <x v="0"/>
    <s v="US"/>
    <s v="USD"/>
    <n v="1340914571"/>
    <d v="2012-06-28T20:16:11"/>
    <n v="1338322571"/>
    <x v="2525"/>
    <b v="0"/>
    <n v="80"/>
    <b v="1"/>
    <n v="100.325"/>
    <s v="music/classical music"/>
    <x v="4"/>
    <s v="classical music"/>
  </r>
  <r>
    <x v="0"/>
    <s v="US"/>
    <s v="USD"/>
    <n v="1418014740"/>
    <d v="2014-12-08T04:59:00"/>
    <n v="1415585474"/>
    <x v="2526"/>
    <b v="0"/>
    <n v="33"/>
    <b v="1"/>
    <n v="112.94999999999999"/>
    <s v="music/classical music"/>
    <x v="4"/>
    <s v="classical music"/>
  </r>
  <r>
    <x v="0"/>
    <s v="US"/>
    <s v="USD"/>
    <n v="1382068740"/>
    <d v="2013-10-18T03:59:00"/>
    <n v="1380477691"/>
    <x v="2527"/>
    <b v="0"/>
    <n v="71"/>
    <b v="1"/>
    <n v="102.125"/>
    <s v="music/classical music"/>
    <x v="4"/>
    <s v="classical music"/>
  </r>
  <r>
    <x v="0"/>
    <s v="GB"/>
    <s v="GBP"/>
    <n v="1440068400"/>
    <d v="2015-08-20T11:00:00"/>
    <n v="1438459303"/>
    <x v="2528"/>
    <b v="0"/>
    <n v="81"/>
    <b v="1"/>
    <n v="107.24974999999999"/>
    <s v="music/classical music"/>
    <x v="4"/>
    <s v="classical music"/>
  </r>
  <r>
    <x v="0"/>
    <s v="US"/>
    <s v="USD"/>
    <n v="1332636975"/>
    <d v="2012-03-25T00:56:15"/>
    <n v="1328752575"/>
    <x v="2529"/>
    <b v="0"/>
    <n v="76"/>
    <b v="1"/>
    <n v="104.28333333333333"/>
    <s v="music/classical music"/>
    <x v="4"/>
    <s v="classical music"/>
  </r>
  <r>
    <x v="0"/>
    <s v="US"/>
    <s v="USD"/>
    <n v="1429505400"/>
    <d v="2015-04-20T04:50:00"/>
    <n v="1426711505"/>
    <x v="2530"/>
    <b v="0"/>
    <n v="48"/>
    <b v="1"/>
    <n v="100"/>
    <s v="music/classical music"/>
    <x v="4"/>
    <s v="classical music"/>
  </r>
  <r>
    <x v="0"/>
    <s v="US"/>
    <s v="USD"/>
    <n v="1439611140"/>
    <d v="2015-08-15T03:59:00"/>
    <n v="1437668354"/>
    <x v="2531"/>
    <b v="0"/>
    <n v="61"/>
    <b v="1"/>
    <n v="100.4"/>
    <s v="music/classical music"/>
    <x v="4"/>
    <s v="classical music"/>
  </r>
  <r>
    <x v="0"/>
    <s v="US"/>
    <s v="USD"/>
    <n v="1345148566"/>
    <d v="2012-08-16T20:22:46"/>
    <n v="1342556566"/>
    <x v="2532"/>
    <b v="0"/>
    <n v="60"/>
    <b v="1"/>
    <n v="126.125"/>
    <s v="music/classical music"/>
    <x v="4"/>
    <s v="classical music"/>
  </r>
  <r>
    <x v="0"/>
    <s v="US"/>
    <s v="USD"/>
    <n v="1362160868"/>
    <d v="2013-03-01T18:01:08"/>
    <n v="1359568911"/>
    <x v="2533"/>
    <b v="0"/>
    <n v="136"/>
    <b v="1"/>
    <n v="110.66666666666667"/>
    <s v="music/classical music"/>
    <x v="4"/>
    <s v="classical music"/>
  </r>
  <r>
    <x v="0"/>
    <s v="US"/>
    <s v="USD"/>
    <n v="1262325600"/>
    <d v="2010-01-01T06:00:00"/>
    <n v="1257871712"/>
    <x v="2534"/>
    <b v="0"/>
    <n v="14"/>
    <b v="1"/>
    <n v="105"/>
    <s v="music/classical music"/>
    <x v="4"/>
    <s v="classical music"/>
  </r>
  <r>
    <x v="0"/>
    <s v="US"/>
    <s v="USD"/>
    <n v="1417463945"/>
    <d v="2014-12-01T19:59:05"/>
    <n v="1414781945"/>
    <x v="2535"/>
    <b v="0"/>
    <n v="78"/>
    <b v="1"/>
    <n v="103.77499999999999"/>
    <s v="music/classical music"/>
    <x v="4"/>
    <s v="classical music"/>
  </r>
  <r>
    <x v="0"/>
    <s v="US"/>
    <s v="USD"/>
    <n v="1375151566"/>
    <d v="2013-07-30T02:32:46"/>
    <n v="1373337166"/>
    <x v="2536"/>
    <b v="0"/>
    <n v="4"/>
    <b v="1"/>
    <n v="115.99999999999999"/>
    <s v="music/classical music"/>
    <x v="4"/>
    <s v="classical music"/>
  </r>
  <r>
    <x v="0"/>
    <s v="US"/>
    <s v="USD"/>
    <n v="1312212855"/>
    <d v="2011-08-01T15:34:15"/>
    <n v="1307028855"/>
    <x v="2537"/>
    <b v="0"/>
    <n v="11"/>
    <b v="1"/>
    <n v="110.00000000000001"/>
    <s v="music/classical music"/>
    <x v="4"/>
    <s v="classical music"/>
  </r>
  <r>
    <x v="0"/>
    <s v="US"/>
    <s v="USD"/>
    <n v="1361681940"/>
    <d v="2013-02-24T04:59:00"/>
    <n v="1359029661"/>
    <x v="2538"/>
    <b v="0"/>
    <n v="185"/>
    <b v="1"/>
    <n v="113.01761111111111"/>
    <s v="music/classical music"/>
    <x v="4"/>
    <s v="classical music"/>
  </r>
  <r>
    <x v="0"/>
    <s v="US"/>
    <s v="USD"/>
    <n v="1422913152"/>
    <d v="2015-02-02T21:39:12"/>
    <n v="1417729152"/>
    <x v="2539"/>
    <b v="0"/>
    <n v="59"/>
    <b v="1"/>
    <n v="100.25"/>
    <s v="music/classical music"/>
    <x v="4"/>
    <s v="classical music"/>
  </r>
  <r>
    <x v="0"/>
    <s v="US"/>
    <s v="USD"/>
    <n v="1319904721"/>
    <d v="2011-10-29T16:12:01"/>
    <n v="1314720721"/>
    <x v="2540"/>
    <b v="0"/>
    <n v="27"/>
    <b v="1"/>
    <n v="103.4"/>
    <s v="music/classical music"/>
    <x v="4"/>
    <s v="classical music"/>
  </r>
  <r>
    <x v="0"/>
    <s v="GB"/>
    <s v="GBP"/>
    <n v="1380192418"/>
    <d v="2013-09-26T10:46:58"/>
    <n v="1375008418"/>
    <x v="2541"/>
    <b v="0"/>
    <n v="63"/>
    <b v="1"/>
    <n v="107.02857142857142"/>
    <s v="music/classical music"/>
    <x v="4"/>
    <s v="classical music"/>
  </r>
  <r>
    <x v="0"/>
    <s v="US"/>
    <s v="USD"/>
    <n v="1380599940"/>
    <d v="2013-10-01T03:59:00"/>
    <n v="1377252857"/>
    <x v="2542"/>
    <b v="0"/>
    <n v="13"/>
    <b v="1"/>
    <n v="103.57142857142858"/>
    <s v="music/classical music"/>
    <x v="4"/>
    <s v="classical music"/>
  </r>
  <r>
    <x v="0"/>
    <s v="US"/>
    <s v="USD"/>
    <n v="1293937200"/>
    <d v="2011-01-02T03:00:00"/>
    <n v="1291257298"/>
    <x v="2543"/>
    <b v="0"/>
    <n v="13"/>
    <b v="1"/>
    <n v="156.4"/>
    <s v="music/classical music"/>
    <x v="4"/>
    <s v="classical music"/>
  </r>
  <r>
    <x v="0"/>
    <s v="US"/>
    <s v="USD"/>
    <n v="1341750569"/>
    <d v="2012-07-08T12:29:29"/>
    <n v="1339158569"/>
    <x v="2544"/>
    <b v="0"/>
    <n v="57"/>
    <b v="1"/>
    <n v="100.82"/>
    <s v="music/classical music"/>
    <x v="4"/>
    <s v="classical music"/>
  </r>
  <r>
    <x v="0"/>
    <s v="US"/>
    <s v="USD"/>
    <n v="1424997000"/>
    <d v="2015-02-27T00:30:00"/>
    <n v="1421983138"/>
    <x v="2545"/>
    <b v="0"/>
    <n v="61"/>
    <b v="1"/>
    <n v="195.3"/>
    <s v="music/classical music"/>
    <x v="4"/>
    <s v="classical music"/>
  </r>
  <r>
    <x v="0"/>
    <s v="US"/>
    <s v="USD"/>
    <n v="1380949200"/>
    <d v="2013-10-05T05:00:00"/>
    <n v="1378586179"/>
    <x v="2546"/>
    <b v="0"/>
    <n v="65"/>
    <b v="1"/>
    <n v="111.71428571428572"/>
    <s v="music/classical music"/>
    <x v="4"/>
    <s v="classical music"/>
  </r>
  <r>
    <x v="0"/>
    <s v="US"/>
    <s v="USD"/>
    <n v="1333560803"/>
    <d v="2012-04-04T17:33:23"/>
    <n v="1330972403"/>
    <x v="2547"/>
    <b v="0"/>
    <n v="134"/>
    <b v="1"/>
    <n v="119.85454545454546"/>
    <s v="music/classical music"/>
    <x v="4"/>
    <s v="classical music"/>
  </r>
  <r>
    <x v="0"/>
    <s v="FR"/>
    <s v="EUR"/>
    <n v="1475209620"/>
    <d v="2016-09-30T04:27:00"/>
    <n v="1473087637"/>
    <x v="2548"/>
    <b v="0"/>
    <n v="37"/>
    <b v="1"/>
    <n v="101.85"/>
    <s v="music/classical music"/>
    <x v="4"/>
    <s v="classical music"/>
  </r>
  <r>
    <x v="0"/>
    <s v="GB"/>
    <s v="GBP"/>
    <n v="1370019600"/>
    <d v="2013-05-31T17:00:00"/>
    <n v="1366999870"/>
    <x v="2549"/>
    <b v="0"/>
    <n v="37"/>
    <b v="1"/>
    <n v="102.80254777070064"/>
    <s v="music/classical music"/>
    <x v="4"/>
    <s v="classical music"/>
  </r>
  <r>
    <x v="0"/>
    <s v="US"/>
    <s v="USD"/>
    <n v="1444276740"/>
    <d v="2015-10-08T03:59:00"/>
    <n v="1439392406"/>
    <x v="2550"/>
    <b v="0"/>
    <n v="150"/>
    <b v="1"/>
    <n v="100.84615384615385"/>
    <s v="music/classical music"/>
    <x v="4"/>
    <s v="classical music"/>
  </r>
  <r>
    <x v="0"/>
    <s v="US"/>
    <s v="USD"/>
    <n v="1332362880"/>
    <d v="2012-03-21T20:48:00"/>
    <n v="1329890585"/>
    <x v="2551"/>
    <b v="0"/>
    <n v="56"/>
    <b v="1"/>
    <n v="102.73469387755102"/>
    <s v="music/classical music"/>
    <x v="4"/>
    <s v="classical music"/>
  </r>
  <r>
    <x v="0"/>
    <s v="US"/>
    <s v="USD"/>
    <n v="1488741981"/>
    <d v="2017-03-05T19:26:21"/>
    <n v="1486149981"/>
    <x v="2552"/>
    <b v="0"/>
    <n v="18"/>
    <b v="1"/>
    <n v="106.5"/>
    <s v="music/classical music"/>
    <x v="4"/>
    <s v="classical music"/>
  </r>
  <r>
    <x v="0"/>
    <s v="US"/>
    <s v="USD"/>
    <n v="1348202807"/>
    <d v="2012-09-21T04:46:47"/>
    <n v="1343018807"/>
    <x v="2553"/>
    <b v="0"/>
    <n v="60"/>
    <b v="1"/>
    <n v="155.53333333333333"/>
    <s v="music/classical music"/>
    <x v="4"/>
    <s v="classical music"/>
  </r>
  <r>
    <x v="0"/>
    <s v="US"/>
    <s v="USD"/>
    <n v="1433131140"/>
    <d v="2015-06-01T03:59:00"/>
    <n v="1430445163"/>
    <x v="2554"/>
    <b v="0"/>
    <n v="67"/>
    <b v="1"/>
    <n v="122.8"/>
    <s v="music/classical music"/>
    <x v="4"/>
    <s v="classical music"/>
  </r>
  <r>
    <x v="0"/>
    <s v="US"/>
    <s v="USD"/>
    <n v="1338219793"/>
    <d v="2012-05-28T15:43:13"/>
    <n v="1335541393"/>
    <x v="2555"/>
    <b v="0"/>
    <n v="35"/>
    <b v="1"/>
    <n v="107.35"/>
    <s v="music/classical music"/>
    <x v="4"/>
    <s v="classical music"/>
  </r>
  <r>
    <x v="0"/>
    <s v="US"/>
    <s v="USD"/>
    <n v="1356392857"/>
    <d v="2012-12-24T23:47:37"/>
    <n v="1352504857"/>
    <x v="2556"/>
    <b v="0"/>
    <n v="34"/>
    <b v="1"/>
    <n v="105.50335570469798"/>
    <s v="music/classical music"/>
    <x v="4"/>
    <s v="classical music"/>
  </r>
  <r>
    <x v="0"/>
    <s v="GB"/>
    <s v="GBP"/>
    <n v="1400176386"/>
    <d v="2014-05-15T17:53:06"/>
    <n v="1397584386"/>
    <x v="2557"/>
    <b v="0"/>
    <n v="36"/>
    <b v="1"/>
    <n v="118.44444444444444"/>
    <s v="music/classical music"/>
    <x v="4"/>
    <s v="classical music"/>
  </r>
  <r>
    <x v="0"/>
    <s v="AU"/>
    <s v="AUD"/>
    <n v="1430488740"/>
    <d v="2015-05-01T13:59:00"/>
    <n v="1427747906"/>
    <x v="2558"/>
    <b v="0"/>
    <n v="18"/>
    <b v="1"/>
    <n v="108.88"/>
    <s v="music/classical music"/>
    <x v="4"/>
    <s v="classical music"/>
  </r>
  <r>
    <x v="0"/>
    <s v="US"/>
    <s v="USD"/>
    <n v="1321385820"/>
    <d v="2011-11-15T19:37:00"/>
    <n v="1318539484"/>
    <x v="2559"/>
    <b v="0"/>
    <n v="25"/>
    <b v="1"/>
    <n v="111.25"/>
    <s v="music/classical music"/>
    <x v="4"/>
    <s v="classical music"/>
  </r>
  <r>
    <x v="0"/>
    <s v="GB"/>
    <s v="GBP"/>
    <n v="1425682174"/>
    <d v="2015-03-06T22:49:34"/>
    <n v="1423090174"/>
    <x v="2560"/>
    <b v="0"/>
    <n v="21"/>
    <b v="1"/>
    <n v="100.1"/>
    <s v="music/classical music"/>
    <x v="4"/>
    <s v="classical music"/>
  </r>
  <r>
    <x v="1"/>
    <s v="CA"/>
    <s v="CAD"/>
    <n v="1444740089"/>
    <d v="2015-10-13T12:41:29"/>
    <n v="1442148089"/>
    <x v="2561"/>
    <b v="0"/>
    <n v="0"/>
    <b v="0"/>
    <n v="0"/>
    <s v="food/food trucks"/>
    <x v="7"/>
    <s v="food trucks"/>
  </r>
  <r>
    <x v="1"/>
    <s v="DE"/>
    <s v="EUR"/>
    <n v="1476189339"/>
    <d v="2016-10-11T12:35:39"/>
    <n v="1471005339"/>
    <x v="2562"/>
    <b v="0"/>
    <n v="3"/>
    <b v="0"/>
    <n v="0.75"/>
    <s v="food/food trucks"/>
    <x v="7"/>
    <s v="food trucks"/>
  </r>
  <r>
    <x v="1"/>
    <s v="US"/>
    <s v="USD"/>
    <n v="1438226451"/>
    <d v="2015-07-30T03:20:51"/>
    <n v="1433042451"/>
    <x v="2563"/>
    <b v="0"/>
    <n v="0"/>
    <b v="0"/>
    <n v="0"/>
    <s v="food/food trucks"/>
    <x v="7"/>
    <s v="food trucks"/>
  </r>
  <r>
    <x v="1"/>
    <s v="CA"/>
    <s v="CAD"/>
    <n v="1406854699"/>
    <d v="2014-08-01T00:58:19"/>
    <n v="1404262699"/>
    <x v="2564"/>
    <b v="0"/>
    <n v="0"/>
    <b v="0"/>
    <n v="0"/>
    <s v="food/food trucks"/>
    <x v="7"/>
    <s v="food trucks"/>
  </r>
  <r>
    <x v="1"/>
    <s v="US"/>
    <s v="USD"/>
    <n v="1462827000"/>
    <d v="2016-05-09T20:50:00"/>
    <n v="1457710589"/>
    <x v="2565"/>
    <b v="0"/>
    <n v="1"/>
    <b v="0"/>
    <n v="1"/>
    <s v="food/food trucks"/>
    <x v="7"/>
    <s v="food trucks"/>
  </r>
  <r>
    <x v="1"/>
    <s v="US"/>
    <s v="USD"/>
    <n v="1408663948"/>
    <d v="2014-08-21T23:32:28"/>
    <n v="1406071948"/>
    <x v="2566"/>
    <b v="0"/>
    <n v="0"/>
    <b v="0"/>
    <n v="0"/>
    <s v="food/food trucks"/>
    <x v="7"/>
    <s v="food trucks"/>
  </r>
  <r>
    <x v="1"/>
    <s v="US"/>
    <s v="USD"/>
    <n v="1429823138"/>
    <d v="2015-04-23T21:05:38"/>
    <n v="1427231138"/>
    <x v="2567"/>
    <b v="0"/>
    <n v="2"/>
    <b v="0"/>
    <n v="0.26666666666666666"/>
    <s v="food/food trucks"/>
    <x v="7"/>
    <s v="food trucks"/>
  </r>
  <r>
    <x v="1"/>
    <s v="GB"/>
    <s v="GBP"/>
    <n v="1472745594"/>
    <d v="2016-09-01T15:59:54"/>
    <n v="1470153594"/>
    <x v="2568"/>
    <b v="0"/>
    <n v="1"/>
    <b v="0"/>
    <n v="0.5"/>
    <s v="food/food trucks"/>
    <x v="7"/>
    <s v="food trucks"/>
  </r>
  <r>
    <x v="1"/>
    <s v="US"/>
    <s v="USD"/>
    <n v="1442457112"/>
    <d v="2015-09-17T02:31:52"/>
    <n v="1439865112"/>
    <x v="2569"/>
    <b v="0"/>
    <n v="2"/>
    <b v="0"/>
    <n v="2.2307692307692308"/>
    <s v="food/food trucks"/>
    <x v="7"/>
    <s v="food trucks"/>
  </r>
  <r>
    <x v="1"/>
    <s v="US"/>
    <s v="USD"/>
    <n v="1486590035"/>
    <d v="2017-02-08T21:40:35"/>
    <n v="1483998035"/>
    <x v="2570"/>
    <b v="0"/>
    <n v="2"/>
    <b v="0"/>
    <n v="0.84285714285714297"/>
    <s v="food/food trucks"/>
    <x v="7"/>
    <s v="food trucks"/>
  </r>
  <r>
    <x v="1"/>
    <s v="AU"/>
    <s v="AUD"/>
    <n v="1463645521"/>
    <d v="2016-05-19T08:12:01"/>
    <n v="1458461521"/>
    <x v="2571"/>
    <b v="0"/>
    <n v="4"/>
    <b v="0"/>
    <n v="0.25"/>
    <s v="food/food trucks"/>
    <x v="7"/>
    <s v="food trucks"/>
  </r>
  <r>
    <x v="1"/>
    <s v="US"/>
    <s v="USD"/>
    <n v="1428893517"/>
    <d v="2015-04-13T02:51:57"/>
    <n v="1426301517"/>
    <x v="2572"/>
    <b v="0"/>
    <n v="0"/>
    <b v="0"/>
    <n v="0"/>
    <s v="food/food trucks"/>
    <x v="7"/>
    <s v="food trucks"/>
  </r>
  <r>
    <x v="1"/>
    <s v="US"/>
    <s v="USD"/>
    <n v="1408803149"/>
    <d v="2014-08-23T14:12:29"/>
    <n v="1404915149"/>
    <x v="2573"/>
    <b v="0"/>
    <n v="0"/>
    <b v="0"/>
    <n v="0"/>
    <s v="food/food trucks"/>
    <x v="7"/>
    <s v="food trucks"/>
  </r>
  <r>
    <x v="1"/>
    <s v="US"/>
    <s v="USD"/>
    <n v="1463600945"/>
    <d v="2016-05-18T19:49:05"/>
    <n v="1461786545"/>
    <x v="2574"/>
    <b v="0"/>
    <n v="0"/>
    <b v="0"/>
    <n v="0"/>
    <s v="food/food trucks"/>
    <x v="7"/>
    <s v="food trucks"/>
  </r>
  <r>
    <x v="1"/>
    <s v="US"/>
    <s v="USD"/>
    <n v="1421030194"/>
    <d v="2015-01-12T02:36:34"/>
    <n v="1418438194"/>
    <x v="2575"/>
    <b v="0"/>
    <n v="0"/>
    <b v="0"/>
    <n v="0"/>
    <s v="food/food trucks"/>
    <x v="7"/>
    <s v="food trucks"/>
  </r>
  <r>
    <x v="1"/>
    <s v="US"/>
    <s v="USD"/>
    <n v="1428707647"/>
    <d v="2015-04-10T23:14:07"/>
    <n v="1424823247"/>
    <x v="2576"/>
    <b v="0"/>
    <n v="0"/>
    <b v="0"/>
    <n v="0"/>
    <s v="food/food trucks"/>
    <x v="7"/>
    <s v="food trucks"/>
  </r>
  <r>
    <x v="1"/>
    <s v="US"/>
    <s v="USD"/>
    <n v="1407181297"/>
    <d v="2014-08-04T19:41:37"/>
    <n v="1405021297"/>
    <x v="2577"/>
    <b v="0"/>
    <n v="0"/>
    <b v="0"/>
    <n v="0"/>
    <s v="food/food trucks"/>
    <x v="7"/>
    <s v="food trucks"/>
  </r>
  <r>
    <x v="1"/>
    <s v="US"/>
    <s v="USD"/>
    <n v="1444410000"/>
    <d v="2015-10-09T17:00:00"/>
    <n v="1440203579"/>
    <x v="2578"/>
    <b v="0"/>
    <n v="0"/>
    <b v="0"/>
    <n v="0"/>
    <s v="food/food trucks"/>
    <x v="7"/>
    <s v="food trucks"/>
  </r>
  <r>
    <x v="1"/>
    <s v="US"/>
    <s v="USD"/>
    <n v="1410810903"/>
    <d v="2014-09-15T19:55:03"/>
    <n v="1405626903"/>
    <x v="2579"/>
    <b v="0"/>
    <n v="12"/>
    <b v="0"/>
    <n v="0.13849999999999998"/>
    <s v="food/food trucks"/>
    <x v="7"/>
    <s v="food trucks"/>
  </r>
  <r>
    <x v="1"/>
    <s v="US"/>
    <s v="USD"/>
    <n v="1431745200"/>
    <d v="2015-05-16T03:00:00"/>
    <n v="1429170603"/>
    <x v="2580"/>
    <b v="0"/>
    <n v="2"/>
    <b v="0"/>
    <n v="0.6"/>
    <s v="food/food trucks"/>
    <x v="7"/>
    <s v="food trucks"/>
  </r>
  <r>
    <x v="2"/>
    <s v="US"/>
    <s v="USD"/>
    <n v="1447689898"/>
    <d v="2015-11-16T16:04:58"/>
    <n v="1445094298"/>
    <x v="2581"/>
    <b v="0"/>
    <n v="11"/>
    <b v="0"/>
    <n v="10.6"/>
    <s v="food/food trucks"/>
    <x v="7"/>
    <s v="food trucks"/>
  </r>
  <r>
    <x v="2"/>
    <s v="US"/>
    <s v="USD"/>
    <n v="1477784634"/>
    <d v="2016-10-29T23:43:54"/>
    <n v="1475192634"/>
    <x v="2582"/>
    <b v="0"/>
    <n v="1"/>
    <b v="0"/>
    <n v="1.1111111111111111E-3"/>
    <s v="food/food trucks"/>
    <x v="7"/>
    <s v="food trucks"/>
  </r>
  <r>
    <x v="2"/>
    <s v="US"/>
    <s v="USD"/>
    <n v="1426526880"/>
    <d v="2015-03-16T17:28:00"/>
    <n v="1421346480"/>
    <x v="2583"/>
    <b v="0"/>
    <n v="5"/>
    <b v="0"/>
    <n v="0.5"/>
    <s v="food/food trucks"/>
    <x v="7"/>
    <s v="food trucks"/>
  </r>
  <r>
    <x v="2"/>
    <s v="US"/>
    <s v="USD"/>
    <n v="1434341369"/>
    <d v="2015-06-15T04:09:29"/>
    <n v="1431749369"/>
    <x v="2584"/>
    <b v="0"/>
    <n v="0"/>
    <b v="0"/>
    <n v="0"/>
    <s v="food/food trucks"/>
    <x v="7"/>
    <s v="food trucks"/>
  </r>
  <r>
    <x v="2"/>
    <s v="US"/>
    <s v="USD"/>
    <n v="1404601632"/>
    <d v="2014-07-05T23:07:12"/>
    <n v="1402009632"/>
    <x v="2585"/>
    <b v="0"/>
    <n v="1"/>
    <b v="0"/>
    <n v="0.16666666666666669"/>
    <s v="food/food trucks"/>
    <x v="7"/>
    <s v="food trucks"/>
  </r>
  <r>
    <x v="2"/>
    <s v="GB"/>
    <s v="GBP"/>
    <n v="1451030136"/>
    <d v="2015-12-25T07:55:36"/>
    <n v="1448438136"/>
    <x v="2586"/>
    <b v="0"/>
    <n v="1"/>
    <b v="0"/>
    <n v="0.16666666666666669"/>
    <s v="food/food trucks"/>
    <x v="7"/>
    <s v="food trucks"/>
  </r>
  <r>
    <x v="2"/>
    <s v="US"/>
    <s v="USD"/>
    <n v="1451491953"/>
    <d v="2015-12-30T16:12:33"/>
    <n v="1448899953"/>
    <x v="2587"/>
    <b v="0"/>
    <n v="6"/>
    <b v="0"/>
    <n v="2.4340000000000002"/>
    <s v="food/food trucks"/>
    <x v="7"/>
    <s v="food trucks"/>
  </r>
  <r>
    <x v="2"/>
    <s v="US"/>
    <s v="USD"/>
    <n v="1427807640"/>
    <d v="2015-03-31T13:14:00"/>
    <n v="1423325626"/>
    <x v="2588"/>
    <b v="0"/>
    <n v="8"/>
    <b v="0"/>
    <n v="3.8833333333333329"/>
    <s v="food/food trucks"/>
    <x v="7"/>
    <s v="food trucks"/>
  </r>
  <r>
    <x v="2"/>
    <s v="DK"/>
    <s v="DKK"/>
    <n v="1458733927"/>
    <d v="2016-03-23T11:52:07"/>
    <n v="1456145527"/>
    <x v="2589"/>
    <b v="0"/>
    <n v="1"/>
    <b v="0"/>
    <n v="0.01"/>
    <s v="food/food trucks"/>
    <x v="7"/>
    <s v="food trucks"/>
  </r>
  <r>
    <x v="2"/>
    <s v="AU"/>
    <s v="AUD"/>
    <n v="1453817297"/>
    <d v="2016-01-26T14:08:17"/>
    <n v="1453212497"/>
    <x v="2590"/>
    <b v="0"/>
    <n v="0"/>
    <b v="0"/>
    <n v="0"/>
    <s v="food/food trucks"/>
    <x v="7"/>
    <s v="food trucks"/>
  </r>
  <r>
    <x v="2"/>
    <s v="US"/>
    <s v="USD"/>
    <n v="1457901924"/>
    <d v="2016-03-13T20:45:24"/>
    <n v="1452721524"/>
    <x v="2591"/>
    <b v="0"/>
    <n v="2"/>
    <b v="0"/>
    <n v="1.7333333333333332"/>
    <s v="food/food trucks"/>
    <x v="7"/>
    <s v="food trucks"/>
  </r>
  <r>
    <x v="2"/>
    <s v="US"/>
    <s v="USD"/>
    <n v="1412536421"/>
    <d v="2014-10-05T19:13:41"/>
    <n v="1409944421"/>
    <x v="2592"/>
    <b v="0"/>
    <n v="1"/>
    <b v="0"/>
    <n v="0.16666666666666669"/>
    <s v="food/food trucks"/>
    <x v="7"/>
    <s v="food trucks"/>
  </r>
  <r>
    <x v="2"/>
    <s v="US"/>
    <s v="USD"/>
    <n v="1429993026"/>
    <d v="2015-04-25T20:17:06"/>
    <n v="1427401026"/>
    <x v="2593"/>
    <b v="0"/>
    <n v="0"/>
    <b v="0"/>
    <n v="0"/>
    <s v="food/food trucks"/>
    <x v="7"/>
    <s v="food trucks"/>
  </r>
  <r>
    <x v="2"/>
    <s v="US"/>
    <s v="USD"/>
    <n v="1407453228"/>
    <d v="2014-08-07T23:13:48"/>
    <n v="1404861228"/>
    <x v="2594"/>
    <b v="0"/>
    <n v="1"/>
    <b v="0"/>
    <n v="1.25E-3"/>
    <s v="food/food trucks"/>
    <x v="7"/>
    <s v="food trucks"/>
  </r>
  <r>
    <x v="2"/>
    <s v="US"/>
    <s v="USD"/>
    <n v="1487915500"/>
    <d v="2017-02-24T05:51:40"/>
    <n v="1485323500"/>
    <x v="2595"/>
    <b v="0"/>
    <n v="19"/>
    <b v="0"/>
    <n v="12.166666666666668"/>
    <s v="food/food trucks"/>
    <x v="7"/>
    <s v="food trucks"/>
  </r>
  <r>
    <x v="2"/>
    <s v="CA"/>
    <s v="CAD"/>
    <n v="1407427009"/>
    <d v="2014-08-07T15:56:49"/>
    <n v="1404835009"/>
    <x v="2596"/>
    <b v="0"/>
    <n v="27"/>
    <b v="0"/>
    <n v="23.588571428571427"/>
    <s v="food/food trucks"/>
    <x v="7"/>
    <s v="food trucks"/>
  </r>
  <r>
    <x v="2"/>
    <s v="GB"/>
    <s v="GBP"/>
    <n v="1466323917"/>
    <d v="2016-06-19T08:11:57"/>
    <n v="1463731917"/>
    <x v="2597"/>
    <b v="0"/>
    <n v="7"/>
    <b v="0"/>
    <n v="5.6666666666666661"/>
    <s v="food/food trucks"/>
    <x v="7"/>
    <s v="food trucks"/>
  </r>
  <r>
    <x v="2"/>
    <s v="US"/>
    <s v="USD"/>
    <n v="1443039001"/>
    <d v="2015-09-23T20:10:01"/>
    <n v="1440447001"/>
    <x v="2598"/>
    <b v="0"/>
    <n v="14"/>
    <b v="0"/>
    <n v="39"/>
    <s v="food/food trucks"/>
    <x v="7"/>
    <s v="food trucks"/>
  </r>
  <r>
    <x v="2"/>
    <s v="US"/>
    <s v="USD"/>
    <n v="1407089147"/>
    <d v="2014-08-03T18:05:47"/>
    <n v="1403201147"/>
    <x v="2599"/>
    <b v="0"/>
    <n v="5"/>
    <b v="0"/>
    <n v="0.99546510341776351"/>
    <s v="food/food trucks"/>
    <x v="7"/>
    <s v="food trucks"/>
  </r>
  <r>
    <x v="2"/>
    <s v="US"/>
    <s v="USD"/>
    <n v="1458938200"/>
    <d v="2016-03-25T20:36:40"/>
    <n v="1453757800"/>
    <x v="2600"/>
    <b v="0"/>
    <n v="30"/>
    <b v="0"/>
    <n v="6.9320000000000004"/>
    <s v="food/food trucks"/>
    <x v="7"/>
    <s v="food trucks"/>
  </r>
  <r>
    <x v="0"/>
    <s v="US"/>
    <s v="USD"/>
    <n v="1347508740"/>
    <d v="2012-09-13T03:59:00"/>
    <n v="1346276349"/>
    <x v="2601"/>
    <b v="1"/>
    <n v="151"/>
    <b v="1"/>
    <n v="661.4"/>
    <s v="technology/space exploration"/>
    <x v="2"/>
    <s v="space exploration"/>
  </r>
  <r>
    <x v="0"/>
    <s v="US"/>
    <s v="USD"/>
    <n v="1415827200"/>
    <d v="2014-11-12T21:20:00"/>
    <n v="1412358968"/>
    <x v="2602"/>
    <b v="1"/>
    <n v="489"/>
    <b v="1"/>
    <n v="326.0916666666667"/>
    <s v="technology/space exploration"/>
    <x v="2"/>
    <s v="space exploration"/>
  </r>
  <r>
    <x v="0"/>
    <s v="US"/>
    <s v="USD"/>
    <n v="1387835654"/>
    <d v="2013-12-23T21:54:14"/>
    <n v="1386626054"/>
    <x v="2603"/>
    <b v="1"/>
    <n v="50"/>
    <b v="1"/>
    <n v="101.48571428571429"/>
    <s v="technology/space exploration"/>
    <x v="2"/>
    <s v="space exploration"/>
  </r>
  <r>
    <x v="0"/>
    <s v="US"/>
    <s v="USD"/>
    <n v="1335662023"/>
    <d v="2012-04-29T01:13:43"/>
    <n v="1333070023"/>
    <x v="2604"/>
    <b v="1"/>
    <n v="321"/>
    <b v="1"/>
    <n v="104.21799999999999"/>
    <s v="technology/space exploration"/>
    <x v="2"/>
    <s v="space exploration"/>
  </r>
  <r>
    <x v="0"/>
    <s v="US"/>
    <s v="USD"/>
    <n v="1466168390"/>
    <d v="2016-06-17T12:59:50"/>
    <n v="1463576390"/>
    <x v="2605"/>
    <b v="1"/>
    <n v="1762"/>
    <b v="1"/>
    <n v="107.42157000000002"/>
    <s v="technology/space exploration"/>
    <x v="2"/>
    <s v="space exploration"/>
  </r>
  <r>
    <x v="0"/>
    <s v="US"/>
    <s v="USD"/>
    <n v="1398791182"/>
    <d v="2014-04-29T17:06:22"/>
    <n v="1396026382"/>
    <x v="2606"/>
    <b v="1"/>
    <n v="385"/>
    <b v="1"/>
    <n v="110.05454545454545"/>
    <s v="technology/space exploration"/>
    <x v="2"/>
    <s v="space exploration"/>
  </r>
  <r>
    <x v="0"/>
    <s v="US"/>
    <s v="USD"/>
    <n v="1439344800"/>
    <d v="2015-08-12T02:00:00"/>
    <n v="1435611572"/>
    <x v="2607"/>
    <b v="1"/>
    <n v="398"/>
    <b v="1"/>
    <n v="407.7"/>
    <s v="technology/space exploration"/>
    <x v="2"/>
    <s v="space exploration"/>
  </r>
  <r>
    <x v="0"/>
    <s v="US"/>
    <s v="USD"/>
    <n v="1489536000"/>
    <d v="2017-03-15T00:00:00"/>
    <n v="1485976468"/>
    <x v="2608"/>
    <b v="1"/>
    <n v="304"/>
    <b v="1"/>
    <n v="223.92500000000001"/>
    <s v="technology/space exploration"/>
    <x v="2"/>
    <s v="space exploration"/>
  </r>
  <r>
    <x v="0"/>
    <s v="US"/>
    <s v="USD"/>
    <n v="1342330951"/>
    <d v="2012-07-15T05:42:31"/>
    <n v="1339738951"/>
    <x v="2609"/>
    <b v="1"/>
    <n v="676"/>
    <b v="1"/>
    <n v="303.80111428571428"/>
    <s v="technology/space exploration"/>
    <x v="2"/>
    <s v="space exploration"/>
  </r>
  <r>
    <x v="0"/>
    <s v="US"/>
    <s v="USD"/>
    <n v="1471849140"/>
    <d v="2016-08-22T06:59:00"/>
    <n v="1468444125"/>
    <x v="2610"/>
    <b v="1"/>
    <n v="577"/>
    <b v="1"/>
    <n v="141.3251043268175"/>
    <s v="technology/space exploration"/>
    <x v="2"/>
    <s v="space exploration"/>
  </r>
  <r>
    <x v="0"/>
    <s v="DE"/>
    <s v="EUR"/>
    <n v="1483397940"/>
    <d v="2017-01-02T22:59:00"/>
    <n v="1480493014"/>
    <x v="2611"/>
    <b v="1"/>
    <n v="3663"/>
    <b v="1"/>
    <n v="2790.6363636363635"/>
    <s v="technology/space exploration"/>
    <x v="2"/>
    <s v="space exploration"/>
  </r>
  <r>
    <x v="0"/>
    <s v="US"/>
    <s v="USD"/>
    <n v="1420773970"/>
    <d v="2015-01-09T03:26:10"/>
    <n v="1418095570"/>
    <x v="2612"/>
    <b v="1"/>
    <n v="294"/>
    <b v="1"/>
    <n v="171.76130000000001"/>
    <s v="technology/space exploration"/>
    <x v="2"/>
    <s v="space exploration"/>
  </r>
  <r>
    <x v="0"/>
    <s v="US"/>
    <s v="USD"/>
    <n v="1348256294"/>
    <d v="2012-09-21T19:38:14"/>
    <n v="1345664294"/>
    <x v="2613"/>
    <b v="1"/>
    <n v="28"/>
    <b v="1"/>
    <n v="101.01333333333334"/>
    <s v="technology/space exploration"/>
    <x v="2"/>
    <s v="space exploration"/>
  </r>
  <r>
    <x v="0"/>
    <s v="US"/>
    <s v="USD"/>
    <n v="1398834000"/>
    <d v="2014-04-30T05:00:00"/>
    <n v="1396371612"/>
    <x v="2614"/>
    <b v="1"/>
    <n v="100"/>
    <b v="1"/>
    <n v="102"/>
    <s v="technology/space exploration"/>
    <x v="2"/>
    <s v="space exploration"/>
  </r>
  <r>
    <x v="0"/>
    <s v="GB"/>
    <s v="GBP"/>
    <n v="1462017600"/>
    <d v="2016-04-30T12:00:00"/>
    <n v="1458820564"/>
    <x v="2615"/>
    <b v="0"/>
    <n v="72"/>
    <b v="1"/>
    <n v="169.76511744127936"/>
    <s v="technology/space exploration"/>
    <x v="2"/>
    <s v="space exploration"/>
  </r>
  <r>
    <x v="0"/>
    <s v="US"/>
    <s v="USD"/>
    <n v="1440546729"/>
    <d v="2015-08-25T23:52:09"/>
    <n v="1437954729"/>
    <x v="2616"/>
    <b v="1"/>
    <n v="238"/>
    <b v="1"/>
    <n v="114.53400000000001"/>
    <s v="technology/space exploration"/>
    <x v="2"/>
    <s v="space exploration"/>
  </r>
  <r>
    <x v="0"/>
    <s v="US"/>
    <s v="USD"/>
    <n v="1413838751"/>
    <d v="2014-10-20T20:59:11"/>
    <n v="1411246751"/>
    <x v="2617"/>
    <b v="1"/>
    <n v="159"/>
    <b v="1"/>
    <n v="877.6"/>
    <s v="technology/space exploration"/>
    <x v="2"/>
    <s v="space exploration"/>
  </r>
  <r>
    <x v="0"/>
    <s v="US"/>
    <s v="USD"/>
    <n v="1449000061"/>
    <d v="2015-12-01T20:01:01"/>
    <n v="1443812461"/>
    <x v="2618"/>
    <b v="1"/>
    <n v="77"/>
    <b v="1"/>
    <n v="105.38666666666667"/>
    <s v="technology/space exploration"/>
    <x v="2"/>
    <s v="space exploration"/>
  </r>
  <r>
    <x v="0"/>
    <s v="US"/>
    <s v="USD"/>
    <n v="1445598000"/>
    <d v="2015-10-23T11:00:00"/>
    <n v="1443302004"/>
    <x v="2619"/>
    <b v="1"/>
    <n v="53"/>
    <b v="1"/>
    <n v="188.39999999999998"/>
    <s v="technology/space exploration"/>
    <x v="2"/>
    <s v="space exploration"/>
  </r>
  <r>
    <x v="0"/>
    <s v="AU"/>
    <s v="AUD"/>
    <n v="1444525200"/>
    <d v="2015-10-11T01:00:00"/>
    <n v="1441339242"/>
    <x v="2620"/>
    <b v="1"/>
    <n v="1251"/>
    <b v="1"/>
    <n v="143.65230769230772"/>
    <s v="technology/space exploration"/>
    <x v="2"/>
    <s v="space exploration"/>
  </r>
  <r>
    <x v="0"/>
    <s v="US"/>
    <s v="USD"/>
    <n v="1432230988"/>
    <d v="2015-05-21T17:56:28"/>
    <n v="1429638988"/>
    <x v="2621"/>
    <b v="1"/>
    <n v="465"/>
    <b v="1"/>
    <n v="145.88"/>
    <s v="technology/space exploration"/>
    <x v="2"/>
    <s v="space exploration"/>
  </r>
  <r>
    <x v="0"/>
    <s v="IT"/>
    <s v="EUR"/>
    <n v="1483120216"/>
    <d v="2016-12-30T17:50:16"/>
    <n v="1479232216"/>
    <x v="2622"/>
    <b v="0"/>
    <n v="74"/>
    <b v="1"/>
    <n v="131.184"/>
    <s v="technology/space exploration"/>
    <x v="2"/>
    <s v="space exploration"/>
  </r>
  <r>
    <x v="0"/>
    <s v="US"/>
    <s v="USD"/>
    <n v="1480658966"/>
    <d v="2016-12-02T06:09:26"/>
    <n v="1479449366"/>
    <x v="2623"/>
    <b v="0"/>
    <n v="62"/>
    <b v="1"/>
    <n v="113.99999999999999"/>
    <s v="technology/space exploration"/>
    <x v="2"/>
    <s v="space exploration"/>
  </r>
  <r>
    <x v="0"/>
    <s v="US"/>
    <s v="USD"/>
    <n v="1347530822"/>
    <d v="2012-09-13T10:07:02"/>
    <n v="1345716422"/>
    <x v="2624"/>
    <b v="0"/>
    <n v="3468"/>
    <b v="1"/>
    <n v="1379.4206249999997"/>
    <s v="technology/space exploration"/>
    <x v="2"/>
    <s v="space exploration"/>
  </r>
  <r>
    <x v="0"/>
    <s v="DE"/>
    <s v="EUR"/>
    <n v="1478723208"/>
    <d v="2016-11-09T20:26:48"/>
    <n v="1476559608"/>
    <x v="2625"/>
    <b v="0"/>
    <n v="52"/>
    <b v="1"/>
    <n v="956"/>
    <s v="technology/space exploration"/>
    <x v="2"/>
    <s v="space exploration"/>
  </r>
  <r>
    <x v="0"/>
    <s v="US"/>
    <s v="USD"/>
    <n v="1433343869"/>
    <d v="2015-06-03T15:04:29"/>
    <n v="1430751869"/>
    <x v="2626"/>
    <b v="0"/>
    <n v="50"/>
    <b v="1"/>
    <n v="112.00000000000001"/>
    <s v="technology/space exploration"/>
    <x v="2"/>
    <s v="space exploration"/>
  </r>
  <r>
    <x v="0"/>
    <s v="US"/>
    <s v="USD"/>
    <n v="1448571261"/>
    <d v="2015-11-26T20:54:21"/>
    <n v="1445975661"/>
    <x v="2627"/>
    <b v="0"/>
    <n v="45"/>
    <b v="1"/>
    <n v="646.66666666666663"/>
    <s v="technology/space exploration"/>
    <x v="2"/>
    <s v="space exploration"/>
  </r>
  <r>
    <x v="0"/>
    <s v="US"/>
    <s v="USD"/>
    <n v="1417389067"/>
    <d v="2014-11-30T23:11:07"/>
    <n v="1415661067"/>
    <x v="2628"/>
    <b v="0"/>
    <n v="21"/>
    <b v="1"/>
    <n v="110.36948748510132"/>
    <s v="technology/space exploration"/>
    <x v="2"/>
    <s v="space exploration"/>
  </r>
  <r>
    <x v="0"/>
    <s v="GB"/>
    <s v="GBP"/>
    <n v="1431608122"/>
    <d v="2015-05-14T12:55:22"/>
    <n v="1429016122"/>
    <x v="2629"/>
    <b v="0"/>
    <n v="100"/>
    <b v="1"/>
    <n v="127.74000000000001"/>
    <s v="technology/space exploration"/>
    <x v="2"/>
    <s v="space exploration"/>
  </r>
  <r>
    <x v="0"/>
    <s v="AU"/>
    <s v="AUD"/>
    <n v="1467280800"/>
    <d v="2016-06-30T10:00:00"/>
    <n v="1464921112"/>
    <x v="2630"/>
    <b v="0"/>
    <n v="81"/>
    <b v="1"/>
    <n v="157.9"/>
    <s v="technology/space exploration"/>
    <x v="2"/>
    <s v="space exploration"/>
  </r>
  <r>
    <x v="0"/>
    <s v="US"/>
    <s v="USD"/>
    <n v="1440907427"/>
    <d v="2015-08-30T04:03:47"/>
    <n v="1438488227"/>
    <x v="2631"/>
    <b v="0"/>
    <n v="286"/>
    <b v="1"/>
    <n v="114.66525000000001"/>
    <s v="technology/space exploration"/>
    <x v="2"/>
    <s v="space exploration"/>
  </r>
  <r>
    <x v="0"/>
    <s v="US"/>
    <s v="USD"/>
    <n v="1464485339"/>
    <d v="2016-05-29T01:28:59"/>
    <n v="1462325339"/>
    <x v="2632"/>
    <b v="0"/>
    <n v="42"/>
    <b v="1"/>
    <n v="137.00934579439252"/>
    <s v="technology/space exploration"/>
    <x v="2"/>
    <s v="space exploration"/>
  </r>
  <r>
    <x v="0"/>
    <s v="US"/>
    <s v="USD"/>
    <n v="1393542000"/>
    <d v="2014-02-27T23:00:00"/>
    <n v="1390938332"/>
    <x v="2633"/>
    <b v="0"/>
    <n v="199"/>
    <b v="1"/>
    <n v="354.62"/>
    <s v="technology/space exploration"/>
    <x v="2"/>
    <s v="space exploration"/>
  </r>
  <r>
    <x v="0"/>
    <s v="US"/>
    <s v="USD"/>
    <n v="1475163921"/>
    <d v="2016-09-29T15:45:21"/>
    <n v="1472571921"/>
    <x v="2634"/>
    <b v="0"/>
    <n v="25"/>
    <b v="1"/>
    <n v="106.02150537634409"/>
    <s v="technology/space exploration"/>
    <x v="2"/>
    <s v="space exploration"/>
  </r>
  <r>
    <x v="0"/>
    <s v="CA"/>
    <s v="CAD"/>
    <n v="1425937761"/>
    <d v="2015-03-09T21:49:21"/>
    <n v="1422917361"/>
    <x v="2635"/>
    <b v="0"/>
    <n v="84"/>
    <b v="1"/>
    <n v="100"/>
    <s v="technology/space exploration"/>
    <x v="2"/>
    <s v="space exploration"/>
  </r>
  <r>
    <x v="0"/>
    <s v="US"/>
    <s v="USD"/>
    <n v="1476579600"/>
    <d v="2016-10-16T01:00:00"/>
    <n v="1474641914"/>
    <x v="2636"/>
    <b v="0"/>
    <n v="50"/>
    <b v="1"/>
    <n v="187.3"/>
    <s v="technology/space exploration"/>
    <x v="2"/>
    <s v="space exploration"/>
  </r>
  <r>
    <x v="0"/>
    <s v="US"/>
    <s v="USD"/>
    <n v="1476277875"/>
    <d v="2016-10-12T13:11:15"/>
    <n v="1474895475"/>
    <x v="2637"/>
    <b v="0"/>
    <n v="26"/>
    <b v="1"/>
    <n v="166.2"/>
    <s v="technology/space exploration"/>
    <x v="2"/>
    <s v="space exploration"/>
  </r>
  <r>
    <x v="0"/>
    <s v="US"/>
    <s v="USD"/>
    <n v="1421358895"/>
    <d v="2015-01-15T21:54:55"/>
    <n v="1418766895"/>
    <x v="2638"/>
    <b v="0"/>
    <n v="14"/>
    <b v="1"/>
    <n v="101.72910662824208"/>
    <s v="technology/space exploration"/>
    <x v="2"/>
    <s v="space exploration"/>
  </r>
  <r>
    <x v="0"/>
    <s v="GB"/>
    <s v="GBP"/>
    <n v="1424378748"/>
    <d v="2015-02-19T20:45:48"/>
    <n v="1421786748"/>
    <x v="2639"/>
    <b v="0"/>
    <n v="49"/>
    <b v="1"/>
    <n v="164"/>
    <s v="technology/space exploration"/>
    <x v="2"/>
    <s v="space exploration"/>
  </r>
  <r>
    <x v="0"/>
    <s v="US"/>
    <s v="USD"/>
    <n v="1433735474"/>
    <d v="2015-06-08T03:51:14"/>
    <n v="1428551474"/>
    <x v="2640"/>
    <b v="0"/>
    <n v="69"/>
    <b v="1"/>
    <n v="105.66666666666666"/>
    <s v="technology/space exploration"/>
    <x v="2"/>
    <s v="space exploration"/>
  </r>
  <r>
    <x v="2"/>
    <s v="US"/>
    <s v="USD"/>
    <n v="1410811740"/>
    <d v="2014-09-15T20:09:00"/>
    <n v="1409341863"/>
    <x v="2641"/>
    <b v="0"/>
    <n v="1"/>
    <b v="0"/>
    <n v="1"/>
    <s v="technology/space exploration"/>
    <x v="2"/>
    <s v="space exploration"/>
  </r>
  <r>
    <x v="2"/>
    <s v="DE"/>
    <s v="EUR"/>
    <n v="1468565820"/>
    <d v="2016-07-15T06:57:00"/>
    <n v="1465970108"/>
    <x v="2642"/>
    <b v="0"/>
    <n v="0"/>
    <b v="0"/>
    <n v="0"/>
    <s v="technology/space exploration"/>
    <x v="2"/>
    <s v="space exploration"/>
  </r>
  <r>
    <x v="1"/>
    <s v="US"/>
    <s v="USD"/>
    <n v="1482307140"/>
    <d v="2016-12-21T07:59:00"/>
    <n v="1479218315"/>
    <x v="2643"/>
    <b v="1"/>
    <n v="1501"/>
    <b v="0"/>
    <n v="33.559730999999999"/>
    <s v="technology/space exploration"/>
    <x v="2"/>
    <s v="space exploration"/>
  </r>
  <r>
    <x v="1"/>
    <s v="US"/>
    <s v="USD"/>
    <n v="1489172435"/>
    <d v="2017-03-10T19:00:35"/>
    <n v="1486580435"/>
    <x v="2644"/>
    <b v="1"/>
    <n v="52"/>
    <b v="0"/>
    <n v="2.0529999999999999"/>
    <s v="technology/space exploration"/>
    <x v="2"/>
    <s v="space exploration"/>
  </r>
  <r>
    <x v="1"/>
    <s v="AU"/>
    <s v="AUD"/>
    <n v="1415481203"/>
    <d v="2014-11-08T21:13:23"/>
    <n v="1412885603"/>
    <x v="2645"/>
    <b v="1"/>
    <n v="23"/>
    <b v="0"/>
    <n v="10.5"/>
    <s v="technology/space exploration"/>
    <x v="2"/>
    <s v="space exploration"/>
  </r>
  <r>
    <x v="1"/>
    <s v="US"/>
    <s v="USD"/>
    <n v="1441783869"/>
    <d v="2015-09-09T07:31:09"/>
    <n v="1439191869"/>
    <x v="2646"/>
    <b v="1"/>
    <n v="535"/>
    <b v="0"/>
    <n v="8.4172840000000004"/>
    <s v="technology/space exploration"/>
    <x v="2"/>
    <s v="space exploration"/>
  </r>
  <r>
    <x v="1"/>
    <s v="CA"/>
    <s v="CAD"/>
    <n v="1439533019"/>
    <d v="2015-08-14T06:16:59"/>
    <n v="1436941019"/>
    <x v="2647"/>
    <b v="0"/>
    <n v="3"/>
    <b v="0"/>
    <n v="1.44"/>
    <s v="technology/space exploration"/>
    <x v="2"/>
    <s v="space exploration"/>
  </r>
  <r>
    <x v="1"/>
    <s v="US"/>
    <s v="USD"/>
    <n v="1457543360"/>
    <d v="2016-03-09T17:09:20"/>
    <n v="1454951360"/>
    <x v="2648"/>
    <b v="0"/>
    <n v="6"/>
    <b v="0"/>
    <n v="0.88333333333333341"/>
    <s v="technology/space exploration"/>
    <x v="2"/>
    <s v="space exploration"/>
  </r>
  <r>
    <x v="1"/>
    <s v="US"/>
    <s v="USD"/>
    <n v="1454370941"/>
    <d v="2016-02-01T23:55:41"/>
    <n v="1449186941"/>
    <x v="2649"/>
    <b v="0"/>
    <n v="3"/>
    <b v="0"/>
    <n v="9.920000000000001E-2"/>
    <s v="technology/space exploration"/>
    <x v="2"/>
    <s v="space exploration"/>
  </r>
  <r>
    <x v="1"/>
    <s v="US"/>
    <s v="USD"/>
    <n v="1482332343"/>
    <d v="2016-12-21T14:59:03"/>
    <n v="1479740343"/>
    <x v="2650"/>
    <b v="0"/>
    <n v="5"/>
    <b v="0"/>
    <n v="0.59666666666666668"/>
    <s v="technology/space exploration"/>
    <x v="2"/>
    <s v="space exploration"/>
  </r>
  <r>
    <x v="1"/>
    <s v="US"/>
    <s v="USD"/>
    <n v="1450380009"/>
    <d v="2015-12-17T19:20:09"/>
    <n v="1447960809"/>
    <x v="2651"/>
    <b v="0"/>
    <n v="17"/>
    <b v="0"/>
    <n v="1.8689285714285715"/>
    <s v="technology/space exploration"/>
    <x v="2"/>
    <s v="space exploration"/>
  </r>
  <r>
    <x v="1"/>
    <s v="AU"/>
    <s v="AUD"/>
    <n v="1418183325"/>
    <d v="2014-12-10T03:48:45"/>
    <n v="1415591325"/>
    <x v="2652"/>
    <b v="0"/>
    <n v="11"/>
    <b v="0"/>
    <n v="0.88500000000000001"/>
    <s v="technology/space exploration"/>
    <x v="2"/>
    <s v="space exploration"/>
  </r>
  <r>
    <x v="1"/>
    <s v="US"/>
    <s v="USD"/>
    <n v="1402632000"/>
    <d v="2014-06-13T04:00:00"/>
    <n v="1399909127"/>
    <x v="2653"/>
    <b v="0"/>
    <n v="70"/>
    <b v="0"/>
    <n v="11.52156862745098"/>
    <s v="technology/space exploration"/>
    <x v="2"/>
    <s v="space exploration"/>
  </r>
  <r>
    <x v="1"/>
    <s v="US"/>
    <s v="USD"/>
    <n v="1429622726"/>
    <d v="2015-04-21T13:25:26"/>
    <n v="1424442326"/>
    <x v="2654"/>
    <b v="0"/>
    <n v="6"/>
    <b v="0"/>
    <n v="5.1000000000000004E-2"/>
    <s v="technology/space exploration"/>
    <x v="2"/>
    <s v="space exploration"/>
  </r>
  <r>
    <x v="1"/>
    <s v="US"/>
    <s v="USD"/>
    <n v="1455048000"/>
    <d v="2016-02-09T20:00:00"/>
    <n v="1452631647"/>
    <x v="2655"/>
    <b v="0"/>
    <n v="43"/>
    <b v="0"/>
    <n v="21.033333333333335"/>
    <s v="technology/space exploration"/>
    <x v="2"/>
    <s v="space exploration"/>
  </r>
  <r>
    <x v="1"/>
    <s v="US"/>
    <s v="USD"/>
    <n v="1489345200"/>
    <d v="2017-03-12T19:00:00"/>
    <n v="1485966688"/>
    <x v="2656"/>
    <b v="0"/>
    <n v="152"/>
    <b v="0"/>
    <n v="11.436666666666667"/>
    <s v="technology/space exploration"/>
    <x v="2"/>
    <s v="space exploration"/>
  </r>
  <r>
    <x v="1"/>
    <s v="US"/>
    <s v="USD"/>
    <n v="1470187800"/>
    <d v="2016-08-03T01:30:00"/>
    <n v="1467325053"/>
    <x v="2657"/>
    <b v="0"/>
    <n v="59"/>
    <b v="0"/>
    <n v="18.737933333333334"/>
    <s v="technology/space exploration"/>
    <x v="2"/>
    <s v="space exploration"/>
  </r>
  <r>
    <x v="1"/>
    <s v="US"/>
    <s v="USD"/>
    <n v="1469913194"/>
    <d v="2016-07-30T21:13:14"/>
    <n v="1467321194"/>
    <x v="2658"/>
    <b v="0"/>
    <n v="4"/>
    <b v="0"/>
    <n v="9.285714285714286E-2"/>
    <s v="technology/space exploration"/>
    <x v="2"/>
    <s v="space exploration"/>
  </r>
  <r>
    <x v="1"/>
    <s v="US"/>
    <s v="USD"/>
    <n v="1429321210"/>
    <d v="2015-04-18T01:40:10"/>
    <n v="1426729210"/>
    <x v="2659"/>
    <b v="0"/>
    <n v="10"/>
    <b v="0"/>
    <n v="2.7204081632653061"/>
    <s v="technology/space exploration"/>
    <x v="2"/>
    <s v="space exploration"/>
  </r>
  <r>
    <x v="1"/>
    <s v="US"/>
    <s v="USD"/>
    <n v="1448388418"/>
    <d v="2015-11-24T18:06:58"/>
    <n v="1443200818"/>
    <x v="2660"/>
    <b v="0"/>
    <n v="5"/>
    <b v="0"/>
    <n v="9.5000000000000001E-2"/>
    <s v="technology/space exploration"/>
    <x v="2"/>
    <s v="space exploration"/>
  </r>
  <r>
    <x v="0"/>
    <s v="US"/>
    <s v="USD"/>
    <n v="1382742010"/>
    <d v="2013-10-25T23:00:10"/>
    <n v="1380150010"/>
    <x v="2661"/>
    <b v="0"/>
    <n v="60"/>
    <b v="1"/>
    <n v="102.89999999999999"/>
    <s v="technology/makerspaces"/>
    <x v="2"/>
    <s v="makerspaces"/>
  </r>
  <r>
    <x v="0"/>
    <s v="US"/>
    <s v="USD"/>
    <n v="1440179713"/>
    <d v="2015-08-21T17:55:13"/>
    <n v="1437587713"/>
    <x v="2662"/>
    <b v="0"/>
    <n v="80"/>
    <b v="1"/>
    <n v="106.80000000000001"/>
    <s v="technology/makerspaces"/>
    <x v="2"/>
    <s v="makerspaces"/>
  </r>
  <r>
    <x v="0"/>
    <s v="CA"/>
    <s v="CAD"/>
    <n v="1441378800"/>
    <d v="2015-09-04T15:00:00"/>
    <n v="1438873007"/>
    <x v="2663"/>
    <b v="0"/>
    <n v="56"/>
    <b v="1"/>
    <n v="104.59625"/>
    <s v="technology/makerspaces"/>
    <x v="2"/>
    <s v="makerspaces"/>
  </r>
  <r>
    <x v="0"/>
    <s v="US"/>
    <s v="USD"/>
    <n v="1449644340"/>
    <d v="2015-12-09T06:59:00"/>
    <n v="1446683797"/>
    <x v="2664"/>
    <b v="0"/>
    <n v="104"/>
    <b v="1"/>
    <n v="103.42857142857143"/>
    <s v="technology/makerspaces"/>
    <x v="2"/>
    <s v="makerspaces"/>
  </r>
  <r>
    <x v="0"/>
    <s v="US"/>
    <s v="USD"/>
    <n v="1430774974"/>
    <d v="2015-05-04T21:29:34"/>
    <n v="1426886974"/>
    <x v="2665"/>
    <b v="0"/>
    <n v="46"/>
    <b v="1"/>
    <n v="123.14285714285715"/>
    <s v="technology/makerspaces"/>
    <x v="2"/>
    <s v="makerspaces"/>
  </r>
  <r>
    <x v="0"/>
    <s v="US"/>
    <s v="USD"/>
    <n v="1443214800"/>
    <d v="2015-09-25T21:00:00"/>
    <n v="1440008439"/>
    <x v="2666"/>
    <b v="0"/>
    <n v="206"/>
    <b v="1"/>
    <n v="159.29509999999999"/>
    <s v="technology/makerspaces"/>
    <x v="2"/>
    <s v="makerspaces"/>
  </r>
  <r>
    <x v="0"/>
    <s v="US"/>
    <s v="USD"/>
    <n v="1455142416"/>
    <d v="2016-02-10T22:13:36"/>
    <n v="1452550416"/>
    <x v="2667"/>
    <b v="0"/>
    <n v="18"/>
    <b v="1"/>
    <n v="110.66666666666667"/>
    <s v="technology/makerspaces"/>
    <x v="2"/>
    <s v="makerspaces"/>
  </r>
  <r>
    <x v="0"/>
    <s v="CA"/>
    <s v="CAD"/>
    <n v="1447079520"/>
    <d v="2015-11-09T14:32:00"/>
    <n v="1443449265"/>
    <x v="2668"/>
    <b v="0"/>
    <n v="28"/>
    <b v="1"/>
    <n v="170.70000000000002"/>
    <s v="technology/makerspaces"/>
    <x v="2"/>
    <s v="makerspaces"/>
  </r>
  <r>
    <x v="0"/>
    <s v="US"/>
    <s v="USD"/>
    <n v="1452387096"/>
    <d v="2016-01-10T00:51:36"/>
    <n v="1447203096"/>
    <x v="2669"/>
    <b v="0"/>
    <n v="11"/>
    <b v="1"/>
    <n v="125.125"/>
    <s v="technology/makerspaces"/>
    <x v="2"/>
    <s v="makerspaces"/>
  </r>
  <r>
    <x v="2"/>
    <s v="AU"/>
    <s v="AUD"/>
    <n v="1406593780"/>
    <d v="2014-07-29T00:29:40"/>
    <n v="1404174580"/>
    <x v="2670"/>
    <b v="1"/>
    <n v="60"/>
    <b v="0"/>
    <n v="6.4158609339642041"/>
    <s v="technology/makerspaces"/>
    <x v="2"/>
    <s v="makerspaces"/>
  </r>
  <r>
    <x v="2"/>
    <s v="US"/>
    <s v="USD"/>
    <n v="1419017880"/>
    <d v="2014-12-19T19:38:00"/>
    <n v="1416419916"/>
    <x v="2671"/>
    <b v="1"/>
    <n v="84"/>
    <b v="0"/>
    <n v="11.343999999999999"/>
    <s v="technology/makerspaces"/>
    <x v="2"/>
    <s v="makerspaces"/>
  </r>
  <r>
    <x v="2"/>
    <s v="US"/>
    <s v="USD"/>
    <n v="1451282400"/>
    <d v="2015-12-28T06:00:00"/>
    <n v="1449436390"/>
    <x v="2672"/>
    <b v="1"/>
    <n v="47"/>
    <b v="0"/>
    <n v="33.19"/>
    <s v="technology/makerspaces"/>
    <x v="2"/>
    <s v="makerspaces"/>
  </r>
  <r>
    <x v="2"/>
    <s v="US"/>
    <s v="USD"/>
    <n v="1414622700"/>
    <d v="2014-10-29T22:45:00"/>
    <n v="1412081999"/>
    <x v="2673"/>
    <b v="1"/>
    <n v="66"/>
    <b v="0"/>
    <n v="27.58"/>
    <s v="technology/makerspaces"/>
    <x v="2"/>
    <s v="makerspaces"/>
  </r>
  <r>
    <x v="2"/>
    <s v="US"/>
    <s v="USD"/>
    <n v="1467694740"/>
    <d v="2016-07-05T04:59:00"/>
    <n v="1465398670"/>
    <x v="2674"/>
    <b v="1"/>
    <n v="171"/>
    <b v="0"/>
    <n v="62.839999999999996"/>
    <s v="technology/makerspaces"/>
    <x v="2"/>
    <s v="makerspaces"/>
  </r>
  <r>
    <x v="2"/>
    <s v="US"/>
    <s v="USD"/>
    <n v="1415655289"/>
    <d v="2014-11-10T21:34:49"/>
    <n v="1413059689"/>
    <x v="2675"/>
    <b v="1"/>
    <n v="29"/>
    <b v="0"/>
    <n v="7.5880000000000001"/>
    <s v="technology/makerspaces"/>
    <x v="2"/>
    <s v="makerspaces"/>
  </r>
  <r>
    <x v="2"/>
    <s v="CA"/>
    <s v="CAD"/>
    <n v="1463929174"/>
    <d v="2016-05-22T14:59:34"/>
    <n v="1461337174"/>
    <x v="2676"/>
    <b v="0"/>
    <n v="9"/>
    <b v="0"/>
    <n v="50.38095238095238"/>
    <s v="technology/makerspaces"/>
    <x v="2"/>
    <s v="makerspaces"/>
  </r>
  <r>
    <x v="2"/>
    <s v="US"/>
    <s v="USD"/>
    <n v="1404348143"/>
    <d v="2014-07-03T00:42:23"/>
    <n v="1401756143"/>
    <x v="2677"/>
    <b v="0"/>
    <n v="27"/>
    <b v="0"/>
    <n v="17.512820512820511"/>
    <s v="technology/makerspaces"/>
    <x v="2"/>
    <s v="makerspaces"/>
  </r>
  <r>
    <x v="2"/>
    <s v="ES"/>
    <s v="EUR"/>
    <n v="1443121765"/>
    <d v="2015-09-24T19:09:25"/>
    <n v="1440529765"/>
    <x v="2678"/>
    <b v="0"/>
    <n v="2"/>
    <b v="0"/>
    <n v="1.375E-2"/>
    <s v="technology/makerspaces"/>
    <x v="2"/>
    <s v="makerspaces"/>
  </r>
  <r>
    <x v="2"/>
    <s v="US"/>
    <s v="USD"/>
    <n v="1425081694"/>
    <d v="2015-02-28T00:01:34"/>
    <n v="1422489694"/>
    <x v="2679"/>
    <b v="0"/>
    <n v="3"/>
    <b v="0"/>
    <n v="0.33"/>
    <s v="technology/makerspaces"/>
    <x v="2"/>
    <s v="makerspaces"/>
  </r>
  <r>
    <x v="2"/>
    <s v="ES"/>
    <s v="EUR"/>
    <n v="1459915491"/>
    <d v="2016-04-06T04:04:51"/>
    <n v="1457327091"/>
    <x v="2680"/>
    <b v="0"/>
    <n v="4"/>
    <b v="0"/>
    <n v="0.86250000000000004"/>
    <s v="technology/makerspaces"/>
    <x v="2"/>
    <s v="makerspaces"/>
  </r>
  <r>
    <x v="2"/>
    <s v="US"/>
    <s v="USD"/>
    <n v="1405027750"/>
    <d v="2014-07-10T21:29:10"/>
    <n v="1402867750"/>
    <x v="2681"/>
    <b v="0"/>
    <n v="2"/>
    <b v="0"/>
    <n v="0.6875"/>
    <s v="food/food trucks"/>
    <x v="7"/>
    <s v="food trucks"/>
  </r>
  <r>
    <x v="2"/>
    <s v="US"/>
    <s v="USD"/>
    <n v="1416635940"/>
    <d v="2014-11-22T05:59:00"/>
    <n v="1413838540"/>
    <x v="2682"/>
    <b v="0"/>
    <n v="20"/>
    <b v="0"/>
    <n v="28.299999999999997"/>
    <s v="food/food trucks"/>
    <x v="7"/>
    <s v="food trucks"/>
  </r>
  <r>
    <x v="2"/>
    <s v="US"/>
    <s v="USD"/>
    <n v="1425233240"/>
    <d v="2015-03-01T18:07:20"/>
    <n v="1422641240"/>
    <x v="2683"/>
    <b v="0"/>
    <n v="3"/>
    <b v="0"/>
    <n v="0.24"/>
    <s v="food/food trucks"/>
    <x v="7"/>
    <s v="food trucks"/>
  </r>
  <r>
    <x v="2"/>
    <s v="US"/>
    <s v="USD"/>
    <n v="1407621425"/>
    <d v="2014-08-09T21:57:05"/>
    <n v="1404165425"/>
    <x v="2684"/>
    <b v="0"/>
    <n v="4"/>
    <b v="0"/>
    <n v="1.1428571428571428"/>
    <s v="food/food trucks"/>
    <x v="7"/>
    <s v="food trucks"/>
  </r>
  <r>
    <x v="2"/>
    <s v="US"/>
    <s v="USD"/>
    <n v="1430149330"/>
    <d v="2015-04-27T15:42:10"/>
    <n v="1424968930"/>
    <x v="2685"/>
    <b v="0"/>
    <n v="1"/>
    <b v="0"/>
    <n v="0.02"/>
    <s v="food/food trucks"/>
    <x v="7"/>
    <s v="food trucks"/>
  </r>
  <r>
    <x v="2"/>
    <s v="US"/>
    <s v="USD"/>
    <n v="1412119423"/>
    <d v="2014-09-30T23:23:43"/>
    <n v="1410391423"/>
    <x v="2686"/>
    <b v="0"/>
    <n v="0"/>
    <b v="0"/>
    <n v="0"/>
    <s v="food/food trucks"/>
    <x v="7"/>
    <s v="food trucks"/>
  </r>
  <r>
    <x v="2"/>
    <s v="US"/>
    <s v="USD"/>
    <n v="1435591318"/>
    <d v="2015-06-29T15:21:58"/>
    <n v="1432999318"/>
    <x v="2687"/>
    <b v="0"/>
    <n v="0"/>
    <b v="0"/>
    <n v="0"/>
    <s v="food/food trucks"/>
    <x v="7"/>
    <s v="food trucks"/>
  </r>
  <r>
    <x v="2"/>
    <s v="US"/>
    <s v="USD"/>
    <n v="1424746800"/>
    <d v="2015-02-24T03:00:00"/>
    <n v="1422067870"/>
    <x v="2688"/>
    <b v="0"/>
    <n v="14"/>
    <b v="0"/>
    <n v="0.14799999999999999"/>
    <s v="food/food trucks"/>
    <x v="7"/>
    <s v="food trucks"/>
  </r>
  <r>
    <x v="2"/>
    <s v="US"/>
    <s v="USD"/>
    <n v="1469919890"/>
    <d v="2016-07-30T23:04:50"/>
    <n v="1467327890"/>
    <x v="2689"/>
    <b v="0"/>
    <n v="1"/>
    <b v="0"/>
    <n v="2.8571428571428571E-3"/>
    <s v="food/food trucks"/>
    <x v="7"/>
    <s v="food trucks"/>
  </r>
  <r>
    <x v="2"/>
    <s v="US"/>
    <s v="USD"/>
    <n v="1433298676"/>
    <d v="2015-06-03T02:31:16"/>
    <n v="1429410676"/>
    <x v="2690"/>
    <b v="0"/>
    <n v="118"/>
    <b v="0"/>
    <n v="10.7325"/>
    <s v="food/food trucks"/>
    <x v="7"/>
    <s v="food trucks"/>
  </r>
  <r>
    <x v="2"/>
    <s v="CA"/>
    <s v="CAD"/>
    <n v="1431278557"/>
    <d v="2015-05-10T17:22:37"/>
    <n v="1427390557"/>
    <x v="2691"/>
    <b v="0"/>
    <n v="2"/>
    <b v="0"/>
    <n v="5.3846153846153842E-2"/>
    <s v="food/food trucks"/>
    <x v="7"/>
    <s v="food trucks"/>
  </r>
  <r>
    <x v="2"/>
    <s v="US"/>
    <s v="USD"/>
    <n v="1427266860"/>
    <d v="2015-03-25T07:01:00"/>
    <n v="1424678460"/>
    <x v="2692"/>
    <b v="0"/>
    <n v="1"/>
    <b v="0"/>
    <n v="0.7142857142857143"/>
    <s v="food/food trucks"/>
    <x v="7"/>
    <s v="food trucks"/>
  </r>
  <r>
    <x v="2"/>
    <s v="US"/>
    <s v="USD"/>
    <n v="1407899966"/>
    <d v="2014-08-13T03:19:26"/>
    <n v="1405307966"/>
    <x v="2693"/>
    <b v="0"/>
    <n v="3"/>
    <b v="0"/>
    <n v="0.8"/>
    <s v="food/food trucks"/>
    <x v="7"/>
    <s v="food trucks"/>
  </r>
  <r>
    <x v="2"/>
    <s v="US"/>
    <s v="USD"/>
    <n v="1411701739"/>
    <d v="2014-09-26T03:22:19"/>
    <n v="1409109739"/>
    <x v="2694"/>
    <b v="0"/>
    <n v="1"/>
    <b v="0"/>
    <n v="3.3333333333333335E-3"/>
    <s v="food/food trucks"/>
    <x v="7"/>
    <s v="food trucks"/>
  </r>
  <r>
    <x v="2"/>
    <s v="US"/>
    <s v="USD"/>
    <n v="1428981718"/>
    <d v="2015-04-14T03:21:58"/>
    <n v="1423801318"/>
    <x v="2695"/>
    <b v="0"/>
    <n v="3"/>
    <b v="0"/>
    <n v="0.47333333333333333"/>
    <s v="food/food trucks"/>
    <x v="7"/>
    <s v="food trucks"/>
  </r>
  <r>
    <x v="2"/>
    <s v="US"/>
    <s v="USD"/>
    <n v="1419538560"/>
    <d v="2014-12-25T20:16:00"/>
    <n v="1416600960"/>
    <x v="2696"/>
    <b v="0"/>
    <n v="38"/>
    <b v="0"/>
    <n v="5.65"/>
    <s v="food/food trucks"/>
    <x v="7"/>
    <s v="food trucks"/>
  </r>
  <r>
    <x v="2"/>
    <s v="US"/>
    <s v="USD"/>
    <n v="1438552800"/>
    <d v="2015-08-02T22:00:00"/>
    <n v="1435876423"/>
    <x v="2697"/>
    <b v="0"/>
    <n v="52"/>
    <b v="0"/>
    <n v="26.35217391304348"/>
    <s v="food/food trucks"/>
    <x v="7"/>
    <s v="food trucks"/>
  </r>
  <r>
    <x v="2"/>
    <s v="US"/>
    <s v="USD"/>
    <n v="1403904808"/>
    <d v="2014-06-27T21:33:28"/>
    <n v="1401312808"/>
    <x v="2698"/>
    <b v="0"/>
    <n v="2"/>
    <b v="0"/>
    <n v="0.325125"/>
    <s v="food/food trucks"/>
    <x v="7"/>
    <s v="food trucks"/>
  </r>
  <r>
    <x v="2"/>
    <s v="CA"/>
    <s v="CAD"/>
    <n v="1407533463"/>
    <d v="2014-08-08T21:31:03"/>
    <n v="1404941463"/>
    <x v="2699"/>
    <b v="0"/>
    <n v="0"/>
    <b v="0"/>
    <n v="0"/>
    <s v="food/food trucks"/>
    <x v="7"/>
    <s v="food trucks"/>
  </r>
  <r>
    <x v="2"/>
    <s v="US"/>
    <s v="USD"/>
    <n v="1411073972"/>
    <d v="2014-09-18T20:59:32"/>
    <n v="1408481972"/>
    <x v="2700"/>
    <b v="0"/>
    <n v="4"/>
    <b v="0"/>
    <n v="0.7000700070007001"/>
    <s v="food/food trucks"/>
    <x v="7"/>
    <s v="food trucks"/>
  </r>
  <r>
    <x v="3"/>
    <s v="IE"/>
    <s v="EUR"/>
    <n v="1491586534"/>
    <d v="2017-04-07T17:35:34"/>
    <n v="1488911734"/>
    <x v="2701"/>
    <b v="0"/>
    <n v="46"/>
    <b v="0"/>
    <n v="46.176470588235297"/>
    <s v="theater/spaces"/>
    <x v="1"/>
    <s v="spaces"/>
  </r>
  <r>
    <x v="3"/>
    <s v="US"/>
    <s v="USD"/>
    <n v="1491416077"/>
    <d v="2017-04-05T18:14:37"/>
    <n v="1488827677"/>
    <x v="2702"/>
    <b v="1"/>
    <n v="26"/>
    <b v="0"/>
    <n v="34.410000000000004"/>
    <s v="theater/spaces"/>
    <x v="1"/>
    <s v="spaces"/>
  </r>
  <r>
    <x v="3"/>
    <s v="MX"/>
    <s v="MXN"/>
    <n v="1490196830"/>
    <d v="2017-03-22T15:33:50"/>
    <n v="1485016430"/>
    <x v="2703"/>
    <b v="0"/>
    <n v="45"/>
    <b v="0"/>
    <n v="103.75000000000001"/>
    <s v="theater/spaces"/>
    <x v="1"/>
    <s v="spaces"/>
  </r>
  <r>
    <x v="3"/>
    <s v="US"/>
    <s v="USD"/>
    <n v="1491421314"/>
    <d v="2017-04-05T19:41:54"/>
    <n v="1487709714"/>
    <x v="2704"/>
    <b v="0"/>
    <n v="7"/>
    <b v="0"/>
    <n v="6.0263157894736841"/>
    <s v="theater/spaces"/>
    <x v="1"/>
    <s v="spaces"/>
  </r>
  <r>
    <x v="3"/>
    <s v="US"/>
    <s v="USD"/>
    <n v="1490389158"/>
    <d v="2017-03-24T20:59:18"/>
    <n v="1486504758"/>
    <x v="2705"/>
    <b v="0"/>
    <n v="8"/>
    <b v="0"/>
    <n v="10.539393939393939"/>
    <s v="theater/spaces"/>
    <x v="1"/>
    <s v="spaces"/>
  </r>
  <r>
    <x v="0"/>
    <s v="US"/>
    <s v="USD"/>
    <n v="1413442740"/>
    <d v="2014-10-16T06:59:00"/>
    <n v="1410937483"/>
    <x v="2706"/>
    <b v="1"/>
    <n v="263"/>
    <b v="1"/>
    <n v="112.29714285714284"/>
    <s v="theater/spaces"/>
    <x v="1"/>
    <s v="spaces"/>
  </r>
  <r>
    <x v="0"/>
    <s v="US"/>
    <s v="USD"/>
    <n v="1369637940"/>
    <d v="2013-05-27T06:59:00"/>
    <n v="1367088443"/>
    <x v="2707"/>
    <b v="1"/>
    <n v="394"/>
    <b v="1"/>
    <n v="350.84462500000001"/>
    <s v="theater/spaces"/>
    <x v="1"/>
    <s v="spaces"/>
  </r>
  <r>
    <x v="0"/>
    <s v="GB"/>
    <s v="GBP"/>
    <n v="1469119526"/>
    <d v="2016-07-21T16:45:26"/>
    <n v="1463935526"/>
    <x v="2708"/>
    <b v="1"/>
    <n v="1049"/>
    <b v="1"/>
    <n v="233.21535"/>
    <s v="theater/spaces"/>
    <x v="1"/>
    <s v="spaces"/>
  </r>
  <r>
    <x v="0"/>
    <s v="US"/>
    <s v="USD"/>
    <n v="1475553540"/>
    <d v="2016-10-04T03:59:00"/>
    <n v="1472528141"/>
    <x v="2709"/>
    <b v="1"/>
    <n v="308"/>
    <b v="1"/>
    <n v="101.60599999999999"/>
    <s v="theater/spaces"/>
    <x v="1"/>
    <s v="spaces"/>
  </r>
  <r>
    <x v="0"/>
    <s v="US"/>
    <s v="USD"/>
    <n v="1407549600"/>
    <d v="2014-08-09T02:00:00"/>
    <n v="1404797428"/>
    <x v="2710"/>
    <b v="1"/>
    <n v="1088"/>
    <b v="1"/>
    <n v="153.90035000000003"/>
    <s v="theater/spaces"/>
    <x v="1"/>
    <s v="spaces"/>
  </r>
  <r>
    <x v="0"/>
    <s v="GB"/>
    <s v="GBP"/>
    <n v="1403301660"/>
    <d v="2014-06-20T22:01:00"/>
    <n v="1400694790"/>
    <x v="2711"/>
    <b v="1"/>
    <n v="73"/>
    <b v="1"/>
    <n v="100.7161125319693"/>
    <s v="theater/spaces"/>
    <x v="1"/>
    <s v="spaces"/>
  </r>
  <r>
    <x v="0"/>
    <s v="US"/>
    <s v="USD"/>
    <n v="1373738400"/>
    <d v="2013-07-13T18:00:00"/>
    <n v="1370568560"/>
    <x v="2712"/>
    <b v="1"/>
    <n v="143"/>
    <b v="1"/>
    <n v="131.38181818181818"/>
    <s v="theater/spaces"/>
    <x v="1"/>
    <s v="spaces"/>
  </r>
  <r>
    <x v="0"/>
    <s v="US"/>
    <s v="USD"/>
    <n v="1450971684"/>
    <d v="2015-12-24T15:41:24"/>
    <n v="1447515684"/>
    <x v="2713"/>
    <b v="1"/>
    <n v="1420"/>
    <b v="1"/>
    <n v="102.24133333333334"/>
    <s v="theater/spaces"/>
    <x v="1"/>
    <s v="spaces"/>
  </r>
  <r>
    <x v="0"/>
    <s v="US"/>
    <s v="USD"/>
    <n v="1476486000"/>
    <d v="2016-10-14T23:00:00"/>
    <n v="1474040596"/>
    <x v="2714"/>
    <b v="1"/>
    <n v="305"/>
    <b v="1"/>
    <n v="116.35599999999999"/>
    <s v="theater/spaces"/>
    <x v="1"/>
    <s v="spaces"/>
  </r>
  <r>
    <x v="0"/>
    <s v="US"/>
    <s v="USD"/>
    <n v="1456047228"/>
    <d v="2016-02-21T09:33:48"/>
    <n v="1453109628"/>
    <x v="2715"/>
    <b v="1"/>
    <n v="551"/>
    <b v="1"/>
    <n v="264.62241666666665"/>
    <s v="theater/spaces"/>
    <x v="1"/>
    <s v="spaces"/>
  </r>
  <r>
    <x v="0"/>
    <s v="DE"/>
    <s v="EUR"/>
    <n v="1444291193"/>
    <d v="2015-10-08T07:59:53"/>
    <n v="1441699193"/>
    <x v="2716"/>
    <b v="1"/>
    <n v="187"/>
    <b v="1"/>
    <n v="119.98010000000001"/>
    <s v="theater/spaces"/>
    <x v="1"/>
    <s v="spaces"/>
  </r>
  <r>
    <x v="0"/>
    <s v="US"/>
    <s v="USD"/>
    <n v="1417906649"/>
    <d v="2014-12-06T22:57:29"/>
    <n v="1414015049"/>
    <x v="2717"/>
    <b v="1"/>
    <n v="325"/>
    <b v="1"/>
    <n v="120.10400000000001"/>
    <s v="theater/spaces"/>
    <x v="1"/>
    <s v="spaces"/>
  </r>
  <r>
    <x v="0"/>
    <s v="US"/>
    <s v="USD"/>
    <n v="1462316400"/>
    <d v="2016-05-03T23:00:00"/>
    <n v="1459865945"/>
    <x v="2718"/>
    <b v="1"/>
    <n v="148"/>
    <b v="1"/>
    <n v="103.58333333333334"/>
    <s v="theater/spaces"/>
    <x v="1"/>
    <s v="spaces"/>
  </r>
  <r>
    <x v="0"/>
    <s v="US"/>
    <s v="USD"/>
    <n v="1460936694"/>
    <d v="2016-04-17T23:44:54"/>
    <n v="1455756294"/>
    <x v="2719"/>
    <b v="0"/>
    <n v="69"/>
    <b v="1"/>
    <n v="108.83333333333334"/>
    <s v="theater/spaces"/>
    <x v="1"/>
    <s v="spaces"/>
  </r>
  <r>
    <x v="0"/>
    <s v="US"/>
    <s v="USD"/>
    <n v="1478866253"/>
    <d v="2016-11-11T12:10:53"/>
    <n v="1476270653"/>
    <x v="2720"/>
    <b v="0"/>
    <n v="173"/>
    <b v="1"/>
    <n v="118.12400000000001"/>
    <s v="theater/spaces"/>
    <x v="1"/>
    <s v="spaces"/>
  </r>
  <r>
    <x v="0"/>
    <s v="GB"/>
    <s v="GBP"/>
    <n v="1378494000"/>
    <d v="2013-09-06T19:00:00"/>
    <n v="1375880598"/>
    <x v="2721"/>
    <b v="0"/>
    <n v="269"/>
    <b v="1"/>
    <n v="1462"/>
    <s v="technology/hardware"/>
    <x v="2"/>
    <s v="hardware"/>
  </r>
  <r>
    <x v="0"/>
    <s v="US"/>
    <s v="USD"/>
    <n v="1485722053"/>
    <d v="2017-01-29T20:34:13"/>
    <n v="1480538053"/>
    <x v="2722"/>
    <b v="0"/>
    <n v="185"/>
    <b v="1"/>
    <n v="252.54"/>
    <s v="technology/hardware"/>
    <x v="2"/>
    <s v="hardware"/>
  </r>
  <r>
    <x v="0"/>
    <s v="US"/>
    <s v="USD"/>
    <n v="1420060088"/>
    <d v="2014-12-31T21:08:08"/>
    <n v="1414872488"/>
    <x v="2723"/>
    <b v="0"/>
    <n v="176"/>
    <b v="1"/>
    <n v="140.05000000000001"/>
    <s v="technology/hardware"/>
    <x v="2"/>
    <s v="hardware"/>
  </r>
  <r>
    <x v="0"/>
    <s v="GB"/>
    <s v="GBP"/>
    <n v="1439625059"/>
    <d v="2015-08-15T07:50:59"/>
    <n v="1436860259"/>
    <x v="2724"/>
    <b v="0"/>
    <n v="1019"/>
    <b v="1"/>
    <n v="296.87520259319291"/>
    <s v="technology/hardware"/>
    <x v="2"/>
    <s v="hardware"/>
  </r>
  <r>
    <x v="0"/>
    <s v="CA"/>
    <s v="CAD"/>
    <n v="1488390735"/>
    <d v="2017-03-01T17:52:15"/>
    <n v="1484070735"/>
    <x v="2725"/>
    <b v="0"/>
    <n v="113"/>
    <b v="1"/>
    <n v="144.54249999999999"/>
    <s v="technology/hardware"/>
    <x v="2"/>
    <s v="hardware"/>
  </r>
  <r>
    <x v="0"/>
    <s v="US"/>
    <s v="USD"/>
    <n v="1461333311"/>
    <d v="2016-04-22T13:55:11"/>
    <n v="1458741311"/>
    <x v="2726"/>
    <b v="0"/>
    <n v="404"/>
    <b v="1"/>
    <n v="105.745"/>
    <s v="technology/hardware"/>
    <x v="2"/>
    <s v="hardware"/>
  </r>
  <r>
    <x v="0"/>
    <s v="US"/>
    <s v="USD"/>
    <n v="1438964063"/>
    <d v="2015-08-07T16:14:23"/>
    <n v="1436804063"/>
    <x v="2727"/>
    <b v="0"/>
    <n v="707"/>
    <b v="1"/>
    <n v="493.21000000000004"/>
    <s v="technology/hardware"/>
    <x v="2"/>
    <s v="hardware"/>
  </r>
  <r>
    <x v="0"/>
    <s v="US"/>
    <s v="USD"/>
    <n v="1451485434"/>
    <d v="2015-12-30T14:23:54"/>
    <n v="1448461434"/>
    <x v="2728"/>
    <b v="0"/>
    <n v="392"/>
    <b v="1"/>
    <n v="201.82666666666668"/>
    <s v="technology/hardware"/>
    <x v="2"/>
    <s v="hardware"/>
  </r>
  <r>
    <x v="0"/>
    <s v="US"/>
    <s v="USD"/>
    <n v="1430459197"/>
    <d v="2015-05-01T05:46:37"/>
    <n v="1427867197"/>
    <x v="2729"/>
    <b v="0"/>
    <n v="23"/>
    <b v="1"/>
    <n v="104.44"/>
    <s v="technology/hardware"/>
    <x v="2"/>
    <s v="hardware"/>
  </r>
  <r>
    <x v="0"/>
    <s v="US"/>
    <s v="USD"/>
    <n v="1366635575"/>
    <d v="2013-04-22T12:59:35"/>
    <n v="1363611575"/>
    <x v="2730"/>
    <b v="0"/>
    <n v="682"/>
    <b v="1"/>
    <n v="170.29262962962963"/>
    <s v="technology/hardware"/>
    <x v="2"/>
    <s v="hardware"/>
  </r>
  <r>
    <x v="0"/>
    <s v="US"/>
    <s v="USD"/>
    <n v="1413604800"/>
    <d v="2014-10-18T04:00:00"/>
    <n v="1408624622"/>
    <x v="2731"/>
    <b v="0"/>
    <n v="37"/>
    <b v="1"/>
    <n v="104.30333333333333"/>
    <s v="technology/hardware"/>
    <x v="2"/>
    <s v="hardware"/>
  </r>
  <r>
    <x v="0"/>
    <s v="US"/>
    <s v="USD"/>
    <n v="1369699200"/>
    <d v="2013-05-28T00:00:00"/>
    <n v="1366917828"/>
    <x v="2732"/>
    <b v="0"/>
    <n v="146"/>
    <b v="1"/>
    <n v="118.25000000000001"/>
    <s v="technology/hardware"/>
    <x v="2"/>
    <s v="hardware"/>
  </r>
  <r>
    <x v="0"/>
    <s v="US"/>
    <s v="USD"/>
    <n v="1428643974"/>
    <d v="2015-04-10T05:32:54"/>
    <n v="1423463574"/>
    <x v="2733"/>
    <b v="0"/>
    <n v="119"/>
    <b v="1"/>
    <n v="107.538"/>
    <s v="technology/hardware"/>
    <x v="2"/>
    <s v="hardware"/>
  </r>
  <r>
    <x v="0"/>
    <s v="US"/>
    <s v="USD"/>
    <n v="1476395940"/>
    <d v="2016-10-13T21:59:00"/>
    <n v="1473782592"/>
    <x v="2734"/>
    <b v="0"/>
    <n v="163"/>
    <b v="1"/>
    <n v="2260300"/>
    <s v="technology/hardware"/>
    <x v="2"/>
    <s v="hardware"/>
  </r>
  <r>
    <x v="0"/>
    <s v="GB"/>
    <s v="GBP"/>
    <n v="1363204800"/>
    <d v="2013-03-13T20:00:00"/>
    <n v="1360551250"/>
    <x v="2735"/>
    <b v="0"/>
    <n v="339"/>
    <b v="1"/>
    <n v="978.13466666666682"/>
    <s v="technology/hardware"/>
    <x v="2"/>
    <s v="hardware"/>
  </r>
  <r>
    <x v="0"/>
    <s v="CA"/>
    <s v="CAD"/>
    <n v="1398268773"/>
    <d v="2014-04-23T15:59:33"/>
    <n v="1395676773"/>
    <x v="2736"/>
    <b v="0"/>
    <n v="58"/>
    <b v="1"/>
    <n v="122.9"/>
    <s v="technology/hardware"/>
    <x v="2"/>
    <s v="hardware"/>
  </r>
  <r>
    <x v="0"/>
    <s v="US"/>
    <s v="USD"/>
    <n v="1389812400"/>
    <d v="2014-01-15T19:00:00"/>
    <n v="1386108087"/>
    <x v="2737"/>
    <b v="0"/>
    <n v="456"/>
    <b v="1"/>
    <n v="246.0608"/>
    <s v="technology/hardware"/>
    <x v="2"/>
    <s v="hardware"/>
  </r>
  <r>
    <x v="0"/>
    <s v="US"/>
    <s v="USD"/>
    <n v="1478402804"/>
    <d v="2016-11-06T03:26:44"/>
    <n v="1473218804"/>
    <x v="2738"/>
    <b v="0"/>
    <n v="15"/>
    <b v="1"/>
    <n v="147.94"/>
    <s v="technology/hardware"/>
    <x v="2"/>
    <s v="hardware"/>
  </r>
  <r>
    <x v="0"/>
    <s v="GB"/>
    <s v="GBP"/>
    <n v="1399324717"/>
    <d v="2014-05-05T21:18:37"/>
    <n v="1395436717"/>
    <x v="2739"/>
    <b v="0"/>
    <n v="191"/>
    <b v="1"/>
    <n v="384.09090909090907"/>
    <s v="technology/hardware"/>
    <x v="2"/>
    <s v="hardware"/>
  </r>
  <r>
    <x v="0"/>
    <s v="US"/>
    <s v="USD"/>
    <n v="1426117552"/>
    <d v="2015-03-11T23:45:52"/>
    <n v="1423529152"/>
    <x v="2740"/>
    <b v="0"/>
    <n v="17"/>
    <b v="1"/>
    <n v="103.33333333333334"/>
    <s v="technology/hardware"/>
    <x v="2"/>
    <s v="hardware"/>
  </r>
  <r>
    <x v="2"/>
    <s v="US"/>
    <s v="USD"/>
    <n v="1413770820"/>
    <d v="2014-10-20T02:07:00"/>
    <n v="1412005602"/>
    <x v="2741"/>
    <b v="0"/>
    <n v="4"/>
    <b v="0"/>
    <n v="0.43750000000000006"/>
    <s v="publishing/children's books"/>
    <x v="3"/>
    <s v="children's books"/>
  </r>
  <r>
    <x v="2"/>
    <s v="US"/>
    <s v="USD"/>
    <n v="1337102187"/>
    <d v="2012-05-15T17:16:27"/>
    <n v="1335892587"/>
    <x v="2742"/>
    <b v="0"/>
    <n v="18"/>
    <b v="0"/>
    <n v="29.24"/>
    <s v="publishing/children's books"/>
    <x v="3"/>
    <s v="children's books"/>
  </r>
  <r>
    <x v="2"/>
    <s v="US"/>
    <s v="USD"/>
    <n v="1476863607"/>
    <d v="2016-10-19T07:53:27"/>
    <n v="1474271607"/>
    <x v="2743"/>
    <b v="0"/>
    <n v="0"/>
    <b v="0"/>
    <n v="0"/>
    <s v="publishing/children's books"/>
    <x v="3"/>
    <s v="children's books"/>
  </r>
  <r>
    <x v="2"/>
    <s v="US"/>
    <s v="USD"/>
    <n v="1330478998"/>
    <d v="2012-02-29T01:29:58"/>
    <n v="1327886998"/>
    <x v="2744"/>
    <b v="0"/>
    <n v="22"/>
    <b v="0"/>
    <n v="5.21875"/>
    <s v="publishing/children's books"/>
    <x v="3"/>
    <s v="children's books"/>
  </r>
  <r>
    <x v="2"/>
    <s v="US"/>
    <s v="USD"/>
    <n v="1342309368"/>
    <d v="2012-07-14T23:42:48"/>
    <n v="1337125368"/>
    <x v="2745"/>
    <b v="0"/>
    <n v="49"/>
    <b v="0"/>
    <n v="21.887499999999999"/>
    <s v="publishing/children's books"/>
    <x v="3"/>
    <s v="children's books"/>
  </r>
  <r>
    <x v="2"/>
    <s v="US"/>
    <s v="USD"/>
    <n v="1409337911"/>
    <d v="2014-08-29T18:45:11"/>
    <n v="1406745911"/>
    <x v="2746"/>
    <b v="0"/>
    <n v="19"/>
    <b v="0"/>
    <n v="26.700000000000003"/>
    <s v="publishing/children's books"/>
    <x v="3"/>
    <s v="children's books"/>
  </r>
  <r>
    <x v="2"/>
    <s v="US"/>
    <s v="USD"/>
    <n v="1339816200"/>
    <d v="2012-06-16T03:10:00"/>
    <n v="1337095997"/>
    <x v="2747"/>
    <b v="0"/>
    <n v="4"/>
    <b v="0"/>
    <n v="28.000000000000004"/>
    <s v="publishing/children's books"/>
    <x v="3"/>
    <s v="children's books"/>
  </r>
  <r>
    <x v="2"/>
    <s v="US"/>
    <s v="USD"/>
    <n v="1472835802"/>
    <d v="2016-09-02T17:03:22"/>
    <n v="1470243802"/>
    <x v="2748"/>
    <b v="0"/>
    <n v="4"/>
    <b v="0"/>
    <n v="1.06"/>
    <s v="publishing/children's books"/>
    <x v="3"/>
    <s v="children's books"/>
  </r>
  <r>
    <x v="2"/>
    <s v="US"/>
    <s v="USD"/>
    <n v="1428171037"/>
    <d v="2015-04-04T18:10:37"/>
    <n v="1425582637"/>
    <x v="2749"/>
    <b v="0"/>
    <n v="2"/>
    <b v="0"/>
    <n v="1.0999999999999999"/>
    <s v="publishing/children's books"/>
    <x v="3"/>
    <s v="children's books"/>
  </r>
  <r>
    <x v="2"/>
    <s v="US"/>
    <s v="USD"/>
    <n v="1341086400"/>
    <d v="2012-06-30T20:00:00"/>
    <n v="1340055345"/>
    <x v="2750"/>
    <b v="0"/>
    <n v="0"/>
    <b v="0"/>
    <n v="0"/>
    <s v="publishing/children's books"/>
    <x v="3"/>
    <s v="children's books"/>
  </r>
  <r>
    <x v="2"/>
    <s v="US"/>
    <s v="USD"/>
    <n v="1403039842"/>
    <d v="2014-06-17T21:17:22"/>
    <n v="1397855842"/>
    <x v="2751"/>
    <b v="0"/>
    <n v="0"/>
    <b v="0"/>
    <n v="0"/>
    <s v="publishing/children's books"/>
    <x v="3"/>
    <s v="children's books"/>
  </r>
  <r>
    <x v="2"/>
    <s v="US"/>
    <s v="USD"/>
    <n v="1324232504"/>
    <d v="2011-12-18T18:21:44"/>
    <n v="1320776504"/>
    <x v="2752"/>
    <b v="0"/>
    <n v="14"/>
    <b v="0"/>
    <n v="11.458333333333332"/>
    <s v="publishing/children's books"/>
    <x v="3"/>
    <s v="children's books"/>
  </r>
  <r>
    <x v="2"/>
    <s v="US"/>
    <s v="USD"/>
    <n v="1346017023"/>
    <d v="2012-08-26T21:37:03"/>
    <n v="1343425023"/>
    <x v="2753"/>
    <b v="0"/>
    <n v="8"/>
    <b v="0"/>
    <n v="19"/>
    <s v="publishing/children's books"/>
    <x v="3"/>
    <s v="children's books"/>
  </r>
  <r>
    <x v="2"/>
    <s v="US"/>
    <s v="USD"/>
    <n v="1410448551"/>
    <d v="2014-09-11T15:15:51"/>
    <n v="1407856551"/>
    <x v="2754"/>
    <b v="0"/>
    <n v="0"/>
    <b v="0"/>
    <n v="0"/>
    <s v="publishing/children's books"/>
    <x v="3"/>
    <s v="children's books"/>
  </r>
  <r>
    <x v="2"/>
    <s v="IE"/>
    <s v="EUR"/>
    <n v="1428519527"/>
    <d v="2015-04-08T18:58:47"/>
    <n v="1425927527"/>
    <x v="2755"/>
    <b v="0"/>
    <n v="15"/>
    <b v="0"/>
    <n v="52"/>
    <s v="publishing/children's books"/>
    <x v="3"/>
    <s v="children's books"/>
  </r>
  <r>
    <x v="2"/>
    <s v="US"/>
    <s v="USD"/>
    <n v="1389476201"/>
    <d v="2014-01-11T21:36:41"/>
    <n v="1386884201"/>
    <x v="2756"/>
    <b v="0"/>
    <n v="33"/>
    <b v="0"/>
    <n v="10.48"/>
    <s v="publishing/children's books"/>
    <x v="3"/>
    <s v="children's books"/>
  </r>
  <r>
    <x v="2"/>
    <s v="US"/>
    <s v="USD"/>
    <n v="1470498332"/>
    <d v="2016-08-06T15:45:32"/>
    <n v="1469202332"/>
    <x v="2757"/>
    <b v="0"/>
    <n v="2"/>
    <b v="0"/>
    <n v="0.66666666666666674"/>
    <s v="publishing/children's books"/>
    <x v="3"/>
    <s v="children's books"/>
  </r>
  <r>
    <x v="2"/>
    <s v="AU"/>
    <s v="AUD"/>
    <n v="1476095783"/>
    <d v="2016-10-10T10:36:23"/>
    <n v="1474886183"/>
    <x v="2758"/>
    <b v="0"/>
    <n v="6"/>
    <b v="0"/>
    <n v="11.700000000000001"/>
    <s v="publishing/children's books"/>
    <x v="3"/>
    <s v="children's books"/>
  </r>
  <r>
    <x v="2"/>
    <s v="AU"/>
    <s v="AUD"/>
    <n v="1468658866"/>
    <d v="2016-07-16T08:47:46"/>
    <n v="1464943666"/>
    <x v="2759"/>
    <b v="0"/>
    <n v="2"/>
    <b v="0"/>
    <n v="10.5"/>
    <s v="publishing/children's books"/>
    <x v="3"/>
    <s v="children's books"/>
  </r>
  <r>
    <x v="2"/>
    <s v="GB"/>
    <s v="GBP"/>
    <n v="1371726258"/>
    <d v="2013-06-20T11:04:18"/>
    <n v="1369134258"/>
    <x v="2760"/>
    <b v="0"/>
    <n v="0"/>
    <b v="0"/>
    <n v="0"/>
    <s v="publishing/children's books"/>
    <x v="3"/>
    <s v="children's books"/>
  </r>
  <r>
    <x v="2"/>
    <s v="US"/>
    <s v="USD"/>
    <n v="1357176693"/>
    <d v="2013-01-03T01:31:33"/>
    <n v="1354584693"/>
    <x v="2761"/>
    <b v="0"/>
    <n v="4"/>
    <b v="0"/>
    <n v="0.72"/>
    <s v="publishing/children's books"/>
    <x v="3"/>
    <s v="children's books"/>
  </r>
  <r>
    <x v="2"/>
    <s v="US"/>
    <s v="USD"/>
    <n v="1332114795"/>
    <d v="2012-03-18T23:53:15"/>
    <n v="1326934395"/>
    <x v="2762"/>
    <b v="0"/>
    <n v="1"/>
    <b v="0"/>
    <n v="0.76923076923076927"/>
    <s v="publishing/children's books"/>
    <x v="3"/>
    <s v="children's books"/>
  </r>
  <r>
    <x v="2"/>
    <s v="US"/>
    <s v="USD"/>
    <n v="1369403684"/>
    <d v="2013-05-24T13:54:44"/>
    <n v="1365515684"/>
    <x v="2763"/>
    <b v="0"/>
    <n v="3"/>
    <b v="0"/>
    <n v="0.22842639593908631"/>
    <s v="publishing/children's books"/>
    <x v="3"/>
    <s v="children's books"/>
  </r>
  <r>
    <x v="2"/>
    <s v="US"/>
    <s v="USD"/>
    <n v="1338404400"/>
    <d v="2012-05-30T19:00:00"/>
    <n v="1335855631"/>
    <x v="2764"/>
    <b v="0"/>
    <n v="4"/>
    <b v="0"/>
    <n v="1.125"/>
    <s v="publishing/children's books"/>
    <x v="3"/>
    <s v="children's books"/>
  </r>
  <r>
    <x v="2"/>
    <s v="US"/>
    <s v="USD"/>
    <n v="1351432428"/>
    <d v="2012-10-28T13:53:48"/>
    <n v="1350050028"/>
    <x v="2765"/>
    <b v="0"/>
    <n v="0"/>
    <b v="0"/>
    <n v="0"/>
    <s v="publishing/children's books"/>
    <x v="3"/>
    <s v="children's books"/>
  </r>
  <r>
    <x v="2"/>
    <s v="US"/>
    <s v="USD"/>
    <n v="1313078518"/>
    <d v="2011-08-11T16:01:58"/>
    <n v="1310486518"/>
    <x v="2766"/>
    <b v="0"/>
    <n v="4"/>
    <b v="0"/>
    <n v="2"/>
    <s v="publishing/children's books"/>
    <x v="3"/>
    <s v="children's books"/>
  </r>
  <r>
    <x v="2"/>
    <s v="CA"/>
    <s v="CAD"/>
    <n v="1439766050"/>
    <d v="2015-08-16T23:00:50"/>
    <n v="1434582050"/>
    <x v="2767"/>
    <b v="0"/>
    <n v="3"/>
    <b v="0"/>
    <n v="0.85000000000000009"/>
    <s v="publishing/children's books"/>
    <x v="3"/>
    <s v="children's books"/>
  </r>
  <r>
    <x v="2"/>
    <s v="US"/>
    <s v="USD"/>
    <n v="1333028723"/>
    <d v="2012-03-29T13:45:23"/>
    <n v="1330440323"/>
    <x v="2768"/>
    <b v="0"/>
    <n v="34"/>
    <b v="0"/>
    <n v="14.314285714285715"/>
    <s v="publishing/children's books"/>
    <x v="3"/>
    <s v="children's books"/>
  </r>
  <r>
    <x v="2"/>
    <s v="GB"/>
    <s v="GBP"/>
    <n v="1401997790"/>
    <d v="2014-06-05T19:49:50"/>
    <n v="1397677790"/>
    <x v="2769"/>
    <b v="0"/>
    <n v="2"/>
    <b v="0"/>
    <n v="0.25"/>
    <s v="publishing/children's books"/>
    <x v="3"/>
    <s v="children's books"/>
  </r>
  <r>
    <x v="2"/>
    <s v="US"/>
    <s v="USD"/>
    <n v="1395158130"/>
    <d v="2014-03-18T15:55:30"/>
    <n v="1392569730"/>
    <x v="2770"/>
    <b v="0"/>
    <n v="33"/>
    <b v="0"/>
    <n v="10.411249999999999"/>
    <s v="publishing/children's books"/>
    <x v="3"/>
    <s v="children's books"/>
  </r>
  <r>
    <x v="2"/>
    <s v="US"/>
    <s v="USD"/>
    <n v="1359738000"/>
    <d v="2013-02-01T17:00:00"/>
    <n v="1355489140"/>
    <x v="2771"/>
    <b v="0"/>
    <n v="0"/>
    <b v="0"/>
    <n v="0"/>
    <s v="publishing/children's books"/>
    <x v="3"/>
    <s v="children's books"/>
  </r>
  <r>
    <x v="2"/>
    <s v="US"/>
    <s v="USD"/>
    <n v="1381006294"/>
    <d v="2013-10-05T20:51:34"/>
    <n v="1379710294"/>
    <x v="2772"/>
    <b v="0"/>
    <n v="0"/>
    <b v="0"/>
    <n v="0"/>
    <s v="publishing/children's books"/>
    <x v="3"/>
    <s v="children's books"/>
  </r>
  <r>
    <x v="2"/>
    <s v="CA"/>
    <s v="CAD"/>
    <n v="1461530721"/>
    <d v="2016-04-24T20:45:21"/>
    <n v="1460666721"/>
    <x v="2773"/>
    <b v="0"/>
    <n v="1"/>
    <b v="0"/>
    <n v="0.18867924528301888"/>
    <s v="publishing/children's books"/>
    <x v="3"/>
    <s v="children's books"/>
  </r>
  <r>
    <x v="2"/>
    <s v="US"/>
    <s v="USD"/>
    <n v="1362711728"/>
    <d v="2013-03-08T03:02:08"/>
    <n v="1360119728"/>
    <x v="2774"/>
    <b v="0"/>
    <n v="13"/>
    <b v="0"/>
    <n v="14.249999999999998"/>
    <s v="publishing/children's books"/>
    <x v="3"/>
    <s v="children's books"/>
  </r>
  <r>
    <x v="2"/>
    <s v="US"/>
    <s v="USD"/>
    <n v="1323994754"/>
    <d v="2011-12-16T00:19:14"/>
    <n v="1321402754"/>
    <x v="2775"/>
    <b v="0"/>
    <n v="2"/>
    <b v="0"/>
    <n v="3"/>
    <s v="publishing/children's books"/>
    <x v="3"/>
    <s v="children's books"/>
  </r>
  <r>
    <x v="2"/>
    <s v="US"/>
    <s v="USD"/>
    <n v="1434092876"/>
    <d v="2015-06-12T07:07:56"/>
    <n v="1431414476"/>
    <x v="2776"/>
    <b v="0"/>
    <n v="36"/>
    <b v="0"/>
    <n v="7.8809523809523814"/>
    <s v="publishing/children's books"/>
    <x v="3"/>
    <s v="children's books"/>
  </r>
  <r>
    <x v="2"/>
    <s v="US"/>
    <s v="USD"/>
    <n v="1437149004"/>
    <d v="2015-07-17T16:03:24"/>
    <n v="1434557004"/>
    <x v="2777"/>
    <b v="0"/>
    <n v="1"/>
    <b v="0"/>
    <n v="0.33333333333333337"/>
    <s v="publishing/children's books"/>
    <x v="3"/>
    <s v="children's books"/>
  </r>
  <r>
    <x v="2"/>
    <s v="US"/>
    <s v="USD"/>
    <n v="1409009306"/>
    <d v="2014-08-25T23:28:26"/>
    <n v="1406417306"/>
    <x v="2778"/>
    <b v="0"/>
    <n v="15"/>
    <b v="0"/>
    <n v="25.545454545454543"/>
    <s v="publishing/children's books"/>
    <x v="3"/>
    <s v="children's books"/>
  </r>
  <r>
    <x v="2"/>
    <s v="US"/>
    <s v="USD"/>
    <n v="1448204621"/>
    <d v="2015-11-22T15:03:41"/>
    <n v="1445609021"/>
    <x v="2779"/>
    <b v="0"/>
    <n v="1"/>
    <b v="0"/>
    <n v="2.12"/>
    <s v="publishing/children's books"/>
    <x v="3"/>
    <s v="children's books"/>
  </r>
  <r>
    <x v="2"/>
    <s v="IT"/>
    <s v="EUR"/>
    <n v="1489142688"/>
    <d v="2017-03-10T10:44:48"/>
    <n v="1486550688"/>
    <x v="2780"/>
    <b v="0"/>
    <n v="0"/>
    <b v="0"/>
    <n v="0"/>
    <s v="publishing/children's books"/>
    <x v="3"/>
    <s v="children's books"/>
  </r>
  <r>
    <x v="0"/>
    <s v="US"/>
    <s v="USD"/>
    <n v="1423724400"/>
    <d v="2015-02-12T07:00:00"/>
    <n v="1421274954"/>
    <x v="2781"/>
    <b v="0"/>
    <n v="28"/>
    <b v="1"/>
    <n v="105.28"/>
    <s v="theater/plays"/>
    <x v="1"/>
    <s v="plays"/>
  </r>
  <r>
    <x v="0"/>
    <s v="US"/>
    <s v="USD"/>
    <n v="1424149140"/>
    <d v="2015-02-17T04:59:00"/>
    <n v="1421964718"/>
    <x v="2782"/>
    <b v="0"/>
    <n v="18"/>
    <b v="1"/>
    <n v="120"/>
    <s v="theater/plays"/>
    <x v="1"/>
    <s v="plays"/>
  </r>
  <r>
    <x v="0"/>
    <s v="GB"/>
    <s v="GBP"/>
    <n v="1429793446"/>
    <d v="2015-04-23T12:50:46"/>
    <n v="1428583846"/>
    <x v="2783"/>
    <b v="0"/>
    <n v="61"/>
    <b v="1"/>
    <n v="114.5"/>
    <s v="theater/plays"/>
    <x v="1"/>
    <s v="plays"/>
  </r>
  <r>
    <x v="0"/>
    <s v="US"/>
    <s v="USD"/>
    <n v="1414608843"/>
    <d v="2014-10-29T18:54:03"/>
    <n v="1412794443"/>
    <x v="2784"/>
    <b v="0"/>
    <n v="108"/>
    <b v="1"/>
    <n v="119"/>
    <s v="theater/plays"/>
    <x v="1"/>
    <s v="plays"/>
  </r>
  <r>
    <x v="0"/>
    <s v="US"/>
    <s v="USD"/>
    <n v="1470430800"/>
    <d v="2016-08-05T21:00:00"/>
    <n v="1467865967"/>
    <x v="2785"/>
    <b v="0"/>
    <n v="142"/>
    <b v="1"/>
    <n v="104.67999999999999"/>
    <s v="theater/plays"/>
    <x v="1"/>
    <s v="plays"/>
  </r>
  <r>
    <x v="0"/>
    <s v="GB"/>
    <s v="GBP"/>
    <n v="1404913180"/>
    <d v="2014-07-09T13:39:40"/>
    <n v="1403703580"/>
    <x v="2786"/>
    <b v="0"/>
    <n v="74"/>
    <b v="1"/>
    <n v="117.83999999999999"/>
    <s v="theater/plays"/>
    <x v="1"/>
    <s v="plays"/>
  </r>
  <r>
    <x v="0"/>
    <s v="US"/>
    <s v="USD"/>
    <n v="1405658752"/>
    <d v="2014-07-18T04:45:52"/>
    <n v="1403066752"/>
    <x v="2787"/>
    <b v="0"/>
    <n v="38"/>
    <b v="1"/>
    <n v="119.7"/>
    <s v="theater/plays"/>
    <x v="1"/>
    <s v="plays"/>
  </r>
  <r>
    <x v="0"/>
    <s v="US"/>
    <s v="USD"/>
    <n v="1469811043"/>
    <d v="2016-07-29T16:50:43"/>
    <n v="1467219043"/>
    <x v="2788"/>
    <b v="0"/>
    <n v="20"/>
    <b v="1"/>
    <n v="102.49999999999999"/>
    <s v="theater/plays"/>
    <x v="1"/>
    <s v="plays"/>
  </r>
  <r>
    <x v="0"/>
    <s v="US"/>
    <s v="USD"/>
    <n v="1426132800"/>
    <d v="2015-03-12T04:00:00"/>
    <n v="1424477934"/>
    <x v="2789"/>
    <b v="0"/>
    <n v="24"/>
    <b v="1"/>
    <n v="101.16666666666667"/>
    <s v="theater/plays"/>
    <x v="1"/>
    <s v="plays"/>
  </r>
  <r>
    <x v="0"/>
    <s v="US"/>
    <s v="USD"/>
    <n v="1423693903"/>
    <d v="2015-02-11T22:31:43"/>
    <n v="1421101903"/>
    <x v="2790"/>
    <b v="0"/>
    <n v="66"/>
    <b v="1"/>
    <n v="105.33333333333333"/>
    <s v="theater/plays"/>
    <x v="1"/>
    <s v="plays"/>
  </r>
  <r>
    <x v="0"/>
    <s v="US"/>
    <s v="USD"/>
    <n v="1473393600"/>
    <d v="2016-09-09T04:00:00"/>
    <n v="1470778559"/>
    <x v="2791"/>
    <b v="0"/>
    <n v="28"/>
    <b v="1"/>
    <n v="102.49999999999999"/>
    <s v="theater/plays"/>
    <x v="1"/>
    <s v="plays"/>
  </r>
  <r>
    <x v="0"/>
    <s v="US"/>
    <s v="USD"/>
    <n v="1439357559"/>
    <d v="2015-08-12T05:32:39"/>
    <n v="1435469559"/>
    <x v="2792"/>
    <b v="0"/>
    <n v="24"/>
    <b v="1"/>
    <n v="107.60000000000001"/>
    <s v="theater/plays"/>
    <x v="1"/>
    <s v="plays"/>
  </r>
  <r>
    <x v="0"/>
    <s v="AU"/>
    <s v="AUD"/>
    <n v="1437473005"/>
    <d v="2015-07-21T10:03:25"/>
    <n v="1434881005"/>
    <x v="2793"/>
    <b v="0"/>
    <n v="73"/>
    <b v="1"/>
    <n v="110.5675"/>
    <s v="theater/plays"/>
    <x v="1"/>
    <s v="plays"/>
  </r>
  <r>
    <x v="0"/>
    <s v="GB"/>
    <s v="GBP"/>
    <n v="1457031600"/>
    <d v="2016-03-03T19:00:00"/>
    <n v="1455640559"/>
    <x v="2794"/>
    <b v="0"/>
    <n v="3"/>
    <b v="1"/>
    <n v="150"/>
    <s v="theater/plays"/>
    <x v="1"/>
    <s v="plays"/>
  </r>
  <r>
    <x v="0"/>
    <s v="US"/>
    <s v="USD"/>
    <n v="1402095600"/>
    <d v="2014-06-06T23:00:00"/>
    <n v="1400675841"/>
    <x v="2795"/>
    <b v="0"/>
    <n v="20"/>
    <b v="1"/>
    <n v="104.28571428571429"/>
    <s v="theater/plays"/>
    <x v="1"/>
    <s v="plays"/>
  </r>
  <r>
    <x v="0"/>
    <s v="GB"/>
    <s v="GBP"/>
    <n v="1404564028"/>
    <d v="2014-07-05T12:40:28"/>
    <n v="1401972028"/>
    <x v="2796"/>
    <b v="0"/>
    <n v="21"/>
    <b v="1"/>
    <n v="115.5"/>
    <s v="theater/plays"/>
    <x v="1"/>
    <s v="plays"/>
  </r>
  <r>
    <x v="0"/>
    <s v="GB"/>
    <s v="GBP"/>
    <n v="1404858840"/>
    <d v="2014-07-08T22:34:00"/>
    <n v="1402266840"/>
    <x v="2797"/>
    <b v="0"/>
    <n v="94"/>
    <b v="1"/>
    <n v="102.64512500000001"/>
    <s v="theater/plays"/>
    <x v="1"/>
    <s v="plays"/>
  </r>
  <r>
    <x v="0"/>
    <s v="GB"/>
    <s v="GBP"/>
    <n v="1438358400"/>
    <d v="2015-07-31T16:00:00"/>
    <n v="1437063121"/>
    <x v="2798"/>
    <b v="0"/>
    <n v="139"/>
    <b v="1"/>
    <n v="101.4"/>
    <s v="theater/plays"/>
    <x v="1"/>
    <s v="plays"/>
  </r>
  <r>
    <x v="0"/>
    <s v="GB"/>
    <s v="GBP"/>
    <n v="1466179200"/>
    <d v="2016-06-17T16:00:00"/>
    <n v="1463466070"/>
    <x v="2799"/>
    <b v="0"/>
    <n v="130"/>
    <b v="1"/>
    <n v="116.6348"/>
    <s v="theater/plays"/>
    <x v="1"/>
    <s v="plays"/>
  </r>
  <r>
    <x v="0"/>
    <s v="GB"/>
    <s v="GBP"/>
    <n v="1420377366"/>
    <d v="2015-01-04T13:16:06"/>
    <n v="1415193366"/>
    <x v="2800"/>
    <b v="0"/>
    <n v="31"/>
    <b v="1"/>
    <n v="133"/>
    <s v="theater/plays"/>
    <x v="1"/>
    <s v="plays"/>
  </r>
  <r>
    <x v="0"/>
    <s v="AU"/>
    <s v="AUD"/>
    <n v="1412938800"/>
    <d v="2014-10-10T11:00:00"/>
    <n v="1411019409"/>
    <x v="2801"/>
    <b v="0"/>
    <n v="13"/>
    <b v="1"/>
    <n v="133.20000000000002"/>
    <s v="theater/plays"/>
    <x v="1"/>
    <s v="plays"/>
  </r>
  <r>
    <x v="0"/>
    <s v="GB"/>
    <s v="GBP"/>
    <n v="1438875107"/>
    <d v="2015-08-06T15:31:47"/>
    <n v="1436283107"/>
    <x v="2802"/>
    <b v="0"/>
    <n v="90"/>
    <b v="1"/>
    <n v="101.83333333333333"/>
    <s v="theater/plays"/>
    <x v="1"/>
    <s v="plays"/>
  </r>
  <r>
    <x v="0"/>
    <s v="US"/>
    <s v="USD"/>
    <n v="1437004800"/>
    <d v="2015-07-16T00:00:00"/>
    <n v="1433295276"/>
    <x v="2803"/>
    <b v="0"/>
    <n v="141"/>
    <b v="1"/>
    <n v="127.95"/>
    <s v="theater/plays"/>
    <x v="1"/>
    <s v="plays"/>
  </r>
  <r>
    <x v="0"/>
    <s v="GB"/>
    <s v="GBP"/>
    <n v="1411987990"/>
    <d v="2014-09-29T10:53:10"/>
    <n v="1409395990"/>
    <x v="2804"/>
    <b v="0"/>
    <n v="23"/>
    <b v="1"/>
    <n v="114.99999999999999"/>
    <s v="theater/plays"/>
    <x v="1"/>
    <s v="plays"/>
  </r>
  <r>
    <x v="0"/>
    <s v="GB"/>
    <s v="GBP"/>
    <n v="1440245273"/>
    <d v="2015-08-22T12:07:53"/>
    <n v="1438085273"/>
    <x v="2805"/>
    <b v="0"/>
    <n v="18"/>
    <b v="1"/>
    <n v="110.00000000000001"/>
    <s v="theater/plays"/>
    <x v="1"/>
    <s v="plays"/>
  </r>
  <r>
    <x v="0"/>
    <s v="GB"/>
    <s v="GBP"/>
    <n v="1438772400"/>
    <d v="2015-08-05T11:00:00"/>
    <n v="1435645490"/>
    <x v="2806"/>
    <b v="0"/>
    <n v="76"/>
    <b v="1"/>
    <n v="112.1"/>
    <s v="theater/plays"/>
    <x v="1"/>
    <s v="plays"/>
  </r>
  <r>
    <x v="0"/>
    <s v="US"/>
    <s v="USD"/>
    <n v="1435611438"/>
    <d v="2015-06-29T20:57:18"/>
    <n v="1433019438"/>
    <x v="2807"/>
    <b v="0"/>
    <n v="93"/>
    <b v="1"/>
    <n v="126"/>
    <s v="theater/plays"/>
    <x v="1"/>
    <s v="plays"/>
  </r>
  <r>
    <x v="0"/>
    <s v="US"/>
    <s v="USD"/>
    <n v="1440274735"/>
    <d v="2015-08-22T20:18:55"/>
    <n v="1437682735"/>
    <x v="2808"/>
    <b v="0"/>
    <n v="69"/>
    <b v="1"/>
    <n v="100.24444444444444"/>
    <s v="theater/plays"/>
    <x v="1"/>
    <s v="plays"/>
  </r>
  <r>
    <x v="0"/>
    <s v="US"/>
    <s v="USD"/>
    <n v="1459348740"/>
    <d v="2016-03-30T14:39:00"/>
    <n v="1458647725"/>
    <x v="2809"/>
    <b v="0"/>
    <n v="21"/>
    <b v="1"/>
    <n v="102.4"/>
    <s v="theater/plays"/>
    <x v="1"/>
    <s v="plays"/>
  </r>
  <r>
    <x v="0"/>
    <s v="US"/>
    <s v="USD"/>
    <n v="1401595140"/>
    <d v="2014-06-01T03:59:00"/>
    <n v="1398828064"/>
    <x v="2810"/>
    <b v="0"/>
    <n v="57"/>
    <b v="1"/>
    <n v="108.2"/>
    <s v="theater/plays"/>
    <x v="1"/>
    <s v="plays"/>
  </r>
  <r>
    <x v="0"/>
    <s v="GB"/>
    <s v="GBP"/>
    <n v="1424692503"/>
    <d v="2015-02-23T11:55:03"/>
    <n v="1422100503"/>
    <x v="2811"/>
    <b v="0"/>
    <n v="108"/>
    <b v="1"/>
    <n v="100.27"/>
    <s v="theater/plays"/>
    <x v="1"/>
    <s v="plays"/>
  </r>
  <r>
    <x v="0"/>
    <s v="CA"/>
    <s v="CAD"/>
    <n v="1428292800"/>
    <d v="2015-04-06T04:00:00"/>
    <n v="1424368298"/>
    <x v="2812"/>
    <b v="0"/>
    <n v="83"/>
    <b v="1"/>
    <n v="113.3"/>
    <s v="theater/plays"/>
    <x v="1"/>
    <s v="plays"/>
  </r>
  <r>
    <x v="0"/>
    <s v="US"/>
    <s v="USD"/>
    <n v="1481737761"/>
    <d v="2016-12-14T17:49:21"/>
    <n v="1479577761"/>
    <x v="2813"/>
    <b v="0"/>
    <n v="96"/>
    <b v="1"/>
    <n v="127.57571428571428"/>
    <s v="theater/plays"/>
    <x v="1"/>
    <s v="plays"/>
  </r>
  <r>
    <x v="0"/>
    <s v="GB"/>
    <s v="GBP"/>
    <n v="1431164115"/>
    <d v="2015-05-09T09:35:15"/>
    <n v="1428572115"/>
    <x v="2814"/>
    <b v="0"/>
    <n v="64"/>
    <b v="1"/>
    <n v="107.73333333333332"/>
    <s v="theater/plays"/>
    <x v="1"/>
    <s v="plays"/>
  </r>
  <r>
    <x v="0"/>
    <s v="CA"/>
    <s v="CAD"/>
    <n v="1470595109"/>
    <d v="2016-08-07T18:38:29"/>
    <n v="1468003109"/>
    <x v="2815"/>
    <b v="0"/>
    <n v="14"/>
    <b v="1"/>
    <n v="242"/>
    <s v="theater/plays"/>
    <x v="1"/>
    <s v="plays"/>
  </r>
  <r>
    <x v="0"/>
    <s v="GB"/>
    <s v="GBP"/>
    <n v="1438531200"/>
    <d v="2015-08-02T16:00:00"/>
    <n v="1435921992"/>
    <x v="2816"/>
    <b v="0"/>
    <n v="169"/>
    <b v="1"/>
    <n v="141.56666666666666"/>
    <s v="theater/plays"/>
    <x v="1"/>
    <s v="plays"/>
  </r>
  <r>
    <x v="0"/>
    <s v="GB"/>
    <s v="GBP"/>
    <n v="1425136462"/>
    <d v="2015-02-28T15:14:22"/>
    <n v="1421680462"/>
    <x v="2817"/>
    <b v="0"/>
    <n v="33"/>
    <b v="1"/>
    <n v="130"/>
    <s v="theater/plays"/>
    <x v="1"/>
    <s v="plays"/>
  </r>
  <r>
    <x v="0"/>
    <s v="US"/>
    <s v="USD"/>
    <n v="1443018086"/>
    <d v="2015-09-23T14:21:26"/>
    <n v="1441290086"/>
    <x v="2818"/>
    <b v="0"/>
    <n v="102"/>
    <b v="1"/>
    <n v="106.03"/>
    <s v="theater/plays"/>
    <x v="1"/>
    <s v="plays"/>
  </r>
  <r>
    <x v="0"/>
    <s v="GB"/>
    <s v="GBP"/>
    <n v="1434285409"/>
    <d v="2015-06-14T12:36:49"/>
    <n v="1431693409"/>
    <x v="2819"/>
    <b v="0"/>
    <n v="104"/>
    <b v="1"/>
    <n v="104.80000000000001"/>
    <s v="theater/plays"/>
    <x v="1"/>
    <s v="plays"/>
  </r>
  <r>
    <x v="0"/>
    <s v="GB"/>
    <s v="GBP"/>
    <n v="1456444800"/>
    <d v="2016-02-26T00:00:00"/>
    <n v="1454337589"/>
    <x v="2820"/>
    <b v="0"/>
    <n v="20"/>
    <b v="1"/>
    <n v="136"/>
    <s v="theater/plays"/>
    <x v="1"/>
    <s v="plays"/>
  </r>
  <r>
    <x v="0"/>
    <s v="GB"/>
    <s v="GBP"/>
    <n v="1411510135"/>
    <d v="2014-09-23T22:08:55"/>
    <n v="1408918135"/>
    <x v="2821"/>
    <b v="0"/>
    <n v="35"/>
    <b v="1"/>
    <n v="100"/>
    <s v="theater/plays"/>
    <x v="1"/>
    <s v="plays"/>
  </r>
  <r>
    <x v="0"/>
    <s v="US"/>
    <s v="USD"/>
    <n v="1427469892"/>
    <d v="2015-03-27T15:24:52"/>
    <n v="1424881492"/>
    <x v="2822"/>
    <b v="0"/>
    <n v="94"/>
    <b v="1"/>
    <n v="100"/>
    <s v="theater/plays"/>
    <x v="1"/>
    <s v="plays"/>
  </r>
  <r>
    <x v="0"/>
    <s v="GB"/>
    <s v="GBP"/>
    <n v="1427842740"/>
    <d v="2015-03-31T22:59:00"/>
    <n v="1425428206"/>
    <x v="2823"/>
    <b v="0"/>
    <n v="14"/>
    <b v="1"/>
    <n v="124"/>
    <s v="theater/plays"/>
    <x v="1"/>
    <s v="plays"/>
  </r>
  <r>
    <x v="0"/>
    <s v="US"/>
    <s v="USD"/>
    <n v="1434159780"/>
    <d v="2015-06-13T01:43:00"/>
    <n v="1431412196"/>
    <x v="2824"/>
    <b v="0"/>
    <n v="15"/>
    <b v="1"/>
    <n v="116.92307692307693"/>
    <s v="theater/plays"/>
    <x v="1"/>
    <s v="plays"/>
  </r>
  <r>
    <x v="0"/>
    <s v="GB"/>
    <s v="GBP"/>
    <n v="1449255686"/>
    <d v="2015-12-04T19:01:26"/>
    <n v="1446663686"/>
    <x v="2825"/>
    <b v="0"/>
    <n v="51"/>
    <b v="1"/>
    <n v="103.33333333333334"/>
    <s v="theater/plays"/>
    <x v="1"/>
    <s v="plays"/>
  </r>
  <r>
    <x v="0"/>
    <s v="US"/>
    <s v="USD"/>
    <n v="1436511600"/>
    <d v="2015-07-10T07:00:00"/>
    <n v="1434415812"/>
    <x v="2826"/>
    <b v="0"/>
    <n v="19"/>
    <b v="1"/>
    <n v="107.74999999999999"/>
    <s v="theater/plays"/>
    <x v="1"/>
    <s v="plays"/>
  </r>
  <r>
    <x v="0"/>
    <s v="US"/>
    <s v="USD"/>
    <n v="1464971400"/>
    <d v="2016-06-03T16:30:00"/>
    <n v="1462379066"/>
    <x v="2827"/>
    <b v="0"/>
    <n v="23"/>
    <b v="1"/>
    <n v="120.24999999999999"/>
    <s v="theater/plays"/>
    <x v="1"/>
    <s v="plays"/>
  </r>
  <r>
    <x v="0"/>
    <s v="GB"/>
    <s v="GBP"/>
    <n v="1443826800"/>
    <d v="2015-10-02T23:00:00"/>
    <n v="1441606869"/>
    <x v="2828"/>
    <b v="0"/>
    <n v="97"/>
    <b v="1"/>
    <n v="100.37894736842105"/>
    <s v="theater/plays"/>
    <x v="1"/>
    <s v="plays"/>
  </r>
  <r>
    <x v="0"/>
    <s v="GB"/>
    <s v="GBP"/>
    <n v="1464863118"/>
    <d v="2016-06-02T10:25:18"/>
    <n v="1462443918"/>
    <x v="2829"/>
    <b v="0"/>
    <n v="76"/>
    <b v="1"/>
    <n v="106.52"/>
    <s v="theater/plays"/>
    <x v="1"/>
    <s v="plays"/>
  </r>
  <r>
    <x v="0"/>
    <s v="US"/>
    <s v="USD"/>
    <n v="1399867140"/>
    <d v="2014-05-12T03:59:00"/>
    <n v="1398802148"/>
    <x v="2830"/>
    <b v="0"/>
    <n v="11"/>
    <b v="1"/>
    <n v="100"/>
    <s v="theater/plays"/>
    <x v="1"/>
    <s v="plays"/>
  </r>
  <r>
    <x v="0"/>
    <s v="US"/>
    <s v="USD"/>
    <n v="1437076070"/>
    <d v="2015-07-16T19:47:50"/>
    <n v="1434484070"/>
    <x v="2831"/>
    <b v="0"/>
    <n v="52"/>
    <b v="1"/>
    <n v="110.66666666666667"/>
    <s v="theater/plays"/>
    <x v="1"/>
    <s v="plays"/>
  </r>
  <r>
    <x v="0"/>
    <s v="GB"/>
    <s v="GBP"/>
    <n v="1416780000"/>
    <d v="2014-11-23T22:00:00"/>
    <n v="1414342894"/>
    <x v="2832"/>
    <b v="0"/>
    <n v="95"/>
    <b v="1"/>
    <n v="114.71959999999999"/>
    <s v="theater/plays"/>
    <x v="1"/>
    <s v="plays"/>
  </r>
  <r>
    <x v="0"/>
    <s v="US"/>
    <s v="USD"/>
    <n v="1444528800"/>
    <d v="2015-10-11T02:00:00"/>
    <n v="1442804633"/>
    <x v="2833"/>
    <b v="0"/>
    <n v="35"/>
    <b v="1"/>
    <n v="108.25925925925925"/>
    <s v="theater/plays"/>
    <x v="1"/>
    <s v="plays"/>
  </r>
  <r>
    <x v="0"/>
    <s v="GB"/>
    <s v="GBP"/>
    <n v="1422658930"/>
    <d v="2015-01-30T23:02:10"/>
    <n v="1421362930"/>
    <x v="2834"/>
    <b v="0"/>
    <n v="21"/>
    <b v="1"/>
    <n v="170"/>
    <s v="theater/plays"/>
    <x v="1"/>
    <s v="plays"/>
  </r>
  <r>
    <x v="0"/>
    <s v="GB"/>
    <s v="GBP"/>
    <n v="1449273600"/>
    <d v="2015-12-05T00:00:00"/>
    <n v="1446742417"/>
    <x v="2835"/>
    <b v="0"/>
    <n v="93"/>
    <b v="1"/>
    <n v="187.09899999999999"/>
    <s v="theater/plays"/>
    <x v="1"/>
    <s v="plays"/>
  </r>
  <r>
    <x v="0"/>
    <s v="US"/>
    <s v="USD"/>
    <n v="1487393940"/>
    <d v="2017-02-18T04:59:00"/>
    <n v="1484115418"/>
    <x v="2836"/>
    <b v="0"/>
    <n v="11"/>
    <b v="1"/>
    <n v="107.77777777777777"/>
    <s v="theater/plays"/>
    <x v="1"/>
    <s v="plays"/>
  </r>
  <r>
    <x v="0"/>
    <s v="CA"/>
    <s v="CAD"/>
    <n v="1449701284"/>
    <d v="2015-12-09T22:48:04"/>
    <n v="1446241684"/>
    <x v="2837"/>
    <b v="0"/>
    <n v="21"/>
    <b v="1"/>
    <n v="100"/>
    <s v="theater/plays"/>
    <x v="1"/>
    <s v="plays"/>
  </r>
  <r>
    <x v="0"/>
    <s v="US"/>
    <s v="USD"/>
    <n v="1407967200"/>
    <d v="2014-08-13T22:00:00"/>
    <n v="1406039696"/>
    <x v="2838"/>
    <b v="0"/>
    <n v="54"/>
    <b v="1"/>
    <n v="120.24999999999999"/>
    <s v="theater/plays"/>
    <x v="1"/>
    <s v="plays"/>
  </r>
  <r>
    <x v="0"/>
    <s v="US"/>
    <s v="USD"/>
    <n v="1408942740"/>
    <d v="2014-08-25T04:59:00"/>
    <n v="1406958354"/>
    <x v="2839"/>
    <b v="0"/>
    <n v="31"/>
    <b v="1"/>
    <n v="111.42857142857143"/>
    <s v="theater/plays"/>
    <x v="1"/>
    <s v="plays"/>
  </r>
  <r>
    <x v="0"/>
    <s v="GB"/>
    <s v="GBP"/>
    <n v="1426698000"/>
    <d v="2015-03-18T17:00:00"/>
    <n v="1424825479"/>
    <x v="2840"/>
    <b v="0"/>
    <n v="132"/>
    <b v="1"/>
    <n v="104"/>
    <s v="theater/plays"/>
    <x v="1"/>
    <s v="plays"/>
  </r>
  <r>
    <x v="2"/>
    <s v="GB"/>
    <s v="GBP"/>
    <n v="1450032297"/>
    <d v="2015-12-13T18:44:57"/>
    <n v="1444844697"/>
    <x v="2841"/>
    <b v="0"/>
    <n v="1"/>
    <b v="0"/>
    <n v="1"/>
    <s v="theater/plays"/>
    <x v="1"/>
    <s v="plays"/>
  </r>
  <r>
    <x v="2"/>
    <s v="GB"/>
    <s v="GBP"/>
    <n v="1403348400"/>
    <d v="2014-06-21T11:00:00"/>
    <n v="1401058295"/>
    <x v="2842"/>
    <b v="0"/>
    <n v="0"/>
    <b v="0"/>
    <n v="0"/>
    <s v="theater/plays"/>
    <x v="1"/>
    <s v="plays"/>
  </r>
  <r>
    <x v="2"/>
    <s v="US"/>
    <s v="USD"/>
    <n v="1465790400"/>
    <d v="2016-06-13T04:00:00"/>
    <n v="1462210950"/>
    <x v="2843"/>
    <b v="0"/>
    <n v="0"/>
    <b v="0"/>
    <n v="0"/>
    <s v="theater/plays"/>
    <x v="1"/>
    <s v="plays"/>
  </r>
  <r>
    <x v="2"/>
    <s v="AT"/>
    <s v="EUR"/>
    <n v="1483535180"/>
    <d v="2017-01-04T13:06:20"/>
    <n v="1480943180"/>
    <x v="2844"/>
    <b v="0"/>
    <n v="1"/>
    <b v="0"/>
    <n v="5.4545454545454541"/>
    <s v="theater/plays"/>
    <x v="1"/>
    <s v="plays"/>
  </r>
  <r>
    <x v="2"/>
    <s v="US"/>
    <s v="USD"/>
    <n v="1433723033"/>
    <d v="2015-06-08T00:23:53"/>
    <n v="1428539033"/>
    <x v="2845"/>
    <b v="0"/>
    <n v="39"/>
    <b v="0"/>
    <n v="31.546666666666667"/>
    <s v="theater/plays"/>
    <x v="1"/>
    <s v="plays"/>
  </r>
  <r>
    <x v="2"/>
    <s v="US"/>
    <s v="USD"/>
    <n v="1432917394"/>
    <d v="2015-05-29T16:36:34"/>
    <n v="1429029394"/>
    <x v="2846"/>
    <b v="0"/>
    <n v="0"/>
    <b v="0"/>
    <n v="0"/>
    <s v="theater/plays"/>
    <x v="1"/>
    <s v="plays"/>
  </r>
  <r>
    <x v="2"/>
    <s v="US"/>
    <s v="USD"/>
    <n v="1464031265"/>
    <d v="2016-05-23T19:21:05"/>
    <n v="1458847265"/>
    <x v="2847"/>
    <b v="0"/>
    <n v="0"/>
    <b v="0"/>
    <n v="0"/>
    <s v="theater/plays"/>
    <x v="1"/>
    <s v="plays"/>
  </r>
  <r>
    <x v="2"/>
    <s v="US"/>
    <s v="USD"/>
    <n v="1432913659"/>
    <d v="2015-05-29T15:34:19"/>
    <n v="1430321659"/>
    <x v="2848"/>
    <b v="0"/>
    <n v="3"/>
    <b v="0"/>
    <n v="0.2"/>
    <s v="theater/plays"/>
    <x v="1"/>
    <s v="plays"/>
  </r>
  <r>
    <x v="2"/>
    <s v="GB"/>
    <s v="GBP"/>
    <n v="1461406600"/>
    <d v="2016-04-23T10:16:40"/>
    <n v="1458814600"/>
    <x v="2849"/>
    <b v="0"/>
    <n v="1"/>
    <b v="0"/>
    <n v="1"/>
    <s v="theater/plays"/>
    <x v="1"/>
    <s v="plays"/>
  </r>
  <r>
    <x v="2"/>
    <s v="US"/>
    <s v="USD"/>
    <n v="1409962211"/>
    <d v="2014-09-06T00:10:11"/>
    <n v="1407370211"/>
    <x v="2850"/>
    <b v="0"/>
    <n v="13"/>
    <b v="0"/>
    <n v="3.8875000000000002"/>
    <s v="theater/plays"/>
    <x v="1"/>
    <s v="plays"/>
  </r>
  <r>
    <x v="2"/>
    <s v="IE"/>
    <s v="EUR"/>
    <n v="1454109420"/>
    <d v="2016-01-29T23:17:00"/>
    <n v="1453334629"/>
    <x v="2851"/>
    <b v="0"/>
    <n v="0"/>
    <b v="0"/>
    <n v="0"/>
    <s v="theater/plays"/>
    <x v="1"/>
    <s v="plays"/>
  </r>
  <r>
    <x v="2"/>
    <s v="US"/>
    <s v="USD"/>
    <n v="1403312703"/>
    <d v="2014-06-21T01:05:03"/>
    <n v="1400720703"/>
    <x v="2852"/>
    <b v="0"/>
    <n v="6"/>
    <b v="0"/>
    <n v="1.9"/>
    <s v="theater/plays"/>
    <x v="1"/>
    <s v="plays"/>
  </r>
  <r>
    <x v="2"/>
    <s v="CA"/>
    <s v="CAD"/>
    <n v="1410669297"/>
    <d v="2014-09-14T04:34:57"/>
    <n v="1405485297"/>
    <x v="2853"/>
    <b v="0"/>
    <n v="0"/>
    <b v="0"/>
    <n v="0"/>
    <s v="theater/plays"/>
    <x v="1"/>
    <s v="plays"/>
  </r>
  <r>
    <x v="2"/>
    <s v="GB"/>
    <s v="GBP"/>
    <n v="1431018719"/>
    <d v="2015-05-07T17:11:59"/>
    <n v="1429290719"/>
    <x v="2854"/>
    <b v="0"/>
    <n v="14"/>
    <b v="0"/>
    <n v="41.699999999999996"/>
    <s v="theater/plays"/>
    <x v="1"/>
    <s v="plays"/>
  </r>
  <r>
    <x v="2"/>
    <s v="US"/>
    <s v="USD"/>
    <n v="1454110440"/>
    <d v="2016-01-29T23:34:00"/>
    <n v="1451607071"/>
    <x v="2855"/>
    <b v="0"/>
    <n v="5"/>
    <b v="0"/>
    <n v="50"/>
    <s v="theater/plays"/>
    <x v="1"/>
    <s v="plays"/>
  </r>
  <r>
    <x v="2"/>
    <s v="US"/>
    <s v="USD"/>
    <n v="1439069640"/>
    <d v="2015-08-08T21:34:00"/>
    <n v="1433897647"/>
    <x v="2856"/>
    <b v="0"/>
    <n v="6"/>
    <b v="0"/>
    <n v="4.8666666666666663"/>
    <s v="theater/plays"/>
    <x v="1"/>
    <s v="plays"/>
  </r>
  <r>
    <x v="2"/>
    <s v="MX"/>
    <s v="MXN"/>
    <n v="1487613600"/>
    <d v="2017-02-20T18:00:00"/>
    <n v="1482444295"/>
    <x v="2857"/>
    <b v="0"/>
    <n v="15"/>
    <b v="0"/>
    <n v="19.736842105263158"/>
    <s v="theater/plays"/>
    <x v="1"/>
    <s v="plays"/>
  </r>
  <r>
    <x v="2"/>
    <s v="NL"/>
    <s v="EUR"/>
    <n v="1417778880"/>
    <d v="2014-12-05T11:28:00"/>
    <n v="1415711095"/>
    <x v="2858"/>
    <b v="0"/>
    <n v="0"/>
    <b v="0"/>
    <n v="0"/>
    <s v="theater/plays"/>
    <x v="1"/>
    <s v="plays"/>
  </r>
  <r>
    <x v="2"/>
    <s v="AU"/>
    <s v="AUD"/>
    <n v="1444984904"/>
    <d v="2015-10-16T08:41:44"/>
    <n v="1439800904"/>
    <x v="2859"/>
    <b v="0"/>
    <n v="1"/>
    <b v="0"/>
    <n v="1.7500000000000002"/>
    <s v="theater/plays"/>
    <x v="1"/>
    <s v="plays"/>
  </r>
  <r>
    <x v="2"/>
    <s v="US"/>
    <s v="USD"/>
    <n v="1466363576"/>
    <d v="2016-06-19T19:12:56"/>
    <n v="1461179576"/>
    <x v="2860"/>
    <b v="0"/>
    <n v="9"/>
    <b v="0"/>
    <n v="6.65"/>
    <s v="theater/plays"/>
    <x v="1"/>
    <s v="plays"/>
  </r>
  <r>
    <x v="2"/>
    <s v="AU"/>
    <s v="AUD"/>
    <n v="1443103848"/>
    <d v="2015-09-24T14:10:48"/>
    <n v="1441894248"/>
    <x v="2861"/>
    <b v="0"/>
    <n v="3"/>
    <b v="0"/>
    <n v="32"/>
    <s v="theater/plays"/>
    <x v="1"/>
    <s v="plays"/>
  </r>
  <r>
    <x v="2"/>
    <s v="US"/>
    <s v="USD"/>
    <n v="1403636229"/>
    <d v="2014-06-24T18:57:09"/>
    <n v="1401044229"/>
    <x v="2862"/>
    <b v="0"/>
    <n v="3"/>
    <b v="0"/>
    <n v="0.43307086614173229"/>
    <s v="theater/plays"/>
    <x v="1"/>
    <s v="plays"/>
  </r>
  <r>
    <x v="2"/>
    <s v="US"/>
    <s v="USD"/>
    <n v="1410279123"/>
    <d v="2014-09-09T16:12:03"/>
    <n v="1405095123"/>
    <x v="2863"/>
    <b v="0"/>
    <n v="1"/>
    <b v="0"/>
    <n v="0.04"/>
    <s v="theater/plays"/>
    <x v="1"/>
    <s v="plays"/>
  </r>
  <r>
    <x v="2"/>
    <s v="GB"/>
    <s v="GBP"/>
    <n v="1437139080"/>
    <d v="2015-07-17T13:18:00"/>
    <n v="1434552207"/>
    <x v="2864"/>
    <b v="0"/>
    <n v="3"/>
    <b v="0"/>
    <n v="1.6"/>
    <s v="theater/plays"/>
    <x v="1"/>
    <s v="plays"/>
  </r>
  <r>
    <x v="2"/>
    <s v="US"/>
    <s v="USD"/>
    <n v="1420512259"/>
    <d v="2015-01-06T02:44:19"/>
    <n v="1415328259"/>
    <x v="2865"/>
    <b v="0"/>
    <n v="0"/>
    <b v="0"/>
    <n v="0"/>
    <s v="theater/plays"/>
    <x v="1"/>
    <s v="plays"/>
  </r>
  <r>
    <x v="2"/>
    <s v="US"/>
    <s v="USD"/>
    <n v="1476482400"/>
    <d v="2016-10-14T22:00:00"/>
    <n v="1473893721"/>
    <x v="2866"/>
    <b v="0"/>
    <n v="2"/>
    <b v="0"/>
    <n v="0.89999999999999991"/>
    <s v="theater/plays"/>
    <x v="1"/>
    <s v="plays"/>
  </r>
  <r>
    <x v="2"/>
    <s v="US"/>
    <s v="USD"/>
    <n v="1467604800"/>
    <d v="2016-07-04T04:00:00"/>
    <n v="1465533672"/>
    <x v="2867"/>
    <b v="0"/>
    <n v="10"/>
    <b v="0"/>
    <n v="20.16"/>
    <s v="theater/plays"/>
    <x v="1"/>
    <s v="plays"/>
  </r>
  <r>
    <x v="2"/>
    <s v="US"/>
    <s v="USD"/>
    <n v="1475697054"/>
    <d v="2016-10-05T19:50:54"/>
    <n v="1473105054"/>
    <x v="2868"/>
    <b v="0"/>
    <n v="60"/>
    <b v="0"/>
    <n v="42.011733333333332"/>
    <s v="theater/plays"/>
    <x v="1"/>
    <s v="plays"/>
  </r>
  <r>
    <x v="2"/>
    <s v="US"/>
    <s v="USD"/>
    <n v="1468937681"/>
    <d v="2016-07-19T14:14:41"/>
    <n v="1466345681"/>
    <x v="2869"/>
    <b v="0"/>
    <n v="5"/>
    <b v="0"/>
    <n v="0.88500000000000001"/>
    <s v="theater/plays"/>
    <x v="1"/>
    <s v="plays"/>
  </r>
  <r>
    <x v="2"/>
    <s v="US"/>
    <s v="USD"/>
    <n v="1400301165"/>
    <d v="2014-05-17T04:32:45"/>
    <n v="1397709165"/>
    <x v="2870"/>
    <b v="0"/>
    <n v="9"/>
    <b v="0"/>
    <n v="15"/>
    <s v="theater/plays"/>
    <x v="1"/>
    <s v="plays"/>
  </r>
  <r>
    <x v="2"/>
    <s v="US"/>
    <s v="USD"/>
    <n v="1419183813"/>
    <d v="2014-12-21T17:43:33"/>
    <n v="1417455813"/>
    <x v="2871"/>
    <b v="0"/>
    <n v="13"/>
    <b v="0"/>
    <n v="4.67"/>
    <s v="theater/plays"/>
    <x v="1"/>
    <s v="plays"/>
  </r>
  <r>
    <x v="2"/>
    <s v="US"/>
    <s v="USD"/>
    <n v="1434768438"/>
    <d v="2015-06-20T02:47:18"/>
    <n v="1429584438"/>
    <x v="2872"/>
    <b v="0"/>
    <n v="0"/>
    <b v="0"/>
    <n v="0"/>
    <s v="theater/plays"/>
    <x v="1"/>
    <s v="plays"/>
  </r>
  <r>
    <x v="2"/>
    <s v="US"/>
    <s v="USD"/>
    <n v="1422473831"/>
    <d v="2015-01-28T19:37:11"/>
    <n v="1419881831"/>
    <x v="2873"/>
    <b v="0"/>
    <n v="8"/>
    <b v="0"/>
    <n v="38.119999999999997"/>
    <s v="theater/plays"/>
    <x v="1"/>
    <s v="plays"/>
  </r>
  <r>
    <x v="2"/>
    <s v="US"/>
    <s v="USD"/>
    <n v="1484684186"/>
    <d v="2017-01-17T20:16:26"/>
    <n v="1482092186"/>
    <x v="2874"/>
    <b v="0"/>
    <n v="3"/>
    <b v="0"/>
    <n v="5.42"/>
    <s v="theater/plays"/>
    <x v="1"/>
    <s v="plays"/>
  </r>
  <r>
    <x v="2"/>
    <s v="US"/>
    <s v="USD"/>
    <n v="1462417493"/>
    <d v="2016-05-05T03:04:53"/>
    <n v="1459825493"/>
    <x v="2875"/>
    <b v="0"/>
    <n v="3"/>
    <b v="0"/>
    <n v="3.4999999999999996E-2"/>
    <s v="theater/plays"/>
    <x v="1"/>
    <s v="plays"/>
  </r>
  <r>
    <x v="2"/>
    <s v="US"/>
    <s v="USD"/>
    <n v="1437069079"/>
    <d v="2015-07-16T17:51:19"/>
    <n v="1434477079"/>
    <x v="2876"/>
    <b v="0"/>
    <n v="0"/>
    <b v="0"/>
    <n v="0"/>
    <s v="theater/plays"/>
    <x v="1"/>
    <s v="plays"/>
  </r>
  <r>
    <x v="2"/>
    <s v="US"/>
    <s v="USD"/>
    <n v="1480525200"/>
    <d v="2016-11-30T17:00:00"/>
    <n v="1477781724"/>
    <x v="2877"/>
    <b v="0"/>
    <n v="6"/>
    <b v="0"/>
    <n v="10.833333333333334"/>
    <s v="theater/plays"/>
    <x v="1"/>
    <s v="plays"/>
  </r>
  <r>
    <x v="2"/>
    <s v="GB"/>
    <s v="GBP"/>
    <n v="1435934795"/>
    <d v="2015-07-03T14:46:35"/>
    <n v="1430750795"/>
    <x v="2878"/>
    <b v="0"/>
    <n v="4"/>
    <b v="0"/>
    <n v="2.1"/>
    <s v="theater/plays"/>
    <x v="1"/>
    <s v="plays"/>
  </r>
  <r>
    <x v="2"/>
    <s v="US"/>
    <s v="USD"/>
    <n v="1453310661"/>
    <d v="2016-01-20T17:24:21"/>
    <n v="1450718661"/>
    <x v="2879"/>
    <b v="0"/>
    <n v="1"/>
    <b v="0"/>
    <n v="0.2589285714285714"/>
    <s v="theater/plays"/>
    <x v="1"/>
    <s v="plays"/>
  </r>
  <r>
    <x v="2"/>
    <s v="US"/>
    <s v="USD"/>
    <n v="1440090300"/>
    <d v="2015-08-20T17:05:00"/>
    <n v="1436305452"/>
    <x v="2880"/>
    <b v="0"/>
    <n v="29"/>
    <b v="0"/>
    <n v="23.333333333333332"/>
    <s v="theater/plays"/>
    <x v="1"/>
    <s v="plays"/>
  </r>
  <r>
    <x v="2"/>
    <s v="US"/>
    <s v="USD"/>
    <n v="1417620036"/>
    <d v="2014-12-03T15:20:36"/>
    <n v="1412432436"/>
    <x v="2881"/>
    <b v="0"/>
    <n v="0"/>
    <b v="0"/>
    <n v="0"/>
    <s v="theater/plays"/>
    <x v="1"/>
    <s v="plays"/>
  </r>
  <r>
    <x v="2"/>
    <s v="US"/>
    <s v="USD"/>
    <n v="1462112318"/>
    <d v="2016-05-01T14:18:38"/>
    <n v="1459520318"/>
    <x v="2882"/>
    <b v="0"/>
    <n v="4"/>
    <b v="0"/>
    <n v="33.6"/>
    <s v="theater/plays"/>
    <x v="1"/>
    <s v="plays"/>
  </r>
  <r>
    <x v="2"/>
    <s v="US"/>
    <s v="USD"/>
    <n v="1454734740"/>
    <d v="2016-02-06T04:59:00"/>
    <n v="1451684437"/>
    <x v="2883"/>
    <b v="0"/>
    <n v="5"/>
    <b v="0"/>
    <n v="19.079999999999998"/>
    <s v="theater/plays"/>
    <x v="1"/>
    <s v="plays"/>
  </r>
  <r>
    <x v="2"/>
    <s v="US"/>
    <s v="USD"/>
    <n v="1417800435"/>
    <d v="2014-12-05T17:27:15"/>
    <n v="1415208435"/>
    <x v="2884"/>
    <b v="0"/>
    <n v="4"/>
    <b v="0"/>
    <n v="0.41111111111111115"/>
    <s v="theater/plays"/>
    <x v="1"/>
    <s v="plays"/>
  </r>
  <r>
    <x v="2"/>
    <s v="US"/>
    <s v="USD"/>
    <n v="1426294201"/>
    <d v="2015-03-14T00:50:01"/>
    <n v="1423705801"/>
    <x v="2885"/>
    <b v="0"/>
    <n v="5"/>
    <b v="0"/>
    <n v="32.5"/>
    <s v="theater/plays"/>
    <x v="1"/>
    <s v="plays"/>
  </r>
  <r>
    <x v="2"/>
    <s v="US"/>
    <s v="USD"/>
    <n v="1442635140"/>
    <d v="2015-09-19T03:59:00"/>
    <n v="1442243484"/>
    <x v="2886"/>
    <b v="0"/>
    <n v="1"/>
    <b v="0"/>
    <n v="5"/>
    <s v="theater/plays"/>
    <x v="1"/>
    <s v="plays"/>
  </r>
  <r>
    <x v="2"/>
    <s v="US"/>
    <s v="USD"/>
    <n v="1420971324"/>
    <d v="2015-01-11T10:15:24"/>
    <n v="1418379324"/>
    <x v="2887"/>
    <b v="0"/>
    <n v="1"/>
    <b v="0"/>
    <n v="0.16666666666666669"/>
    <s v="theater/plays"/>
    <x v="1"/>
    <s v="plays"/>
  </r>
  <r>
    <x v="2"/>
    <s v="US"/>
    <s v="USD"/>
    <n v="1413608340"/>
    <d v="2014-10-18T04:59:00"/>
    <n v="1412945440"/>
    <x v="2888"/>
    <b v="0"/>
    <n v="0"/>
    <b v="0"/>
    <n v="0"/>
    <s v="theater/plays"/>
    <x v="1"/>
    <s v="plays"/>
  </r>
  <r>
    <x v="2"/>
    <s v="US"/>
    <s v="USD"/>
    <n v="1409344985"/>
    <d v="2014-08-29T20:43:05"/>
    <n v="1406752985"/>
    <x v="2889"/>
    <b v="0"/>
    <n v="14"/>
    <b v="0"/>
    <n v="38.066666666666663"/>
    <s v="theater/plays"/>
    <x v="1"/>
    <s v="plays"/>
  </r>
  <r>
    <x v="2"/>
    <s v="US"/>
    <s v="USD"/>
    <n v="1407553200"/>
    <d v="2014-08-09T03:00:00"/>
    <n v="1405100992"/>
    <x v="2890"/>
    <b v="0"/>
    <n v="3"/>
    <b v="0"/>
    <n v="1.05"/>
    <s v="theater/plays"/>
    <x v="1"/>
    <s v="plays"/>
  </r>
  <r>
    <x v="2"/>
    <s v="US"/>
    <s v="USD"/>
    <n v="1460751128"/>
    <d v="2016-04-15T20:12:08"/>
    <n v="1455570728"/>
    <x v="2891"/>
    <b v="0"/>
    <n v="10"/>
    <b v="0"/>
    <n v="2.73"/>
    <s v="theater/plays"/>
    <x v="1"/>
    <s v="plays"/>
  </r>
  <r>
    <x v="2"/>
    <s v="US"/>
    <s v="USD"/>
    <n v="1409000400"/>
    <d v="2014-08-25T21:00:00"/>
    <n v="1408381704"/>
    <x v="2892"/>
    <b v="0"/>
    <n v="17"/>
    <b v="0"/>
    <n v="9.0909090909090917"/>
    <s v="theater/plays"/>
    <x v="1"/>
    <s v="plays"/>
  </r>
  <r>
    <x v="2"/>
    <s v="US"/>
    <s v="USD"/>
    <n v="1420768800"/>
    <d v="2015-01-09T02:00:00"/>
    <n v="1415644395"/>
    <x v="2893"/>
    <b v="0"/>
    <n v="2"/>
    <b v="0"/>
    <n v="0.5"/>
    <s v="theater/plays"/>
    <x v="1"/>
    <s v="plays"/>
  </r>
  <r>
    <x v="2"/>
    <s v="US"/>
    <s v="USD"/>
    <n v="1428100815"/>
    <d v="2015-04-03T22:40:15"/>
    <n v="1422920415"/>
    <x v="2894"/>
    <b v="0"/>
    <n v="0"/>
    <b v="0"/>
    <n v="0"/>
    <s v="theater/plays"/>
    <x v="1"/>
    <s v="plays"/>
  </r>
  <r>
    <x v="2"/>
    <s v="US"/>
    <s v="USD"/>
    <n v="1403470800"/>
    <d v="2014-06-22T21:00:00"/>
    <n v="1403356792"/>
    <x v="2895"/>
    <b v="0"/>
    <n v="4"/>
    <b v="0"/>
    <n v="4.5999999999999996"/>
    <s v="theater/plays"/>
    <x v="1"/>
    <s v="plays"/>
  </r>
  <r>
    <x v="2"/>
    <s v="US"/>
    <s v="USD"/>
    <n v="1481522400"/>
    <d v="2016-12-12T06:00:00"/>
    <n v="1480283321"/>
    <x v="2896"/>
    <b v="0"/>
    <n v="12"/>
    <b v="0"/>
    <n v="20.833333333333336"/>
    <s v="theater/plays"/>
    <x v="1"/>
    <s v="plays"/>
  </r>
  <r>
    <x v="2"/>
    <s v="US"/>
    <s v="USD"/>
    <n v="1444577345"/>
    <d v="2015-10-11T15:29:05"/>
    <n v="1441985458"/>
    <x v="2897"/>
    <b v="0"/>
    <n v="3"/>
    <b v="0"/>
    <n v="4.583333333333333"/>
    <s v="theater/plays"/>
    <x v="1"/>
    <s v="plays"/>
  </r>
  <r>
    <x v="2"/>
    <s v="US"/>
    <s v="USD"/>
    <n v="1446307053"/>
    <d v="2015-10-31T15:57:33"/>
    <n v="1443715053"/>
    <x v="2898"/>
    <b v="0"/>
    <n v="12"/>
    <b v="0"/>
    <n v="4.2133333333333338"/>
    <s v="theater/plays"/>
    <x v="1"/>
    <s v="plays"/>
  </r>
  <r>
    <x v="2"/>
    <s v="US"/>
    <s v="USD"/>
    <n v="1469325158"/>
    <d v="2016-07-24T01:52:38"/>
    <n v="1464141158"/>
    <x v="2899"/>
    <b v="0"/>
    <n v="0"/>
    <b v="0"/>
    <n v="0"/>
    <s v="theater/plays"/>
    <x v="1"/>
    <s v="plays"/>
  </r>
  <r>
    <x v="2"/>
    <s v="US"/>
    <s v="USD"/>
    <n v="1407562632"/>
    <d v="2014-08-09T05:37:12"/>
    <n v="1404970632"/>
    <x v="2900"/>
    <b v="0"/>
    <n v="7"/>
    <b v="0"/>
    <n v="61.909090909090914"/>
    <s v="theater/plays"/>
    <x v="1"/>
    <s v="plays"/>
  </r>
  <r>
    <x v="2"/>
    <s v="US"/>
    <s v="USD"/>
    <n v="1423345339"/>
    <d v="2015-02-07T21:42:19"/>
    <n v="1418161339"/>
    <x v="2901"/>
    <b v="0"/>
    <n v="2"/>
    <b v="0"/>
    <n v="0.8"/>
    <s v="theater/plays"/>
    <x v="1"/>
    <s v="plays"/>
  </r>
  <r>
    <x v="2"/>
    <s v="US"/>
    <s v="USD"/>
    <n v="1440412396"/>
    <d v="2015-08-24T10:33:16"/>
    <n v="1437820396"/>
    <x v="2902"/>
    <b v="0"/>
    <n v="1"/>
    <b v="0"/>
    <n v="1.6666666666666666E-2"/>
    <s v="theater/plays"/>
    <x v="1"/>
    <s v="plays"/>
  </r>
  <r>
    <x v="2"/>
    <s v="US"/>
    <s v="USD"/>
    <n v="1441771218"/>
    <d v="2015-09-09T04:00:18"/>
    <n v="1436587218"/>
    <x v="2903"/>
    <b v="0"/>
    <n v="4"/>
    <b v="0"/>
    <n v="0.77999999999999992"/>
    <s v="theater/plays"/>
    <x v="1"/>
    <s v="plays"/>
  </r>
  <r>
    <x v="2"/>
    <s v="GB"/>
    <s v="GBP"/>
    <n v="1415534400"/>
    <d v="2014-11-09T12:00:00"/>
    <n v="1414538031"/>
    <x v="2904"/>
    <b v="0"/>
    <n v="4"/>
    <b v="0"/>
    <n v="5"/>
    <s v="theater/plays"/>
    <x v="1"/>
    <s v="plays"/>
  </r>
  <r>
    <x v="2"/>
    <s v="US"/>
    <s v="USD"/>
    <n v="1473211313"/>
    <d v="2016-09-07T01:21:53"/>
    <n v="1472001713"/>
    <x v="2905"/>
    <b v="0"/>
    <n v="17"/>
    <b v="0"/>
    <n v="17.771428571428572"/>
    <s v="theater/plays"/>
    <x v="1"/>
    <s v="plays"/>
  </r>
  <r>
    <x v="2"/>
    <s v="US"/>
    <s v="USD"/>
    <n v="1438390800"/>
    <d v="2015-08-01T01:00:00"/>
    <n v="1436888066"/>
    <x v="2906"/>
    <b v="0"/>
    <n v="7"/>
    <b v="0"/>
    <n v="9.4166666666666661"/>
    <s v="theater/plays"/>
    <x v="1"/>
    <s v="plays"/>
  </r>
  <r>
    <x v="2"/>
    <s v="US"/>
    <s v="USD"/>
    <n v="1463259837"/>
    <d v="2016-05-14T21:03:57"/>
    <n v="1458075837"/>
    <x v="2907"/>
    <b v="0"/>
    <n v="2"/>
    <b v="0"/>
    <n v="0.08"/>
    <s v="theater/plays"/>
    <x v="1"/>
    <s v="plays"/>
  </r>
  <r>
    <x v="2"/>
    <s v="US"/>
    <s v="USD"/>
    <n v="1465407219"/>
    <d v="2016-06-08T17:33:39"/>
    <n v="1462815219"/>
    <x v="2908"/>
    <b v="0"/>
    <n v="5"/>
    <b v="0"/>
    <n v="2.75"/>
    <s v="theater/plays"/>
    <x v="1"/>
    <s v="plays"/>
  </r>
  <r>
    <x v="2"/>
    <s v="US"/>
    <s v="USD"/>
    <n v="1416944760"/>
    <d v="2014-11-25T19:46:00"/>
    <n v="1413527001"/>
    <x v="2909"/>
    <b v="0"/>
    <n v="1"/>
    <b v="0"/>
    <n v="1.1111111111111112E-2"/>
    <s v="theater/plays"/>
    <x v="1"/>
    <s v="plays"/>
  </r>
  <r>
    <x v="2"/>
    <s v="GB"/>
    <s v="GBP"/>
    <n v="1434139887"/>
    <d v="2015-06-12T20:11:27"/>
    <n v="1428955887"/>
    <x v="2910"/>
    <b v="0"/>
    <n v="1"/>
    <b v="0"/>
    <n v="3.3333333333333335E-3"/>
    <s v="theater/plays"/>
    <x v="1"/>
    <s v="plays"/>
  </r>
  <r>
    <x v="2"/>
    <s v="US"/>
    <s v="USD"/>
    <n v="1435429626"/>
    <d v="2015-06-27T18:27:06"/>
    <n v="1431973626"/>
    <x v="2911"/>
    <b v="0"/>
    <n v="14"/>
    <b v="0"/>
    <n v="36.5"/>
    <s v="theater/plays"/>
    <x v="1"/>
    <s v="plays"/>
  </r>
  <r>
    <x v="2"/>
    <s v="US"/>
    <s v="USD"/>
    <n v="1452827374"/>
    <d v="2016-01-15T03:09:34"/>
    <n v="1450235374"/>
    <x v="2912"/>
    <b v="0"/>
    <n v="26"/>
    <b v="0"/>
    <n v="14.058171745152354"/>
    <s v="theater/plays"/>
    <x v="1"/>
    <s v="plays"/>
  </r>
  <r>
    <x v="2"/>
    <s v="US"/>
    <s v="USD"/>
    <n v="1410041339"/>
    <d v="2014-09-06T22:08:59"/>
    <n v="1404857339"/>
    <x v="2913"/>
    <b v="0"/>
    <n v="2"/>
    <b v="0"/>
    <n v="0.02"/>
    <s v="theater/plays"/>
    <x v="1"/>
    <s v="plays"/>
  </r>
  <r>
    <x v="2"/>
    <s v="GB"/>
    <s v="GBP"/>
    <n v="1426365994"/>
    <d v="2015-03-14T20:46:34"/>
    <n v="1421185594"/>
    <x v="2914"/>
    <b v="0"/>
    <n v="1"/>
    <b v="0"/>
    <n v="4.0000000000000001E-3"/>
    <s v="theater/plays"/>
    <x v="1"/>
    <s v="plays"/>
  </r>
  <r>
    <x v="2"/>
    <s v="GB"/>
    <s v="GBP"/>
    <n v="1458117190"/>
    <d v="2016-03-16T08:33:10"/>
    <n v="1455528790"/>
    <x v="2915"/>
    <b v="0"/>
    <n v="3"/>
    <b v="0"/>
    <n v="61.1"/>
    <s v="theater/plays"/>
    <x v="1"/>
    <s v="plays"/>
  </r>
  <r>
    <x v="2"/>
    <s v="GB"/>
    <s v="GBP"/>
    <n v="1400498789"/>
    <d v="2014-05-19T11:26:29"/>
    <n v="1398511589"/>
    <x v="2916"/>
    <b v="0"/>
    <n v="7"/>
    <b v="0"/>
    <n v="7.8378378378378386"/>
    <s v="theater/plays"/>
    <x v="1"/>
    <s v="plays"/>
  </r>
  <r>
    <x v="2"/>
    <s v="US"/>
    <s v="USD"/>
    <n v="1442381847"/>
    <d v="2015-09-16T05:37:27"/>
    <n v="1440826647"/>
    <x v="2917"/>
    <b v="0"/>
    <n v="9"/>
    <b v="0"/>
    <n v="21.85"/>
    <s v="theater/plays"/>
    <x v="1"/>
    <s v="plays"/>
  </r>
  <r>
    <x v="2"/>
    <s v="US"/>
    <s v="USD"/>
    <n v="1446131207"/>
    <d v="2015-10-29T15:06:47"/>
    <n v="1443712007"/>
    <x v="2918"/>
    <b v="0"/>
    <n v="20"/>
    <b v="0"/>
    <n v="27.24"/>
    <s v="theater/plays"/>
    <x v="1"/>
    <s v="plays"/>
  </r>
  <r>
    <x v="2"/>
    <s v="US"/>
    <s v="USD"/>
    <n v="1407250329"/>
    <d v="2014-08-05T14:52:09"/>
    <n v="1404658329"/>
    <x v="2919"/>
    <b v="0"/>
    <n v="6"/>
    <b v="0"/>
    <n v="8.5"/>
    <s v="theater/plays"/>
    <x v="1"/>
    <s v="plays"/>
  </r>
  <r>
    <x v="2"/>
    <s v="CA"/>
    <s v="CAD"/>
    <n v="1427306470"/>
    <d v="2015-03-25T18:01:10"/>
    <n v="1424718070"/>
    <x v="2920"/>
    <b v="0"/>
    <n v="13"/>
    <b v="0"/>
    <n v="26.840000000000003"/>
    <s v="theater/plays"/>
    <x v="1"/>
    <s v="plays"/>
  </r>
  <r>
    <x v="0"/>
    <s v="US"/>
    <s v="USD"/>
    <n v="1411679804"/>
    <d v="2014-09-25T21:16:44"/>
    <n v="1409087804"/>
    <x v="2921"/>
    <b v="0"/>
    <n v="3"/>
    <b v="1"/>
    <n v="129"/>
    <s v="theater/musical"/>
    <x v="1"/>
    <s v="musical"/>
  </r>
  <r>
    <x v="0"/>
    <s v="GB"/>
    <s v="GBP"/>
    <n v="1431982727"/>
    <d v="2015-05-18T20:58:47"/>
    <n v="1428094727"/>
    <x v="2922"/>
    <b v="0"/>
    <n v="6"/>
    <b v="1"/>
    <n v="100"/>
    <s v="theater/musical"/>
    <x v="1"/>
    <s v="musical"/>
  </r>
  <r>
    <x v="0"/>
    <s v="US"/>
    <s v="USD"/>
    <n v="1422068400"/>
    <d v="2015-01-24T03:00:00"/>
    <n v="1420774779"/>
    <x v="2923"/>
    <b v="0"/>
    <n v="10"/>
    <b v="1"/>
    <n v="100"/>
    <s v="theater/musical"/>
    <x v="1"/>
    <s v="musical"/>
  </r>
  <r>
    <x v="0"/>
    <s v="US"/>
    <s v="USD"/>
    <n v="1431143940"/>
    <d v="2015-05-09T03:59:00"/>
    <n v="1428585710"/>
    <x v="2924"/>
    <b v="0"/>
    <n v="147"/>
    <b v="1"/>
    <n v="103.2"/>
    <s v="theater/musical"/>
    <x v="1"/>
    <s v="musical"/>
  </r>
  <r>
    <x v="0"/>
    <s v="US"/>
    <s v="USD"/>
    <n v="1410444068"/>
    <d v="2014-09-11T14:01:08"/>
    <n v="1407852068"/>
    <x v="2925"/>
    <b v="0"/>
    <n v="199"/>
    <b v="1"/>
    <n v="102.44597777777777"/>
    <s v="theater/musical"/>
    <x v="1"/>
    <s v="musical"/>
  </r>
  <r>
    <x v="0"/>
    <s v="US"/>
    <s v="USD"/>
    <n v="1424715779"/>
    <d v="2015-02-23T18:22:59"/>
    <n v="1423506179"/>
    <x v="2926"/>
    <b v="0"/>
    <n v="50"/>
    <b v="1"/>
    <n v="125"/>
    <s v="theater/musical"/>
    <x v="1"/>
    <s v="musical"/>
  </r>
  <r>
    <x v="0"/>
    <s v="US"/>
    <s v="USD"/>
    <n v="1405400400"/>
    <d v="2014-07-15T05:00:00"/>
    <n v="1402934629"/>
    <x v="2927"/>
    <b v="0"/>
    <n v="21"/>
    <b v="1"/>
    <n v="130.83333333333334"/>
    <s v="theater/musical"/>
    <x v="1"/>
    <s v="musical"/>
  </r>
  <r>
    <x v="0"/>
    <s v="US"/>
    <s v="USD"/>
    <n v="1457135846"/>
    <d v="2016-03-04T23:57:26"/>
    <n v="1454543846"/>
    <x v="2928"/>
    <b v="0"/>
    <n v="24"/>
    <b v="1"/>
    <n v="100"/>
    <s v="theater/musical"/>
    <x v="1"/>
    <s v="musical"/>
  </r>
  <r>
    <x v="0"/>
    <s v="US"/>
    <s v="USD"/>
    <n v="1401024758"/>
    <d v="2014-05-25T13:32:38"/>
    <n v="1398432758"/>
    <x v="2929"/>
    <b v="0"/>
    <n v="32"/>
    <b v="1"/>
    <n v="102.06937499999999"/>
    <s v="theater/musical"/>
    <x v="1"/>
    <s v="musical"/>
  </r>
  <r>
    <x v="0"/>
    <s v="GB"/>
    <s v="GBP"/>
    <n v="1431007264"/>
    <d v="2015-05-07T14:01:04"/>
    <n v="1428415264"/>
    <x v="2930"/>
    <b v="0"/>
    <n v="62"/>
    <b v="1"/>
    <n v="100.92000000000002"/>
    <s v="theater/musical"/>
    <x v="1"/>
    <s v="musical"/>
  </r>
  <r>
    <x v="0"/>
    <s v="CA"/>
    <s v="CAD"/>
    <n v="1410761280"/>
    <d v="2014-09-15T06:08:00"/>
    <n v="1408604363"/>
    <x v="2931"/>
    <b v="0"/>
    <n v="9"/>
    <b v="1"/>
    <n v="106"/>
    <s v="theater/musical"/>
    <x v="1"/>
    <s v="musical"/>
  </r>
  <r>
    <x v="0"/>
    <s v="AU"/>
    <s v="AUD"/>
    <n v="1424516400"/>
    <d v="2015-02-21T11:00:00"/>
    <n v="1421812637"/>
    <x v="2932"/>
    <b v="0"/>
    <n v="38"/>
    <b v="1"/>
    <n v="105.0967741935484"/>
    <s v="theater/musical"/>
    <x v="1"/>
    <s v="musical"/>
  </r>
  <r>
    <x v="0"/>
    <s v="US"/>
    <s v="USD"/>
    <n v="1465081053"/>
    <d v="2016-06-04T22:57:33"/>
    <n v="1462489053"/>
    <x v="2933"/>
    <b v="0"/>
    <n v="54"/>
    <b v="1"/>
    <n v="102.76"/>
    <s v="theater/musical"/>
    <x v="1"/>
    <s v="musical"/>
  </r>
  <r>
    <x v="0"/>
    <s v="CA"/>
    <s v="CAD"/>
    <n v="1402845364"/>
    <d v="2014-06-15T15:16:04"/>
    <n v="1400253364"/>
    <x v="2934"/>
    <b v="0"/>
    <n v="37"/>
    <b v="1"/>
    <n v="108"/>
    <s v="theater/musical"/>
    <x v="1"/>
    <s v="musical"/>
  </r>
  <r>
    <x v="0"/>
    <s v="US"/>
    <s v="USD"/>
    <n v="1472490000"/>
    <d v="2016-08-29T17:00:00"/>
    <n v="1467468008"/>
    <x v="2935"/>
    <b v="0"/>
    <n v="39"/>
    <b v="1"/>
    <n v="100.88571428571429"/>
    <s v="theater/musical"/>
    <x v="1"/>
    <s v="musical"/>
  </r>
  <r>
    <x v="0"/>
    <s v="US"/>
    <s v="USD"/>
    <n v="1413176340"/>
    <d v="2014-10-13T04:59:00"/>
    <n v="1412091423"/>
    <x v="2936"/>
    <b v="0"/>
    <n v="34"/>
    <b v="1"/>
    <n v="128"/>
    <s v="theater/musical"/>
    <x v="1"/>
    <s v="musical"/>
  </r>
  <r>
    <x v="0"/>
    <s v="GB"/>
    <s v="GBP"/>
    <n v="1405249113"/>
    <d v="2014-07-13T10:58:33"/>
    <n v="1402657113"/>
    <x v="2937"/>
    <b v="0"/>
    <n v="55"/>
    <b v="1"/>
    <n v="133.33333333333331"/>
    <s v="theater/musical"/>
    <x v="1"/>
    <s v="musical"/>
  </r>
  <r>
    <x v="0"/>
    <s v="US"/>
    <s v="USD"/>
    <n v="1422636814"/>
    <d v="2015-01-30T16:53:34"/>
    <n v="1420044814"/>
    <x v="2938"/>
    <b v="0"/>
    <n v="32"/>
    <b v="1"/>
    <n v="101.375"/>
    <s v="theater/musical"/>
    <x v="1"/>
    <s v="musical"/>
  </r>
  <r>
    <x v="0"/>
    <s v="US"/>
    <s v="USD"/>
    <n v="1409187600"/>
    <d v="2014-08-28T01:00:00"/>
    <n v="1406316312"/>
    <x v="2939"/>
    <b v="0"/>
    <n v="25"/>
    <b v="1"/>
    <n v="102.875"/>
    <s v="theater/musical"/>
    <x v="1"/>
    <s v="musical"/>
  </r>
  <r>
    <x v="0"/>
    <s v="US"/>
    <s v="USD"/>
    <n v="1421606018"/>
    <d v="2015-01-18T18:33:38"/>
    <n v="1418150018"/>
    <x v="2940"/>
    <b v="0"/>
    <n v="33"/>
    <b v="1"/>
    <n v="107.24000000000001"/>
    <s v="theater/musical"/>
    <x v="1"/>
    <s v="musical"/>
  </r>
  <r>
    <x v="2"/>
    <s v="US"/>
    <s v="USD"/>
    <n v="1425250955"/>
    <d v="2015-03-01T23:02:35"/>
    <n v="1422658955"/>
    <x v="2941"/>
    <b v="0"/>
    <n v="1"/>
    <b v="0"/>
    <n v="4.0000000000000001E-3"/>
    <s v="theater/spaces"/>
    <x v="1"/>
    <s v="spaces"/>
  </r>
  <r>
    <x v="2"/>
    <s v="CA"/>
    <s v="CAD"/>
    <n v="1450297080"/>
    <d v="2015-12-16T20:18:00"/>
    <n v="1448565459"/>
    <x v="2942"/>
    <b v="0"/>
    <n v="202"/>
    <b v="0"/>
    <n v="20.424999999999997"/>
    <s v="theater/spaces"/>
    <x v="1"/>
    <s v="spaces"/>
  </r>
  <r>
    <x v="2"/>
    <s v="US"/>
    <s v="USD"/>
    <n v="1428894380"/>
    <d v="2015-04-13T03:06:20"/>
    <n v="1426302380"/>
    <x v="2943"/>
    <b v="0"/>
    <n v="0"/>
    <b v="0"/>
    <n v="0"/>
    <s v="theater/spaces"/>
    <x v="1"/>
    <s v="spaces"/>
  </r>
  <r>
    <x v="2"/>
    <s v="US"/>
    <s v="USD"/>
    <n v="1433714198"/>
    <d v="2015-06-07T21:56:38"/>
    <n v="1431122198"/>
    <x v="2944"/>
    <b v="0"/>
    <n v="1"/>
    <b v="0"/>
    <n v="1"/>
    <s v="theater/spaces"/>
    <x v="1"/>
    <s v="spaces"/>
  </r>
  <r>
    <x v="2"/>
    <s v="US"/>
    <s v="USD"/>
    <n v="1432437660"/>
    <d v="2015-05-24T03:21:00"/>
    <n v="1429845660"/>
    <x v="2945"/>
    <b v="0"/>
    <n v="0"/>
    <b v="0"/>
    <n v="0"/>
    <s v="theater/spaces"/>
    <x v="1"/>
    <s v="spaces"/>
  </r>
  <r>
    <x v="2"/>
    <s v="GB"/>
    <s v="GBP"/>
    <n v="1471265092"/>
    <d v="2016-08-15T12:44:52"/>
    <n v="1468673092"/>
    <x v="2946"/>
    <b v="0"/>
    <n v="2"/>
    <b v="0"/>
    <n v="0.1"/>
    <s v="theater/spaces"/>
    <x v="1"/>
    <s v="spaces"/>
  </r>
  <r>
    <x v="2"/>
    <s v="US"/>
    <s v="USD"/>
    <n v="1480007460"/>
    <d v="2016-11-24T17:11:00"/>
    <n v="1475760567"/>
    <x v="2947"/>
    <b v="0"/>
    <n v="13"/>
    <b v="0"/>
    <n v="4.2880000000000003"/>
    <s v="theater/spaces"/>
    <x v="1"/>
    <s v="spaces"/>
  </r>
  <r>
    <x v="2"/>
    <s v="US"/>
    <s v="USD"/>
    <n v="1433259293"/>
    <d v="2015-06-02T15:34:53"/>
    <n v="1428075293"/>
    <x v="2948"/>
    <b v="0"/>
    <n v="9"/>
    <b v="0"/>
    <n v="4.8000000000000004E-3"/>
    <s v="theater/spaces"/>
    <x v="1"/>
    <s v="spaces"/>
  </r>
  <r>
    <x v="2"/>
    <s v="US"/>
    <s v="USD"/>
    <n v="1447965917"/>
    <d v="2015-11-19T20:45:17"/>
    <n v="1445370317"/>
    <x v="2949"/>
    <b v="0"/>
    <n v="2"/>
    <b v="0"/>
    <n v="2.5"/>
    <s v="theater/spaces"/>
    <x v="1"/>
    <s v="spaces"/>
  </r>
  <r>
    <x v="2"/>
    <s v="US"/>
    <s v="USD"/>
    <n v="1453538752"/>
    <d v="2016-01-23T08:45:52"/>
    <n v="1450946752"/>
    <x v="2950"/>
    <b v="0"/>
    <n v="0"/>
    <b v="0"/>
    <n v="0"/>
    <s v="theater/spaces"/>
    <x v="1"/>
    <s v="spaces"/>
  </r>
  <r>
    <x v="1"/>
    <s v="US"/>
    <s v="USD"/>
    <n v="1412536573"/>
    <d v="2014-10-05T19:16:13"/>
    <n v="1408648573"/>
    <x v="2951"/>
    <b v="0"/>
    <n v="58"/>
    <b v="0"/>
    <n v="2.1919999999999997"/>
    <s v="theater/spaces"/>
    <x v="1"/>
    <s v="spaces"/>
  </r>
  <r>
    <x v="1"/>
    <s v="US"/>
    <s v="USD"/>
    <n v="1476676800"/>
    <d v="2016-10-17T04:00:00"/>
    <n v="1473957239"/>
    <x v="2952"/>
    <b v="0"/>
    <n v="8"/>
    <b v="0"/>
    <n v="8.0250000000000004"/>
    <s v="theater/spaces"/>
    <x v="1"/>
    <s v="spaces"/>
  </r>
  <r>
    <x v="1"/>
    <s v="US"/>
    <s v="USD"/>
    <n v="1444330821"/>
    <d v="2015-10-08T19:00:21"/>
    <n v="1441738821"/>
    <x v="2953"/>
    <b v="0"/>
    <n v="3"/>
    <b v="0"/>
    <n v="0.15125"/>
    <s v="theater/spaces"/>
    <x v="1"/>
    <s v="spaces"/>
  </r>
  <r>
    <x v="1"/>
    <s v="US"/>
    <s v="USD"/>
    <n v="1489669203"/>
    <d v="2017-03-16T13:00:03"/>
    <n v="1487944803"/>
    <x v="2954"/>
    <b v="0"/>
    <n v="0"/>
    <b v="0"/>
    <n v="0"/>
    <s v="theater/spaces"/>
    <x v="1"/>
    <s v="spaces"/>
  </r>
  <r>
    <x v="1"/>
    <s v="US"/>
    <s v="USD"/>
    <n v="1434476849"/>
    <d v="2015-06-16T17:47:29"/>
    <n v="1431884849"/>
    <x v="2955"/>
    <b v="0"/>
    <n v="11"/>
    <b v="0"/>
    <n v="59.583333333333336"/>
    <s v="theater/spaces"/>
    <x v="1"/>
    <s v="spaces"/>
  </r>
  <r>
    <x v="1"/>
    <s v="US"/>
    <s v="USD"/>
    <n v="1462402850"/>
    <d v="2016-05-04T23:00:50"/>
    <n v="1459810850"/>
    <x v="2956"/>
    <b v="0"/>
    <n v="20"/>
    <b v="0"/>
    <n v="16.734177215189874"/>
    <s v="theater/spaces"/>
    <x v="1"/>
    <s v="spaces"/>
  </r>
  <r>
    <x v="1"/>
    <s v="US"/>
    <s v="USD"/>
    <n v="1427498172"/>
    <d v="2015-03-27T23:16:12"/>
    <n v="1422317772"/>
    <x v="2957"/>
    <b v="0"/>
    <n v="3"/>
    <b v="0"/>
    <n v="1.8666666666666669"/>
    <s v="theater/spaces"/>
    <x v="1"/>
    <s v="spaces"/>
  </r>
  <r>
    <x v="1"/>
    <s v="US"/>
    <s v="USD"/>
    <n v="1462729317"/>
    <d v="2016-05-08T17:41:57"/>
    <n v="1457548917"/>
    <x v="2958"/>
    <b v="0"/>
    <n v="0"/>
    <b v="0"/>
    <n v="0"/>
    <s v="theater/spaces"/>
    <x v="1"/>
    <s v="spaces"/>
  </r>
  <r>
    <x v="1"/>
    <s v="GB"/>
    <s v="GBP"/>
    <n v="1465258325"/>
    <d v="2016-06-07T00:12:05"/>
    <n v="1462666325"/>
    <x v="2959"/>
    <b v="0"/>
    <n v="0"/>
    <b v="0"/>
    <n v="0"/>
    <s v="theater/spaces"/>
    <x v="1"/>
    <s v="spaces"/>
  </r>
  <r>
    <x v="1"/>
    <s v="US"/>
    <s v="USD"/>
    <n v="1410459023"/>
    <d v="2014-09-11T18:10:23"/>
    <n v="1407867023"/>
    <x v="2960"/>
    <b v="0"/>
    <n v="0"/>
    <b v="0"/>
    <n v="0"/>
    <s v="theater/spaces"/>
    <x v="1"/>
    <s v="spaces"/>
  </r>
  <r>
    <x v="0"/>
    <s v="US"/>
    <s v="USD"/>
    <n v="1427342400"/>
    <d v="2015-03-26T04:00:00"/>
    <n v="1424927159"/>
    <x v="2961"/>
    <b v="0"/>
    <n v="108"/>
    <b v="1"/>
    <n v="109.62"/>
    <s v="theater/plays"/>
    <x v="1"/>
    <s v="plays"/>
  </r>
  <r>
    <x v="0"/>
    <s v="US"/>
    <s v="USD"/>
    <n v="1425193140"/>
    <d v="2015-03-01T06:59:00"/>
    <n v="1422769906"/>
    <x v="2962"/>
    <b v="0"/>
    <n v="20"/>
    <b v="1"/>
    <n v="121.8"/>
    <s v="theater/plays"/>
    <x v="1"/>
    <s v="plays"/>
  </r>
  <r>
    <x v="0"/>
    <s v="US"/>
    <s v="USD"/>
    <n v="1435835824"/>
    <d v="2015-07-02T11:17:04"/>
    <n v="1433243824"/>
    <x v="2963"/>
    <b v="0"/>
    <n v="98"/>
    <b v="1"/>
    <n v="106.85"/>
    <s v="theater/plays"/>
    <x v="1"/>
    <s v="plays"/>
  </r>
  <r>
    <x v="0"/>
    <s v="US"/>
    <s v="USD"/>
    <n v="1407360720"/>
    <d v="2014-08-06T21:32:00"/>
    <n v="1404769819"/>
    <x v="2964"/>
    <b v="0"/>
    <n v="196"/>
    <b v="1"/>
    <n v="100.71379999999999"/>
    <s v="theater/plays"/>
    <x v="1"/>
    <s v="plays"/>
  </r>
  <r>
    <x v="0"/>
    <s v="US"/>
    <s v="USD"/>
    <n v="1436290233"/>
    <d v="2015-07-07T17:30:33"/>
    <n v="1433698233"/>
    <x v="2965"/>
    <b v="0"/>
    <n v="39"/>
    <b v="1"/>
    <n v="109.00000000000001"/>
    <s v="theater/plays"/>
    <x v="1"/>
    <s v="plays"/>
  </r>
  <r>
    <x v="0"/>
    <s v="US"/>
    <s v="USD"/>
    <n v="1442425412"/>
    <d v="2015-09-16T17:43:32"/>
    <n v="1439833412"/>
    <x v="2966"/>
    <b v="0"/>
    <n v="128"/>
    <b v="1"/>
    <n v="113.63000000000001"/>
    <s v="theater/plays"/>
    <x v="1"/>
    <s v="plays"/>
  </r>
  <r>
    <x v="0"/>
    <s v="US"/>
    <s v="USD"/>
    <n v="1425872692"/>
    <d v="2015-03-09T03:44:52"/>
    <n v="1423284292"/>
    <x v="2967"/>
    <b v="0"/>
    <n v="71"/>
    <b v="1"/>
    <n v="113.92"/>
    <s v="theater/plays"/>
    <x v="1"/>
    <s v="plays"/>
  </r>
  <r>
    <x v="0"/>
    <s v="US"/>
    <s v="USD"/>
    <n v="1471406340"/>
    <d v="2016-08-17T03:59:00"/>
    <n v="1470227660"/>
    <x v="2968"/>
    <b v="0"/>
    <n v="47"/>
    <b v="1"/>
    <n v="106"/>
    <s v="theater/plays"/>
    <x v="1"/>
    <s v="plays"/>
  </r>
  <r>
    <x v="0"/>
    <s v="CA"/>
    <s v="CAD"/>
    <n v="1430693460"/>
    <d v="2015-05-03T22:51:00"/>
    <n v="1428087153"/>
    <x v="2969"/>
    <b v="0"/>
    <n v="17"/>
    <b v="1"/>
    <n v="162.5"/>
    <s v="theater/plays"/>
    <x v="1"/>
    <s v="plays"/>
  </r>
  <r>
    <x v="0"/>
    <s v="US"/>
    <s v="USD"/>
    <n v="1405699451"/>
    <d v="2014-07-18T16:04:11"/>
    <n v="1403107451"/>
    <x v="2970"/>
    <b v="0"/>
    <n v="91"/>
    <b v="1"/>
    <n v="106"/>
    <s v="theater/plays"/>
    <x v="1"/>
    <s v="plays"/>
  </r>
  <r>
    <x v="0"/>
    <s v="US"/>
    <s v="USD"/>
    <n v="1409500078"/>
    <d v="2014-08-31T15:47:58"/>
    <n v="1406908078"/>
    <x v="2971"/>
    <b v="0"/>
    <n v="43"/>
    <b v="1"/>
    <n v="100.15624999999999"/>
    <s v="theater/plays"/>
    <x v="1"/>
    <s v="plays"/>
  </r>
  <r>
    <x v="0"/>
    <s v="US"/>
    <s v="USD"/>
    <n v="1480899600"/>
    <d v="2016-12-05T01:00:00"/>
    <n v="1479609520"/>
    <x v="2972"/>
    <b v="0"/>
    <n v="17"/>
    <b v="1"/>
    <n v="105.35000000000001"/>
    <s v="theater/plays"/>
    <x v="1"/>
    <s v="plays"/>
  </r>
  <r>
    <x v="0"/>
    <s v="US"/>
    <s v="USD"/>
    <n v="1451620800"/>
    <d v="2016-01-01T04:00:00"/>
    <n v="1449171508"/>
    <x v="2973"/>
    <b v="0"/>
    <n v="33"/>
    <b v="1"/>
    <n v="174.8"/>
    <s v="theater/plays"/>
    <x v="1"/>
    <s v="plays"/>
  </r>
  <r>
    <x v="0"/>
    <s v="US"/>
    <s v="USD"/>
    <n v="1411695300"/>
    <d v="2014-09-26T01:35:00"/>
    <n v="1409275671"/>
    <x v="2974"/>
    <b v="0"/>
    <n v="87"/>
    <b v="1"/>
    <n v="102"/>
    <s v="theater/plays"/>
    <x v="1"/>
    <s v="plays"/>
  </r>
  <r>
    <x v="0"/>
    <s v="US"/>
    <s v="USD"/>
    <n v="1417057200"/>
    <d v="2014-11-27T03:00:00"/>
    <n v="1414599886"/>
    <x v="2975"/>
    <b v="0"/>
    <n v="113"/>
    <b v="1"/>
    <n v="100.125"/>
    <s v="theater/plays"/>
    <x v="1"/>
    <s v="plays"/>
  </r>
  <r>
    <x v="0"/>
    <s v="GB"/>
    <s v="GBP"/>
    <n v="1457870400"/>
    <d v="2016-03-13T12:00:00"/>
    <n v="1456421530"/>
    <x v="2976"/>
    <b v="0"/>
    <n v="14"/>
    <b v="1"/>
    <n v="171.42857142857142"/>
    <s v="theater/plays"/>
    <x v="1"/>
    <s v="plays"/>
  </r>
  <r>
    <x v="0"/>
    <s v="US"/>
    <s v="USD"/>
    <n v="1427076840"/>
    <d v="2015-03-23T02:14:00"/>
    <n v="1421960934"/>
    <x v="2977"/>
    <b v="0"/>
    <n v="30"/>
    <b v="1"/>
    <n v="113.56666666666666"/>
    <s v="theater/plays"/>
    <x v="1"/>
    <s v="plays"/>
  </r>
  <r>
    <x v="0"/>
    <s v="US"/>
    <s v="USD"/>
    <n v="1413784740"/>
    <d v="2014-10-20T05:59:00"/>
    <n v="1412954547"/>
    <x v="2978"/>
    <b v="0"/>
    <n v="16"/>
    <b v="1"/>
    <n v="129.46666666666667"/>
    <s v="theater/plays"/>
    <x v="1"/>
    <s v="plays"/>
  </r>
  <r>
    <x v="0"/>
    <s v="US"/>
    <s v="USD"/>
    <n v="1420524000"/>
    <d v="2015-01-06T06:00:00"/>
    <n v="1419104823"/>
    <x v="2979"/>
    <b v="0"/>
    <n v="46"/>
    <b v="1"/>
    <n v="101.4"/>
    <s v="theater/plays"/>
    <x v="1"/>
    <s v="plays"/>
  </r>
  <r>
    <x v="0"/>
    <s v="US"/>
    <s v="USD"/>
    <n v="1440381600"/>
    <d v="2015-08-24T02:00:00"/>
    <n v="1438639130"/>
    <x v="2980"/>
    <b v="0"/>
    <n v="24"/>
    <b v="1"/>
    <n v="109.16666666666666"/>
    <s v="theater/plays"/>
    <x v="1"/>
    <s v="plays"/>
  </r>
  <r>
    <x v="0"/>
    <s v="IE"/>
    <s v="EUR"/>
    <n v="1443014756"/>
    <d v="2015-09-23T13:25:56"/>
    <n v="1439126756"/>
    <x v="2981"/>
    <b v="1"/>
    <n v="97"/>
    <b v="1"/>
    <n v="128.92500000000001"/>
    <s v="theater/spaces"/>
    <x v="1"/>
    <s v="spaces"/>
  </r>
  <r>
    <x v="0"/>
    <s v="GB"/>
    <s v="GBP"/>
    <n v="1455208143"/>
    <d v="2016-02-11T16:29:03"/>
    <n v="1452616143"/>
    <x v="2982"/>
    <b v="1"/>
    <n v="59"/>
    <b v="1"/>
    <n v="102.06"/>
    <s v="theater/spaces"/>
    <x v="1"/>
    <s v="spaces"/>
  </r>
  <r>
    <x v="0"/>
    <s v="US"/>
    <s v="USD"/>
    <n v="1415722236"/>
    <d v="2014-11-11T16:10:36"/>
    <n v="1410534636"/>
    <x v="2983"/>
    <b v="1"/>
    <n v="1095"/>
    <b v="1"/>
    <n v="146.53957758620692"/>
    <s v="theater/spaces"/>
    <x v="1"/>
    <s v="spaces"/>
  </r>
  <r>
    <x v="0"/>
    <s v="US"/>
    <s v="USD"/>
    <n v="1472020881"/>
    <d v="2016-08-24T06:41:21"/>
    <n v="1469428881"/>
    <x v="2984"/>
    <b v="1"/>
    <n v="218"/>
    <b v="1"/>
    <n v="100.352"/>
    <s v="theater/spaces"/>
    <x v="1"/>
    <s v="spaces"/>
  </r>
  <r>
    <x v="0"/>
    <s v="NZ"/>
    <s v="NZD"/>
    <n v="1477886400"/>
    <d v="2016-10-31T04:00:00"/>
    <n v="1476228128"/>
    <x v="2985"/>
    <b v="0"/>
    <n v="111"/>
    <b v="1"/>
    <n v="121.64999999999999"/>
    <s v="theater/spaces"/>
    <x v="1"/>
    <s v="spaces"/>
  </r>
  <r>
    <x v="0"/>
    <s v="GB"/>
    <s v="GBP"/>
    <n v="1462100406"/>
    <d v="2016-05-01T11:00:06"/>
    <n v="1456920006"/>
    <x v="2986"/>
    <b v="0"/>
    <n v="56"/>
    <b v="1"/>
    <n v="105.5"/>
    <s v="theater/spaces"/>
    <x v="1"/>
    <s v="spaces"/>
  </r>
  <r>
    <x v="0"/>
    <s v="US"/>
    <s v="USD"/>
    <n v="1476316800"/>
    <d v="2016-10-13T00:00:00"/>
    <n v="1473837751"/>
    <x v="2987"/>
    <b v="0"/>
    <n v="265"/>
    <b v="1"/>
    <n v="110.4008"/>
    <s v="theater/spaces"/>
    <x v="1"/>
    <s v="spaces"/>
  </r>
  <r>
    <x v="0"/>
    <s v="GB"/>
    <s v="GBP"/>
    <n v="1466412081"/>
    <d v="2016-06-20T08:41:21"/>
    <n v="1463820081"/>
    <x v="2988"/>
    <b v="0"/>
    <n v="28"/>
    <b v="1"/>
    <n v="100"/>
    <s v="theater/spaces"/>
    <x v="1"/>
    <s v="spaces"/>
  </r>
  <r>
    <x v="0"/>
    <s v="US"/>
    <s v="USD"/>
    <n v="1450673940"/>
    <d v="2015-12-21T04:59:00"/>
    <n v="1448756962"/>
    <x v="2989"/>
    <b v="0"/>
    <n v="364"/>
    <b v="1"/>
    <n v="176.535"/>
    <s v="theater/spaces"/>
    <x v="1"/>
    <s v="spaces"/>
  </r>
  <r>
    <x v="0"/>
    <s v="US"/>
    <s v="USD"/>
    <n v="1452174420"/>
    <d v="2016-01-07T13:47:00"/>
    <n v="1449150420"/>
    <x v="2990"/>
    <b v="0"/>
    <n v="27"/>
    <b v="1"/>
    <n v="100"/>
    <s v="theater/spaces"/>
    <x v="1"/>
    <s v="spaces"/>
  </r>
  <r>
    <x v="0"/>
    <s v="US"/>
    <s v="USD"/>
    <n v="1485547530"/>
    <d v="2017-01-27T20:05:30"/>
    <n v="1483646730"/>
    <x v="2991"/>
    <b v="0"/>
    <n v="93"/>
    <b v="1"/>
    <n v="103.29411764705883"/>
    <s v="theater/spaces"/>
    <x v="1"/>
    <s v="spaces"/>
  </r>
  <r>
    <x v="0"/>
    <s v="US"/>
    <s v="USD"/>
    <n v="1476037510"/>
    <d v="2016-10-09T18:25:10"/>
    <n v="1473445510"/>
    <x v="2992"/>
    <b v="0"/>
    <n v="64"/>
    <b v="1"/>
    <n v="104.5"/>
    <s v="theater/spaces"/>
    <x v="1"/>
    <s v="spaces"/>
  </r>
  <r>
    <x v="0"/>
    <s v="US"/>
    <s v="USD"/>
    <n v="1455998867"/>
    <d v="2016-02-20T20:07:47"/>
    <n v="1453406867"/>
    <x v="2993"/>
    <b v="0"/>
    <n v="22"/>
    <b v="1"/>
    <n v="100.29999999999998"/>
    <s v="theater/spaces"/>
    <x v="1"/>
    <s v="spaces"/>
  </r>
  <r>
    <x v="0"/>
    <s v="GB"/>
    <s v="GBP"/>
    <n v="1412335772"/>
    <d v="2014-10-03T11:29:32"/>
    <n v="1409743772"/>
    <x v="2994"/>
    <b v="0"/>
    <n v="59"/>
    <b v="1"/>
    <n v="457.74666666666673"/>
    <s v="theater/spaces"/>
    <x v="1"/>
    <s v="spaces"/>
  </r>
  <r>
    <x v="0"/>
    <s v="US"/>
    <s v="USD"/>
    <n v="1484841471"/>
    <d v="2017-01-19T15:57:51"/>
    <n v="1482249471"/>
    <x v="2995"/>
    <b v="0"/>
    <n v="249"/>
    <b v="1"/>
    <n v="104.96000000000001"/>
    <s v="theater/spaces"/>
    <x v="1"/>
    <s v="spaces"/>
  </r>
  <r>
    <x v="0"/>
    <s v="US"/>
    <s v="USD"/>
    <n v="1432677240"/>
    <d v="2015-05-26T21:54:00"/>
    <n v="1427493240"/>
    <x v="2996"/>
    <b v="0"/>
    <n v="392"/>
    <b v="1"/>
    <n v="171.94285714285715"/>
    <s v="theater/spaces"/>
    <x v="1"/>
    <s v="spaces"/>
  </r>
  <r>
    <x v="0"/>
    <s v="US"/>
    <s v="USD"/>
    <n v="1488171540"/>
    <d v="2017-02-27T04:59:00"/>
    <n v="1486661793"/>
    <x v="2997"/>
    <b v="0"/>
    <n v="115"/>
    <b v="1"/>
    <n v="103.73000000000002"/>
    <s v="theater/spaces"/>
    <x v="1"/>
    <s v="spaces"/>
  </r>
  <r>
    <x v="0"/>
    <s v="US"/>
    <s v="USD"/>
    <n v="1402892700"/>
    <d v="2014-06-16T04:25:00"/>
    <n v="1400474329"/>
    <x v="2998"/>
    <b v="0"/>
    <n v="433"/>
    <b v="1"/>
    <n v="103.029"/>
    <s v="theater/spaces"/>
    <x v="1"/>
    <s v="spaces"/>
  </r>
  <r>
    <x v="0"/>
    <s v="US"/>
    <s v="USD"/>
    <n v="1488333600"/>
    <d v="2017-03-01T02:00:00"/>
    <n v="1487094360"/>
    <x v="2999"/>
    <b v="0"/>
    <n v="20"/>
    <b v="1"/>
    <n v="118.88888888888889"/>
    <s v="theater/spaces"/>
    <x v="1"/>
    <s v="spaces"/>
  </r>
  <r>
    <x v="0"/>
    <s v="US"/>
    <s v="USD"/>
    <n v="1485885600"/>
    <d v="2017-01-31T18:00:00"/>
    <n v="1484682670"/>
    <x v="3000"/>
    <b v="0"/>
    <n v="8"/>
    <b v="1"/>
    <n v="100"/>
    <s v="theater/spaces"/>
    <x v="1"/>
    <s v="spaces"/>
  </r>
  <r>
    <x v="0"/>
    <s v="US"/>
    <s v="USD"/>
    <n v="1468445382"/>
    <d v="2016-07-13T21:29:42"/>
    <n v="1465853382"/>
    <x v="3001"/>
    <b v="0"/>
    <n v="175"/>
    <b v="1"/>
    <n v="318.69988910451895"/>
    <s v="theater/spaces"/>
    <x v="1"/>
    <s v="spaces"/>
  </r>
  <r>
    <x v="0"/>
    <s v="US"/>
    <s v="USD"/>
    <n v="1356552252"/>
    <d v="2012-12-26T20:04:12"/>
    <n v="1353960252"/>
    <x v="3002"/>
    <b v="0"/>
    <n v="104"/>
    <b v="1"/>
    <n v="108.50614285714286"/>
    <s v="theater/spaces"/>
    <x v="1"/>
    <s v="spaces"/>
  </r>
  <r>
    <x v="0"/>
    <s v="US"/>
    <s v="USD"/>
    <n v="1456811940"/>
    <d v="2016-03-01T05:59:00"/>
    <n v="1454098976"/>
    <x v="3003"/>
    <b v="0"/>
    <n v="17"/>
    <b v="1"/>
    <n v="101.16666666666667"/>
    <s v="theater/spaces"/>
    <x v="1"/>
    <s v="spaces"/>
  </r>
  <r>
    <x v="0"/>
    <s v="US"/>
    <s v="USD"/>
    <n v="1416089324"/>
    <d v="2014-11-15T22:08:44"/>
    <n v="1413493724"/>
    <x v="3004"/>
    <b v="0"/>
    <n v="277"/>
    <b v="1"/>
    <n v="112.815"/>
    <s v="theater/spaces"/>
    <x v="1"/>
    <s v="spaces"/>
  </r>
  <r>
    <x v="0"/>
    <s v="US"/>
    <s v="USD"/>
    <n v="1412611905"/>
    <d v="2014-10-06T16:11:45"/>
    <n v="1410019905"/>
    <x v="3005"/>
    <b v="0"/>
    <n v="118"/>
    <b v="1"/>
    <n v="120.49622641509434"/>
    <s v="theater/spaces"/>
    <x v="1"/>
    <s v="spaces"/>
  </r>
  <r>
    <x v="0"/>
    <s v="CA"/>
    <s v="CAD"/>
    <n v="1418580591"/>
    <d v="2014-12-14T18:09:51"/>
    <n v="1415988591"/>
    <x v="3006"/>
    <b v="0"/>
    <n v="97"/>
    <b v="1"/>
    <n v="107.74999999999999"/>
    <s v="theater/spaces"/>
    <x v="1"/>
    <s v="spaces"/>
  </r>
  <r>
    <x v="0"/>
    <s v="US"/>
    <s v="USD"/>
    <n v="1429938683"/>
    <d v="2015-04-25T05:11:23"/>
    <n v="1428124283"/>
    <x v="3007"/>
    <b v="0"/>
    <n v="20"/>
    <b v="1"/>
    <n v="180"/>
    <s v="theater/spaces"/>
    <x v="1"/>
    <s v="spaces"/>
  </r>
  <r>
    <x v="0"/>
    <s v="US"/>
    <s v="USD"/>
    <n v="1453352719"/>
    <d v="2016-01-21T05:05:19"/>
    <n v="1450760719"/>
    <x v="3008"/>
    <b v="0"/>
    <n v="26"/>
    <b v="1"/>
    <n v="101.16666666666667"/>
    <s v="theater/spaces"/>
    <x v="1"/>
    <s v="spaces"/>
  </r>
  <r>
    <x v="0"/>
    <s v="US"/>
    <s v="USD"/>
    <n v="1417012840"/>
    <d v="2014-11-26T14:40:40"/>
    <n v="1414417240"/>
    <x v="3009"/>
    <b v="0"/>
    <n v="128"/>
    <b v="1"/>
    <n v="119.756"/>
    <s v="theater/spaces"/>
    <x v="1"/>
    <s v="spaces"/>
  </r>
  <r>
    <x v="0"/>
    <s v="US"/>
    <s v="USD"/>
    <n v="1424548719"/>
    <d v="2015-02-21T19:58:39"/>
    <n v="1419364719"/>
    <x v="3010"/>
    <b v="0"/>
    <n v="15"/>
    <b v="1"/>
    <n v="158"/>
    <s v="theater/spaces"/>
    <x v="1"/>
    <s v="spaces"/>
  </r>
  <r>
    <x v="0"/>
    <s v="ES"/>
    <s v="EUR"/>
    <n v="1450911540"/>
    <d v="2015-12-23T22:59:00"/>
    <n v="1448536516"/>
    <x v="3011"/>
    <b v="0"/>
    <n v="25"/>
    <b v="1"/>
    <n v="123.66666666666666"/>
    <s v="theater/spaces"/>
    <x v="1"/>
    <s v="spaces"/>
  </r>
  <r>
    <x v="0"/>
    <s v="US"/>
    <s v="USD"/>
    <n v="1423587130"/>
    <d v="2015-02-10T16:52:10"/>
    <n v="1421772730"/>
    <x v="3012"/>
    <b v="0"/>
    <n v="55"/>
    <b v="1"/>
    <n v="117.12499999999999"/>
    <s v="theater/spaces"/>
    <x v="1"/>
    <s v="spaces"/>
  </r>
  <r>
    <x v="0"/>
    <s v="US"/>
    <s v="USD"/>
    <n v="1434917049"/>
    <d v="2015-06-21T20:04:09"/>
    <n v="1432325049"/>
    <x v="3013"/>
    <b v="0"/>
    <n v="107"/>
    <b v="1"/>
    <n v="156.96"/>
    <s v="theater/spaces"/>
    <x v="1"/>
    <s v="spaces"/>
  </r>
  <r>
    <x v="0"/>
    <s v="US"/>
    <s v="USD"/>
    <n v="1415163600"/>
    <d v="2014-11-05T05:00:00"/>
    <n v="1412737080"/>
    <x v="3014"/>
    <b v="0"/>
    <n v="557"/>
    <b v="1"/>
    <n v="113.104"/>
    <s v="theater/spaces"/>
    <x v="1"/>
    <s v="spaces"/>
  </r>
  <r>
    <x v="0"/>
    <s v="US"/>
    <s v="USD"/>
    <n v="1402459200"/>
    <d v="2014-06-11T04:00:00"/>
    <n v="1401125238"/>
    <x v="3015"/>
    <b v="0"/>
    <n v="40"/>
    <b v="1"/>
    <n v="103.17647058823529"/>
    <s v="theater/spaces"/>
    <x v="1"/>
    <s v="spaces"/>
  </r>
  <r>
    <x v="0"/>
    <s v="US"/>
    <s v="USD"/>
    <n v="1405688952"/>
    <d v="2014-07-18T13:09:12"/>
    <n v="1400504952"/>
    <x v="3016"/>
    <b v="0"/>
    <n v="36"/>
    <b v="1"/>
    <n v="102.61176470588236"/>
    <s v="theater/spaces"/>
    <x v="1"/>
    <s v="spaces"/>
  </r>
  <r>
    <x v="0"/>
    <s v="US"/>
    <s v="USD"/>
    <n v="1408566243"/>
    <d v="2014-08-20T20:24:03"/>
    <n v="1405974243"/>
    <x v="3017"/>
    <b v="0"/>
    <n v="159"/>
    <b v="1"/>
    <n v="105.84090909090908"/>
    <s v="theater/spaces"/>
    <x v="1"/>
    <s v="spaces"/>
  </r>
  <r>
    <x v="0"/>
    <s v="FR"/>
    <s v="EUR"/>
    <n v="1437429600"/>
    <d v="2015-07-20T22:00:00"/>
    <n v="1433747376"/>
    <x v="3018"/>
    <b v="0"/>
    <n v="41"/>
    <b v="1"/>
    <n v="100.71428571428571"/>
    <s v="theater/spaces"/>
    <x v="1"/>
    <s v="spaces"/>
  </r>
  <r>
    <x v="0"/>
    <s v="US"/>
    <s v="USD"/>
    <n v="1401159600"/>
    <d v="2014-05-27T03:00:00"/>
    <n v="1398801620"/>
    <x v="3019"/>
    <b v="0"/>
    <n v="226"/>
    <b v="1"/>
    <n v="121.23333333333332"/>
    <s v="theater/spaces"/>
    <x v="1"/>
    <s v="spaces"/>
  </r>
  <r>
    <x v="0"/>
    <s v="US"/>
    <s v="USD"/>
    <n v="1439583533"/>
    <d v="2015-08-14T20:18:53"/>
    <n v="1434399533"/>
    <x v="3020"/>
    <b v="0"/>
    <n v="30"/>
    <b v="1"/>
    <n v="100.57142857142858"/>
    <s v="theater/spaces"/>
    <x v="1"/>
    <s v="spaces"/>
  </r>
  <r>
    <x v="0"/>
    <s v="US"/>
    <s v="USD"/>
    <n v="1479794340"/>
    <d v="2016-11-22T05:59:00"/>
    <n v="1476715869"/>
    <x v="3021"/>
    <b v="0"/>
    <n v="103"/>
    <b v="1"/>
    <n v="116.02222222222223"/>
    <s v="theater/spaces"/>
    <x v="1"/>
    <s v="spaces"/>
  </r>
  <r>
    <x v="0"/>
    <s v="US"/>
    <s v="USD"/>
    <n v="1472338409"/>
    <d v="2016-08-27T22:53:29"/>
    <n v="1468450409"/>
    <x v="3022"/>
    <b v="0"/>
    <n v="62"/>
    <b v="1"/>
    <n v="100.88"/>
    <s v="theater/spaces"/>
    <x v="1"/>
    <s v="spaces"/>
  </r>
  <r>
    <x v="0"/>
    <s v="GB"/>
    <s v="GBP"/>
    <n v="1434039186"/>
    <d v="2015-06-11T16:13:06"/>
    <n v="1430151186"/>
    <x v="3023"/>
    <b v="0"/>
    <n v="6"/>
    <b v="1"/>
    <n v="103"/>
    <s v="theater/spaces"/>
    <x v="1"/>
    <s v="spaces"/>
  </r>
  <r>
    <x v="0"/>
    <s v="US"/>
    <s v="USD"/>
    <n v="1349567475"/>
    <d v="2012-10-06T23:51:15"/>
    <n v="1346975475"/>
    <x v="3024"/>
    <b v="0"/>
    <n v="182"/>
    <b v="1"/>
    <n v="246.42"/>
    <s v="theater/spaces"/>
    <x v="1"/>
    <s v="spaces"/>
  </r>
  <r>
    <x v="0"/>
    <s v="GB"/>
    <s v="GBP"/>
    <n v="1401465600"/>
    <d v="2014-05-30T16:00:00"/>
    <n v="1399032813"/>
    <x v="3025"/>
    <b v="0"/>
    <n v="145"/>
    <b v="1"/>
    <n v="302.2"/>
    <s v="theater/spaces"/>
    <x v="1"/>
    <s v="spaces"/>
  </r>
  <r>
    <x v="0"/>
    <s v="GB"/>
    <s v="GBP"/>
    <n v="1488538892"/>
    <d v="2017-03-03T11:01:32"/>
    <n v="1487329292"/>
    <x v="3026"/>
    <b v="0"/>
    <n v="25"/>
    <b v="1"/>
    <n v="143.33333333333334"/>
    <s v="theater/spaces"/>
    <x v="1"/>
    <s v="spaces"/>
  </r>
  <r>
    <x v="0"/>
    <s v="US"/>
    <s v="USD"/>
    <n v="1426866851"/>
    <d v="2015-03-20T15:54:11"/>
    <n v="1424278451"/>
    <x v="3027"/>
    <b v="0"/>
    <n v="320"/>
    <b v="1"/>
    <n v="131.44"/>
    <s v="theater/spaces"/>
    <x v="1"/>
    <s v="spaces"/>
  </r>
  <r>
    <x v="0"/>
    <s v="US"/>
    <s v="USD"/>
    <n v="1471242025"/>
    <d v="2016-08-15T06:20:25"/>
    <n v="1468650025"/>
    <x v="3028"/>
    <b v="0"/>
    <n v="99"/>
    <b v="1"/>
    <n v="168.01999999999998"/>
    <s v="theater/spaces"/>
    <x v="1"/>
    <s v="spaces"/>
  </r>
  <r>
    <x v="0"/>
    <s v="US"/>
    <s v="USD"/>
    <n v="1416285300"/>
    <d v="2014-11-18T04:35:00"/>
    <n v="1413824447"/>
    <x v="3029"/>
    <b v="0"/>
    <n v="348"/>
    <b v="1"/>
    <n v="109.67666666666666"/>
    <s v="theater/spaces"/>
    <x v="1"/>
    <s v="spaces"/>
  </r>
  <r>
    <x v="0"/>
    <s v="US"/>
    <s v="USD"/>
    <n v="1442426171"/>
    <d v="2015-09-16T17:56:11"/>
    <n v="1439834171"/>
    <x v="3030"/>
    <b v="0"/>
    <n v="41"/>
    <b v="1"/>
    <n v="106.6857142857143"/>
    <s v="theater/spaces"/>
    <x v="1"/>
    <s v="spaces"/>
  </r>
  <r>
    <x v="0"/>
    <s v="US"/>
    <s v="USD"/>
    <n v="1476479447"/>
    <d v="2016-10-14T21:10:47"/>
    <n v="1471295447"/>
    <x v="3031"/>
    <b v="0"/>
    <n v="29"/>
    <b v="1"/>
    <n v="100"/>
    <s v="theater/spaces"/>
    <x v="1"/>
    <s v="spaces"/>
  </r>
  <r>
    <x v="0"/>
    <s v="US"/>
    <s v="USD"/>
    <n v="1441933459"/>
    <d v="2015-09-11T01:04:19"/>
    <n v="1439341459"/>
    <x v="3032"/>
    <b v="0"/>
    <n v="25"/>
    <b v="1"/>
    <n v="127.2"/>
    <s v="theater/spaces"/>
    <x v="1"/>
    <s v="spaces"/>
  </r>
  <r>
    <x v="0"/>
    <s v="US"/>
    <s v="USD"/>
    <n v="1471487925"/>
    <d v="2016-08-18T02:38:45"/>
    <n v="1468895925"/>
    <x v="3033"/>
    <b v="0"/>
    <n v="23"/>
    <b v="1"/>
    <n v="146.53333333333333"/>
    <s v="theater/spaces"/>
    <x v="1"/>
    <s v="spaces"/>
  </r>
  <r>
    <x v="0"/>
    <s v="US"/>
    <s v="USD"/>
    <n v="1477972740"/>
    <d v="2016-11-01T03:59:00"/>
    <n v="1475326255"/>
    <x v="3034"/>
    <b v="0"/>
    <n v="1260"/>
    <b v="1"/>
    <n v="112.53599999999999"/>
    <s v="theater/spaces"/>
    <x v="1"/>
    <s v="spaces"/>
  </r>
  <r>
    <x v="0"/>
    <s v="US"/>
    <s v="USD"/>
    <n v="1367674009"/>
    <d v="2013-05-04T13:26:49"/>
    <n v="1365082009"/>
    <x v="3035"/>
    <b v="0"/>
    <n v="307"/>
    <b v="1"/>
    <n v="108.78684000000001"/>
    <s v="theater/spaces"/>
    <x v="1"/>
    <s v="spaces"/>
  </r>
  <r>
    <x v="0"/>
    <s v="US"/>
    <s v="USD"/>
    <n v="1376654340"/>
    <d v="2013-08-16T11:59:00"/>
    <n v="1373568644"/>
    <x v="3036"/>
    <b v="0"/>
    <n v="329"/>
    <b v="1"/>
    <n v="126.732"/>
    <s v="theater/spaces"/>
    <x v="1"/>
    <s v="spaces"/>
  </r>
  <r>
    <x v="0"/>
    <s v="US"/>
    <s v="USD"/>
    <n v="1285995540"/>
    <d v="2010-10-02T04:59:00"/>
    <n v="1279574773"/>
    <x v="3037"/>
    <b v="0"/>
    <n v="32"/>
    <b v="1"/>
    <n v="213.20000000000002"/>
    <s v="theater/spaces"/>
    <x v="1"/>
    <s v="spaces"/>
  </r>
  <r>
    <x v="0"/>
    <s v="US"/>
    <s v="USD"/>
    <n v="1457071397"/>
    <d v="2016-03-04T06:03:17"/>
    <n v="1451887397"/>
    <x v="3038"/>
    <b v="0"/>
    <n v="27"/>
    <b v="1"/>
    <n v="100.49999999999999"/>
    <s v="theater/spaces"/>
    <x v="1"/>
    <s v="spaces"/>
  </r>
  <r>
    <x v="0"/>
    <s v="US"/>
    <s v="USD"/>
    <n v="1388303940"/>
    <d v="2013-12-29T07:59:00"/>
    <n v="1386011038"/>
    <x v="3039"/>
    <b v="0"/>
    <n v="236"/>
    <b v="1"/>
    <n v="108.71389999999998"/>
    <s v="theater/spaces"/>
    <x v="1"/>
    <s v="spaces"/>
  </r>
  <r>
    <x v="0"/>
    <s v="US"/>
    <s v="USD"/>
    <n v="1435359600"/>
    <d v="2015-06-26T23:00:00"/>
    <n v="1434999621"/>
    <x v="3040"/>
    <b v="0"/>
    <n v="42"/>
    <b v="1"/>
    <n v="107.5"/>
    <s v="theater/spaces"/>
    <x v="1"/>
    <s v="spaces"/>
  </r>
  <r>
    <x v="0"/>
    <s v="US"/>
    <s v="USD"/>
    <n v="1453323048"/>
    <d v="2016-01-20T20:50:48"/>
    <n v="1450731048"/>
    <x v="3041"/>
    <b v="0"/>
    <n v="95"/>
    <b v="1"/>
    <n v="110.48192771084338"/>
    <s v="theater/spaces"/>
    <x v="1"/>
    <s v="spaces"/>
  </r>
  <r>
    <x v="0"/>
    <s v="GB"/>
    <s v="GBP"/>
    <n v="1444149047"/>
    <d v="2015-10-06T16:30:47"/>
    <n v="1441557047"/>
    <x v="3042"/>
    <b v="0"/>
    <n v="37"/>
    <b v="1"/>
    <n v="128"/>
    <s v="theater/spaces"/>
    <x v="1"/>
    <s v="spaces"/>
  </r>
  <r>
    <x v="0"/>
    <s v="CA"/>
    <s v="CAD"/>
    <n v="1429152600"/>
    <d v="2015-04-16T02:50:00"/>
    <n v="1426815699"/>
    <x v="3043"/>
    <b v="0"/>
    <n v="128"/>
    <b v="1"/>
    <n v="110.00666666666667"/>
    <s v="theater/spaces"/>
    <x v="1"/>
    <s v="spaces"/>
  </r>
  <r>
    <x v="0"/>
    <s v="US"/>
    <s v="USD"/>
    <n v="1454433998"/>
    <d v="2016-02-02T17:26:38"/>
    <n v="1453137998"/>
    <x v="3044"/>
    <b v="0"/>
    <n v="156"/>
    <b v="1"/>
    <n v="109.34166666666667"/>
    <s v="theater/spaces"/>
    <x v="1"/>
    <s v="spaces"/>
  </r>
  <r>
    <x v="0"/>
    <s v="US"/>
    <s v="USD"/>
    <n v="1408679055"/>
    <d v="2014-08-22T03:44:15"/>
    <n v="1406087055"/>
    <x v="3045"/>
    <b v="0"/>
    <n v="64"/>
    <b v="1"/>
    <n v="132.70650000000001"/>
    <s v="theater/spaces"/>
    <x v="1"/>
    <s v="spaces"/>
  </r>
  <r>
    <x v="0"/>
    <s v="US"/>
    <s v="USD"/>
    <n v="1410324720"/>
    <d v="2014-09-10T04:52:00"/>
    <n v="1407784586"/>
    <x v="3046"/>
    <b v="0"/>
    <n v="58"/>
    <b v="1"/>
    <n v="190.84810126582278"/>
    <s v="theater/spaces"/>
    <x v="1"/>
    <s v="spaces"/>
  </r>
  <r>
    <x v="0"/>
    <s v="US"/>
    <s v="USD"/>
    <n v="1461762960"/>
    <d v="2016-04-27T13:16:00"/>
    <n v="1457999054"/>
    <x v="3047"/>
    <b v="0"/>
    <n v="20"/>
    <b v="1"/>
    <n v="149"/>
    <s v="theater/spaces"/>
    <x v="1"/>
    <s v="spaces"/>
  </r>
  <r>
    <x v="0"/>
    <s v="US"/>
    <s v="USD"/>
    <n v="1420060920"/>
    <d v="2014-12-31T21:22:00"/>
    <n v="1417556262"/>
    <x v="3048"/>
    <b v="0"/>
    <n v="47"/>
    <b v="1"/>
    <n v="166.4"/>
    <s v="theater/spaces"/>
    <x v="1"/>
    <s v="spaces"/>
  </r>
  <r>
    <x v="0"/>
    <s v="US"/>
    <s v="USD"/>
    <n v="1434241255"/>
    <d v="2015-06-14T00:20:55"/>
    <n v="1431649255"/>
    <x v="3049"/>
    <b v="0"/>
    <n v="54"/>
    <b v="1"/>
    <n v="106.66666666666667"/>
    <s v="theater/spaces"/>
    <x v="1"/>
    <s v="spaces"/>
  </r>
  <r>
    <x v="0"/>
    <s v="US"/>
    <s v="USD"/>
    <n v="1462420960"/>
    <d v="2016-05-05T04:02:40"/>
    <n v="1459828960"/>
    <x v="3050"/>
    <b v="0"/>
    <n v="9"/>
    <b v="1"/>
    <n v="106"/>
    <s v="theater/spaces"/>
    <x v="1"/>
    <s v="spaces"/>
  </r>
  <r>
    <x v="2"/>
    <s v="GB"/>
    <s v="GBP"/>
    <n v="1486547945"/>
    <d v="2017-02-08T09:59:05"/>
    <n v="1483955945"/>
    <x v="3051"/>
    <b v="1"/>
    <n v="35"/>
    <b v="0"/>
    <n v="23.62857142857143"/>
    <s v="theater/spaces"/>
    <x v="1"/>
    <s v="spaces"/>
  </r>
  <r>
    <x v="2"/>
    <s v="US"/>
    <s v="USD"/>
    <n v="1432828740"/>
    <d v="2015-05-28T15:59:00"/>
    <n v="1430237094"/>
    <x v="3052"/>
    <b v="0"/>
    <n v="2"/>
    <b v="0"/>
    <n v="0.15"/>
    <s v="theater/spaces"/>
    <x v="1"/>
    <s v="spaces"/>
  </r>
  <r>
    <x v="2"/>
    <s v="US"/>
    <s v="USD"/>
    <n v="1412222340"/>
    <d v="2014-10-02T03:59:00"/>
    <n v="1407781013"/>
    <x v="3053"/>
    <b v="0"/>
    <n v="3"/>
    <b v="0"/>
    <n v="0.4"/>
    <s v="theater/spaces"/>
    <x v="1"/>
    <s v="spaces"/>
  </r>
  <r>
    <x v="2"/>
    <s v="US"/>
    <s v="USD"/>
    <n v="1425258240"/>
    <d v="2015-03-02T01:04:00"/>
    <n v="1422043154"/>
    <x v="3054"/>
    <b v="0"/>
    <n v="0"/>
    <b v="0"/>
    <n v="0"/>
    <s v="theater/spaces"/>
    <x v="1"/>
    <s v="spaces"/>
  </r>
  <r>
    <x v="2"/>
    <s v="US"/>
    <s v="USD"/>
    <n v="1420844390"/>
    <d v="2015-01-09T22:59:50"/>
    <n v="1415660390"/>
    <x v="3055"/>
    <b v="0"/>
    <n v="1"/>
    <b v="0"/>
    <n v="5.0000000000000001E-3"/>
    <s v="theater/spaces"/>
    <x v="1"/>
    <s v="spaces"/>
  </r>
  <r>
    <x v="2"/>
    <s v="US"/>
    <s v="USD"/>
    <n v="1412003784"/>
    <d v="2014-09-29T15:16:24"/>
    <n v="1406819784"/>
    <x v="3056"/>
    <b v="0"/>
    <n v="0"/>
    <b v="0"/>
    <n v="0"/>
    <s v="theater/spaces"/>
    <x v="1"/>
    <s v="spaces"/>
  </r>
  <r>
    <x v="2"/>
    <s v="GB"/>
    <s v="GBP"/>
    <n v="1459694211"/>
    <d v="2016-04-03T14:36:51"/>
    <n v="1457105811"/>
    <x v="3057"/>
    <b v="0"/>
    <n v="0"/>
    <b v="0"/>
    <n v="0"/>
    <s v="theater/spaces"/>
    <x v="1"/>
    <s v="spaces"/>
  </r>
  <r>
    <x v="2"/>
    <s v="IT"/>
    <s v="EUR"/>
    <n v="1463734740"/>
    <d v="2016-05-20T08:59:00"/>
    <n v="1459414740"/>
    <x v="3058"/>
    <b v="0"/>
    <n v="3"/>
    <b v="0"/>
    <n v="1.6666666666666666E-2"/>
    <s v="theater/spaces"/>
    <x v="1"/>
    <s v="spaces"/>
  </r>
  <r>
    <x v="2"/>
    <s v="US"/>
    <s v="USD"/>
    <n v="1407536846"/>
    <d v="2014-08-08T22:27:26"/>
    <n v="1404944846"/>
    <x v="3059"/>
    <b v="0"/>
    <n v="11"/>
    <b v="0"/>
    <n v="3.0066666666666664"/>
    <s v="theater/spaces"/>
    <x v="1"/>
    <s v="spaces"/>
  </r>
  <r>
    <x v="2"/>
    <s v="US"/>
    <s v="USD"/>
    <n v="1443422134"/>
    <d v="2015-09-28T06:35:34"/>
    <n v="1440830134"/>
    <x v="3060"/>
    <b v="0"/>
    <n v="6"/>
    <b v="0"/>
    <n v="0.15227272727272728"/>
    <s v="theater/spaces"/>
    <x v="1"/>
    <s v="spaces"/>
  </r>
  <r>
    <x v="2"/>
    <s v="US"/>
    <s v="USD"/>
    <n v="1407955748"/>
    <d v="2014-08-13T18:49:08"/>
    <n v="1405363748"/>
    <x v="3061"/>
    <b v="0"/>
    <n v="0"/>
    <b v="0"/>
    <n v="0"/>
    <s v="theater/spaces"/>
    <x v="1"/>
    <s v="spaces"/>
  </r>
  <r>
    <x v="2"/>
    <s v="US"/>
    <s v="USD"/>
    <n v="1443636000"/>
    <d v="2015-09-30T18:00:00"/>
    <n v="1441111892"/>
    <x v="3062"/>
    <b v="0"/>
    <n v="67"/>
    <b v="0"/>
    <n v="66.84"/>
    <s v="theater/spaces"/>
    <x v="1"/>
    <s v="spaces"/>
  </r>
  <r>
    <x v="2"/>
    <s v="US"/>
    <s v="USD"/>
    <n v="1477174138"/>
    <d v="2016-10-22T22:08:58"/>
    <n v="1474150138"/>
    <x v="3063"/>
    <b v="0"/>
    <n v="23"/>
    <b v="0"/>
    <n v="19.566666666666666"/>
    <s v="theater/spaces"/>
    <x v="1"/>
    <s v="spaces"/>
  </r>
  <r>
    <x v="2"/>
    <s v="US"/>
    <s v="USD"/>
    <n v="1448175540"/>
    <d v="2015-11-22T06:59:00"/>
    <n v="1445483246"/>
    <x v="3064"/>
    <b v="0"/>
    <n v="72"/>
    <b v="0"/>
    <n v="11.294666666666666"/>
    <s v="theater/spaces"/>
    <x v="1"/>
    <s v="spaces"/>
  </r>
  <r>
    <x v="2"/>
    <s v="US"/>
    <s v="USD"/>
    <n v="1406683172"/>
    <d v="2014-07-30T01:19:32"/>
    <n v="1404523172"/>
    <x v="3065"/>
    <b v="0"/>
    <n v="2"/>
    <b v="0"/>
    <n v="0.04"/>
    <s v="theater/spaces"/>
    <x v="1"/>
    <s v="spaces"/>
  </r>
  <r>
    <x v="2"/>
    <s v="AU"/>
    <s v="AUD"/>
    <n v="1468128537"/>
    <d v="2016-07-10T05:28:57"/>
    <n v="1465536537"/>
    <x v="3066"/>
    <b v="0"/>
    <n v="15"/>
    <b v="0"/>
    <n v="11.985714285714286"/>
    <s v="theater/spaces"/>
    <x v="1"/>
    <s v="spaces"/>
  </r>
  <r>
    <x v="2"/>
    <s v="NZ"/>
    <s v="NZD"/>
    <n v="1441837879"/>
    <d v="2015-09-09T22:31:19"/>
    <n v="1439245879"/>
    <x v="3067"/>
    <b v="0"/>
    <n v="1"/>
    <b v="0"/>
    <n v="2.5"/>
    <s v="theater/spaces"/>
    <x v="1"/>
    <s v="spaces"/>
  </r>
  <r>
    <x v="2"/>
    <s v="US"/>
    <s v="USD"/>
    <n v="1445013352"/>
    <d v="2015-10-16T16:35:52"/>
    <n v="1442421352"/>
    <x v="3068"/>
    <b v="0"/>
    <n v="2"/>
    <b v="0"/>
    <n v="6.9999999999999993E-2"/>
    <s v="theater/spaces"/>
    <x v="1"/>
    <s v="spaces"/>
  </r>
  <r>
    <x v="2"/>
    <s v="US"/>
    <s v="USD"/>
    <n v="1418587234"/>
    <d v="2014-12-14T20:00:34"/>
    <n v="1415995234"/>
    <x v="3069"/>
    <b v="0"/>
    <n v="7"/>
    <b v="0"/>
    <n v="14.099999999999998"/>
    <s v="theater/spaces"/>
    <x v="1"/>
    <s v="spaces"/>
  </r>
  <r>
    <x v="2"/>
    <s v="GB"/>
    <s v="GBP"/>
    <n v="1481132169"/>
    <d v="2016-12-07T17:36:09"/>
    <n v="1479317769"/>
    <x v="3070"/>
    <b v="0"/>
    <n v="16"/>
    <b v="0"/>
    <n v="3.34"/>
    <s v="theater/spaces"/>
    <x v="1"/>
    <s v="spaces"/>
  </r>
  <r>
    <x v="2"/>
    <s v="US"/>
    <s v="USD"/>
    <n v="1429595940"/>
    <d v="2015-04-21T05:59:00"/>
    <n v="1428082481"/>
    <x v="3071"/>
    <b v="0"/>
    <n v="117"/>
    <b v="0"/>
    <n v="59.774999999999999"/>
    <s v="theater/spaces"/>
    <x v="1"/>
    <s v="spaces"/>
  </r>
  <r>
    <x v="2"/>
    <s v="US"/>
    <s v="USD"/>
    <n v="1477791960"/>
    <d v="2016-10-30T01:46:00"/>
    <n v="1476549262"/>
    <x v="3072"/>
    <b v="0"/>
    <n v="2"/>
    <b v="0"/>
    <n v="1.6666666666666666E-2"/>
    <s v="theater/spaces"/>
    <x v="1"/>
    <s v="spaces"/>
  </r>
  <r>
    <x v="2"/>
    <s v="US"/>
    <s v="USD"/>
    <n v="1434309540"/>
    <d v="2015-06-14T19:19:00"/>
    <n v="1429287900"/>
    <x v="3073"/>
    <b v="0"/>
    <n v="7"/>
    <b v="0"/>
    <n v="2.3035714285714284E-2"/>
    <s v="theater/spaces"/>
    <x v="1"/>
    <s v="spaces"/>
  </r>
  <r>
    <x v="2"/>
    <s v="FR"/>
    <s v="EUR"/>
    <n v="1457617359"/>
    <d v="2016-03-10T13:42:39"/>
    <n v="1455025359"/>
    <x v="3074"/>
    <b v="0"/>
    <n v="3"/>
    <b v="0"/>
    <n v="8.8000000000000009E-2"/>
    <s v="theater/spaces"/>
    <x v="1"/>
    <s v="spaces"/>
  </r>
  <r>
    <x v="2"/>
    <s v="US"/>
    <s v="USD"/>
    <n v="1471573640"/>
    <d v="2016-08-19T02:27:20"/>
    <n v="1467253640"/>
    <x v="3075"/>
    <b v="0"/>
    <n v="20"/>
    <b v="0"/>
    <n v="8.64"/>
    <s v="theater/spaces"/>
    <x v="1"/>
    <s v="spaces"/>
  </r>
  <r>
    <x v="2"/>
    <s v="US"/>
    <s v="USD"/>
    <n v="1444405123"/>
    <d v="2015-10-09T15:38:43"/>
    <n v="1439221123"/>
    <x v="3076"/>
    <b v="0"/>
    <n v="50"/>
    <b v="0"/>
    <n v="15.06"/>
    <s v="theater/spaces"/>
    <x v="1"/>
    <s v="spaces"/>
  </r>
  <r>
    <x v="2"/>
    <s v="CA"/>
    <s v="CAD"/>
    <n v="1488495478"/>
    <d v="2017-03-02T22:57:58"/>
    <n v="1485903478"/>
    <x v="3077"/>
    <b v="0"/>
    <n v="2"/>
    <b v="0"/>
    <n v="0.47727272727272729"/>
    <s v="theater/spaces"/>
    <x v="1"/>
    <s v="spaces"/>
  </r>
  <r>
    <x v="2"/>
    <s v="US"/>
    <s v="USD"/>
    <n v="1424920795"/>
    <d v="2015-02-26T03:19:55"/>
    <n v="1422328795"/>
    <x v="3078"/>
    <b v="0"/>
    <n v="3"/>
    <b v="0"/>
    <n v="0.11833333333333333"/>
    <s v="theater/spaces"/>
    <x v="1"/>
    <s v="spaces"/>
  </r>
  <r>
    <x v="2"/>
    <s v="US"/>
    <s v="USD"/>
    <n v="1427040435"/>
    <d v="2015-03-22T16:07:15"/>
    <n v="1424452035"/>
    <x v="3079"/>
    <b v="0"/>
    <n v="27"/>
    <b v="0"/>
    <n v="0.8417399858735245"/>
    <s v="theater/spaces"/>
    <x v="1"/>
    <s v="spaces"/>
  </r>
  <r>
    <x v="2"/>
    <s v="US"/>
    <s v="USD"/>
    <n v="1419644444"/>
    <d v="2014-12-27T01:40:44"/>
    <n v="1414456844"/>
    <x v="3080"/>
    <b v="0"/>
    <n v="7"/>
    <b v="0"/>
    <n v="1.8799999999999997E-2"/>
    <s v="theater/spaces"/>
    <x v="1"/>
    <s v="spaces"/>
  </r>
  <r>
    <x v="2"/>
    <s v="US"/>
    <s v="USD"/>
    <n v="1442722891"/>
    <d v="2015-09-20T04:21:31"/>
    <n v="1440130891"/>
    <x v="3081"/>
    <b v="0"/>
    <n v="5"/>
    <b v="0"/>
    <n v="0.21029999999999999"/>
    <s v="theater/spaces"/>
    <x v="1"/>
    <s v="spaces"/>
  </r>
  <r>
    <x v="2"/>
    <s v="US"/>
    <s v="USD"/>
    <n v="1447628946"/>
    <d v="2015-11-15T23:09:06"/>
    <n v="1445033346"/>
    <x v="3082"/>
    <b v="0"/>
    <n v="0"/>
    <b v="0"/>
    <n v="0"/>
    <s v="theater/spaces"/>
    <x v="1"/>
    <s v="spaces"/>
  </r>
  <r>
    <x v="2"/>
    <s v="US"/>
    <s v="USD"/>
    <n v="1409547600"/>
    <d v="2014-09-01T05:00:00"/>
    <n v="1406986278"/>
    <x v="3083"/>
    <b v="0"/>
    <n v="3"/>
    <b v="0"/>
    <n v="0.27999999999999997"/>
    <s v="theater/spaces"/>
    <x v="1"/>
    <s v="spaces"/>
  </r>
  <r>
    <x v="2"/>
    <s v="US"/>
    <s v="USD"/>
    <n v="1430851680"/>
    <d v="2015-05-05T18:48:00"/>
    <n v="1428340931"/>
    <x v="3084"/>
    <b v="0"/>
    <n v="6"/>
    <b v="0"/>
    <n v="11.57920670115792"/>
    <s v="theater/spaces"/>
    <x v="1"/>
    <s v="spaces"/>
  </r>
  <r>
    <x v="2"/>
    <s v="US"/>
    <s v="USD"/>
    <n v="1443561159"/>
    <d v="2015-09-29T21:12:39"/>
    <n v="1440969159"/>
    <x v="3085"/>
    <b v="0"/>
    <n v="9"/>
    <b v="0"/>
    <n v="2.44"/>
    <s v="theater/spaces"/>
    <x v="1"/>
    <s v="spaces"/>
  </r>
  <r>
    <x v="2"/>
    <s v="IT"/>
    <s v="EUR"/>
    <n v="1439827559"/>
    <d v="2015-08-17T16:05:59"/>
    <n v="1434643559"/>
    <x v="3086"/>
    <b v="0"/>
    <n v="3"/>
    <b v="0"/>
    <n v="0.25"/>
    <s v="theater/spaces"/>
    <x v="1"/>
    <s v="spaces"/>
  </r>
  <r>
    <x v="2"/>
    <s v="US"/>
    <s v="USD"/>
    <n v="1482294990"/>
    <d v="2016-12-21T04:36:30"/>
    <n v="1477107390"/>
    <x v="3087"/>
    <b v="0"/>
    <n v="2"/>
    <b v="0"/>
    <n v="0.625"/>
    <s v="theater/spaces"/>
    <x v="1"/>
    <s v="spaces"/>
  </r>
  <r>
    <x v="2"/>
    <s v="US"/>
    <s v="USD"/>
    <n v="1420724460"/>
    <d v="2015-01-08T13:41:00"/>
    <n v="1418046247"/>
    <x v="3088"/>
    <b v="0"/>
    <n v="3"/>
    <b v="0"/>
    <n v="0.19384615384615383"/>
    <s v="theater/spaces"/>
    <x v="1"/>
    <s v="spaces"/>
  </r>
  <r>
    <x v="2"/>
    <s v="US"/>
    <s v="USD"/>
    <n v="1468029540"/>
    <d v="2016-07-09T01:59:00"/>
    <n v="1465304483"/>
    <x v="3089"/>
    <b v="0"/>
    <n v="45"/>
    <b v="0"/>
    <n v="23.416"/>
    <s v="theater/spaces"/>
    <x v="1"/>
    <s v="spaces"/>
  </r>
  <r>
    <x v="2"/>
    <s v="US"/>
    <s v="USD"/>
    <n v="1430505545"/>
    <d v="2015-05-01T18:39:05"/>
    <n v="1425325145"/>
    <x v="3090"/>
    <b v="0"/>
    <n v="9"/>
    <b v="0"/>
    <n v="5.0808888888888886"/>
    <s v="theater/spaces"/>
    <x v="1"/>
    <s v="spaces"/>
  </r>
  <r>
    <x v="2"/>
    <s v="US"/>
    <s v="USD"/>
    <n v="1471214743"/>
    <d v="2016-08-14T22:45:43"/>
    <n v="1468622743"/>
    <x v="3091"/>
    <b v="0"/>
    <n v="9"/>
    <b v="0"/>
    <n v="15.920000000000002"/>
    <s v="theater/spaces"/>
    <x v="1"/>
    <s v="spaces"/>
  </r>
  <r>
    <x v="2"/>
    <s v="US"/>
    <s v="USD"/>
    <n v="1444946400"/>
    <d v="2015-10-15T22:00:00"/>
    <n v="1441723912"/>
    <x v="3092"/>
    <b v="0"/>
    <n v="21"/>
    <b v="0"/>
    <n v="1.1831900000000002"/>
    <s v="theater/spaces"/>
    <x v="1"/>
    <s v="spaces"/>
  </r>
  <r>
    <x v="2"/>
    <s v="CA"/>
    <s v="CAD"/>
    <n v="1401595140"/>
    <d v="2014-06-01T03:59:00"/>
    <n v="1398980941"/>
    <x v="3093"/>
    <b v="0"/>
    <n v="17"/>
    <b v="0"/>
    <n v="22.75"/>
    <s v="theater/spaces"/>
    <x v="1"/>
    <s v="spaces"/>
  </r>
  <r>
    <x v="2"/>
    <s v="US"/>
    <s v="USD"/>
    <n v="1442775956"/>
    <d v="2015-09-20T19:05:56"/>
    <n v="1437591956"/>
    <x v="3094"/>
    <b v="0"/>
    <n v="1"/>
    <b v="0"/>
    <n v="2.5000000000000001E-2"/>
    <s v="theater/spaces"/>
    <x v="1"/>
    <s v="spaces"/>
  </r>
  <r>
    <x v="2"/>
    <s v="US"/>
    <s v="USD"/>
    <n v="1470011780"/>
    <d v="2016-08-01T00:36:20"/>
    <n v="1464827780"/>
    <x v="3095"/>
    <b v="0"/>
    <n v="1"/>
    <b v="0"/>
    <n v="0.33512064343163539"/>
    <s v="theater/spaces"/>
    <x v="1"/>
    <s v="spaces"/>
  </r>
  <r>
    <x v="2"/>
    <s v="US"/>
    <s v="USD"/>
    <n v="1432151326"/>
    <d v="2015-05-20T19:48:46"/>
    <n v="1429559326"/>
    <x v="3096"/>
    <b v="0"/>
    <n v="14"/>
    <b v="0"/>
    <n v="3.9750000000000001"/>
    <s v="theater/spaces"/>
    <x v="1"/>
    <s v="spaces"/>
  </r>
  <r>
    <x v="2"/>
    <s v="GB"/>
    <s v="GBP"/>
    <n v="1475848800"/>
    <d v="2016-10-07T14:00:00"/>
    <n v="1474027501"/>
    <x v="3097"/>
    <b v="0"/>
    <n v="42"/>
    <b v="0"/>
    <n v="17.150000000000002"/>
    <s v="theater/spaces"/>
    <x v="1"/>
    <s v="spaces"/>
  </r>
  <r>
    <x v="2"/>
    <s v="US"/>
    <s v="USD"/>
    <n v="1454890620"/>
    <d v="2016-02-08T00:17:00"/>
    <n v="1450724449"/>
    <x v="3098"/>
    <b v="0"/>
    <n v="27"/>
    <b v="0"/>
    <n v="3.6080041046690612"/>
    <s v="theater/spaces"/>
    <x v="1"/>
    <s v="spaces"/>
  </r>
  <r>
    <x v="2"/>
    <s v="US"/>
    <s v="USD"/>
    <n v="1455251591"/>
    <d v="2016-02-12T04:33:11"/>
    <n v="1452659591"/>
    <x v="3099"/>
    <b v="0"/>
    <n v="5"/>
    <b v="0"/>
    <n v="13.900000000000002"/>
    <s v="theater/spaces"/>
    <x v="1"/>
    <s v="spaces"/>
  </r>
  <r>
    <x v="2"/>
    <s v="US"/>
    <s v="USD"/>
    <n v="1413816975"/>
    <d v="2014-10-20T14:56:15"/>
    <n v="1411224975"/>
    <x v="3100"/>
    <b v="0"/>
    <n v="13"/>
    <b v="0"/>
    <n v="15.225"/>
    <s v="theater/spaces"/>
    <x v="1"/>
    <s v="spaces"/>
  </r>
  <r>
    <x v="2"/>
    <s v="FR"/>
    <s v="EUR"/>
    <n v="1437033360"/>
    <d v="2015-07-16T07:56:00"/>
    <n v="1434445937"/>
    <x v="3101"/>
    <b v="0"/>
    <n v="12"/>
    <b v="0"/>
    <n v="12"/>
    <s v="theater/spaces"/>
    <x v="1"/>
    <s v="spaces"/>
  </r>
  <r>
    <x v="2"/>
    <s v="GB"/>
    <s v="GBP"/>
    <n v="1471939818"/>
    <d v="2016-08-23T08:10:18"/>
    <n v="1467619818"/>
    <x v="3102"/>
    <b v="0"/>
    <n v="90"/>
    <b v="0"/>
    <n v="39.112499999999997"/>
    <s v="theater/spaces"/>
    <x v="1"/>
    <s v="spaces"/>
  </r>
  <r>
    <x v="2"/>
    <s v="US"/>
    <s v="USD"/>
    <n v="1434080706"/>
    <d v="2015-06-12T03:45:06"/>
    <n v="1428896706"/>
    <x v="3103"/>
    <b v="0"/>
    <n v="2"/>
    <b v="0"/>
    <n v="0.26829268292682928"/>
    <s v="theater/spaces"/>
    <x v="1"/>
    <s v="spaces"/>
  </r>
  <r>
    <x v="2"/>
    <s v="AU"/>
    <s v="AUD"/>
    <n v="1422928800"/>
    <d v="2015-02-03T02:00:00"/>
    <n v="1420235311"/>
    <x v="3104"/>
    <b v="0"/>
    <n v="5"/>
    <b v="0"/>
    <n v="29.625"/>
    <s v="theater/spaces"/>
    <x v="1"/>
    <s v="spaces"/>
  </r>
  <r>
    <x v="2"/>
    <s v="US"/>
    <s v="USD"/>
    <n v="1413694800"/>
    <d v="2014-10-19T05:00:00"/>
    <n v="1408986916"/>
    <x v="3105"/>
    <b v="0"/>
    <n v="31"/>
    <b v="0"/>
    <n v="42.360992301112063"/>
    <s v="theater/spaces"/>
    <x v="1"/>
    <s v="spaces"/>
  </r>
  <r>
    <x v="2"/>
    <s v="GB"/>
    <s v="GBP"/>
    <n v="1442440800"/>
    <d v="2015-09-16T22:00:00"/>
    <n v="1440497876"/>
    <x v="3106"/>
    <b v="0"/>
    <n v="4"/>
    <b v="0"/>
    <n v="4.1000000000000005"/>
    <s v="theater/spaces"/>
    <x v="1"/>
    <s v="spaces"/>
  </r>
  <r>
    <x v="2"/>
    <s v="US"/>
    <s v="USD"/>
    <n v="1431372751"/>
    <d v="2015-05-11T19:32:31"/>
    <n v="1430767951"/>
    <x v="3107"/>
    <b v="0"/>
    <n v="29"/>
    <b v="0"/>
    <n v="19.762499999999999"/>
    <s v="theater/spaces"/>
    <x v="1"/>
    <s v="spaces"/>
  </r>
  <r>
    <x v="2"/>
    <s v="US"/>
    <s v="USD"/>
    <n v="1430234394"/>
    <d v="2015-04-28T15:19:54"/>
    <n v="1425053994"/>
    <x v="3108"/>
    <b v="0"/>
    <n v="2"/>
    <b v="0"/>
    <n v="5.1999999999999998E-2"/>
    <s v="theater/spaces"/>
    <x v="1"/>
    <s v="spaces"/>
  </r>
  <r>
    <x v="2"/>
    <s v="US"/>
    <s v="USD"/>
    <n v="1409194810"/>
    <d v="2014-08-28T03:00:10"/>
    <n v="1406170810"/>
    <x v="3109"/>
    <b v="0"/>
    <n v="114"/>
    <b v="0"/>
    <n v="25.030188679245285"/>
    <s v="theater/spaces"/>
    <x v="1"/>
    <s v="spaces"/>
  </r>
  <r>
    <x v="2"/>
    <s v="US"/>
    <s v="USD"/>
    <n v="1487465119"/>
    <d v="2017-02-19T00:45:19"/>
    <n v="1484009119"/>
    <x v="3110"/>
    <b v="0"/>
    <n v="1"/>
    <b v="0"/>
    <n v="0.04"/>
    <s v="theater/spaces"/>
    <x v="1"/>
    <s v="spaces"/>
  </r>
  <r>
    <x v="2"/>
    <s v="US"/>
    <s v="USD"/>
    <n v="1412432220"/>
    <d v="2014-10-04T14:17:00"/>
    <n v="1409753820"/>
    <x v="3111"/>
    <b v="0"/>
    <n v="76"/>
    <b v="0"/>
    <n v="26.640000000000004"/>
    <s v="theater/spaces"/>
    <x v="1"/>
    <s v="spaces"/>
  </r>
  <r>
    <x v="2"/>
    <s v="US"/>
    <s v="USD"/>
    <n v="1477968934"/>
    <d v="2016-11-01T02:55:34"/>
    <n v="1472784934"/>
    <x v="3112"/>
    <b v="0"/>
    <n v="9"/>
    <b v="0"/>
    <n v="4.7363636363636363"/>
    <s v="theater/spaces"/>
    <x v="1"/>
    <s v="spaces"/>
  </r>
  <r>
    <x v="2"/>
    <s v="US"/>
    <s v="USD"/>
    <n v="1429291982"/>
    <d v="2015-04-17T17:33:02"/>
    <n v="1426699982"/>
    <x v="3113"/>
    <b v="0"/>
    <n v="37"/>
    <b v="0"/>
    <n v="4.2435339894712749"/>
    <s v="theater/spaces"/>
    <x v="1"/>
    <s v="spaces"/>
  </r>
  <r>
    <x v="2"/>
    <s v="US"/>
    <s v="USD"/>
    <n v="1411312250"/>
    <d v="2014-09-21T15:10:50"/>
    <n v="1406128250"/>
    <x v="3114"/>
    <b v="0"/>
    <n v="0"/>
    <b v="0"/>
    <n v="0"/>
    <s v="theater/spaces"/>
    <x v="1"/>
    <s v="spaces"/>
  </r>
  <r>
    <x v="2"/>
    <s v="SE"/>
    <s v="SEK"/>
    <n v="1465123427"/>
    <d v="2016-06-05T10:43:47"/>
    <n v="1462531427"/>
    <x v="3115"/>
    <b v="0"/>
    <n v="1"/>
    <b v="0"/>
    <n v="3"/>
    <s v="theater/spaces"/>
    <x v="1"/>
    <s v="spaces"/>
  </r>
  <r>
    <x v="2"/>
    <s v="US"/>
    <s v="USD"/>
    <n v="1427890925"/>
    <d v="2015-04-01T12:22:05"/>
    <n v="1426681325"/>
    <x v="3116"/>
    <b v="0"/>
    <n v="10"/>
    <b v="0"/>
    <n v="57.333333333333336"/>
    <s v="theater/spaces"/>
    <x v="1"/>
    <s v="spaces"/>
  </r>
  <r>
    <x v="2"/>
    <s v="GB"/>
    <s v="GBP"/>
    <n v="1464354720"/>
    <d v="2016-05-27T13:12:00"/>
    <n v="1463648360"/>
    <x v="3117"/>
    <b v="0"/>
    <n v="1"/>
    <b v="0"/>
    <n v="0.1"/>
    <s v="theater/spaces"/>
    <x v="1"/>
    <s v="spaces"/>
  </r>
  <r>
    <x v="2"/>
    <s v="SE"/>
    <s v="SEK"/>
    <n v="1467473723"/>
    <d v="2016-07-02T15:35:23"/>
    <n v="1465832123"/>
    <x v="3118"/>
    <b v="0"/>
    <n v="2"/>
    <b v="0"/>
    <n v="0.31"/>
    <s v="theater/spaces"/>
    <x v="1"/>
    <s v="spaces"/>
  </r>
  <r>
    <x v="2"/>
    <s v="US"/>
    <s v="USD"/>
    <n v="1427414732"/>
    <d v="2015-03-27T00:05:32"/>
    <n v="1424826332"/>
    <x v="3119"/>
    <b v="0"/>
    <n v="1"/>
    <b v="0"/>
    <n v="0.05"/>
    <s v="theater/spaces"/>
    <x v="1"/>
    <s v="spaces"/>
  </r>
  <r>
    <x v="2"/>
    <s v="NL"/>
    <s v="EUR"/>
    <n v="1462484196"/>
    <d v="2016-05-05T21:36:36"/>
    <n v="1457303796"/>
    <x v="3120"/>
    <b v="0"/>
    <n v="10"/>
    <b v="0"/>
    <n v="9.8461538461538465E-3"/>
    <s v="theater/spaces"/>
    <x v="1"/>
    <s v="spaces"/>
  </r>
  <r>
    <x v="1"/>
    <s v="CA"/>
    <s v="CAD"/>
    <n v="1411748335"/>
    <d v="2014-09-26T16:18:55"/>
    <n v="1406564335"/>
    <x v="3121"/>
    <b v="0"/>
    <n v="1"/>
    <b v="0"/>
    <n v="0.66666666666666674"/>
    <s v="theater/spaces"/>
    <x v="1"/>
    <s v="spaces"/>
  </r>
  <r>
    <x v="1"/>
    <s v="US"/>
    <s v="USD"/>
    <n v="1478733732"/>
    <d v="2016-11-09T23:22:12"/>
    <n v="1478298132"/>
    <x v="3122"/>
    <b v="0"/>
    <n v="2"/>
    <b v="0"/>
    <n v="58.291457286432156"/>
    <s v="theater/spaces"/>
    <x v="1"/>
    <s v="spaces"/>
  </r>
  <r>
    <x v="1"/>
    <s v="US"/>
    <s v="USD"/>
    <n v="1468108198"/>
    <d v="2016-07-09T23:49:58"/>
    <n v="1465516198"/>
    <x v="3123"/>
    <b v="0"/>
    <n v="348"/>
    <b v="0"/>
    <n v="68.153599999999997"/>
    <s v="theater/spaces"/>
    <x v="1"/>
    <s v="spaces"/>
  </r>
  <r>
    <x v="1"/>
    <s v="US"/>
    <s v="USD"/>
    <n v="1422902601"/>
    <d v="2015-02-02T18:43:21"/>
    <n v="1417718601"/>
    <x v="3124"/>
    <b v="0"/>
    <n v="4"/>
    <b v="0"/>
    <n v="3.2499999999999999E-3"/>
    <s v="theater/spaces"/>
    <x v="1"/>
    <s v="spaces"/>
  </r>
  <r>
    <x v="1"/>
    <s v="US"/>
    <s v="USD"/>
    <n v="1452142672"/>
    <d v="2016-01-07T04:57:52"/>
    <n v="1449550672"/>
    <x v="3125"/>
    <b v="0"/>
    <n v="0"/>
    <b v="0"/>
    <n v="0"/>
    <s v="theater/spaces"/>
    <x v="1"/>
    <s v="spaces"/>
  </r>
  <r>
    <x v="1"/>
    <s v="US"/>
    <s v="USD"/>
    <n v="1459121162"/>
    <d v="2016-03-27T23:26:02"/>
    <n v="1456532762"/>
    <x v="3126"/>
    <b v="0"/>
    <n v="17"/>
    <b v="0"/>
    <n v="4.16"/>
    <s v="theater/spaces"/>
    <x v="1"/>
    <s v="spaces"/>
  </r>
  <r>
    <x v="1"/>
    <s v="US"/>
    <s v="USD"/>
    <n v="1425242029"/>
    <d v="2015-03-01T20:33:49"/>
    <n v="1422650029"/>
    <x v="3127"/>
    <b v="0"/>
    <n v="0"/>
    <b v="0"/>
    <n v="0"/>
    <s v="theater/spaces"/>
    <x v="1"/>
    <s v="spaces"/>
  </r>
  <r>
    <x v="3"/>
    <s v="US"/>
    <s v="USD"/>
    <n v="1489690141"/>
    <d v="2017-03-16T18:49:01"/>
    <n v="1487101741"/>
    <x v="3128"/>
    <b v="0"/>
    <n v="117"/>
    <b v="0"/>
    <n v="108.60666666666667"/>
    <s v="theater/plays"/>
    <x v="1"/>
    <s v="plays"/>
  </r>
  <r>
    <x v="3"/>
    <s v="US"/>
    <s v="USD"/>
    <n v="1492542819"/>
    <d v="2017-04-18T19:13:39"/>
    <n v="1489090419"/>
    <x v="3129"/>
    <b v="0"/>
    <n v="1"/>
    <b v="0"/>
    <n v="0.8"/>
    <s v="theater/plays"/>
    <x v="1"/>
    <s v="plays"/>
  </r>
  <r>
    <x v="3"/>
    <s v="US"/>
    <s v="USD"/>
    <n v="1492145940"/>
    <d v="2017-04-14T04:59:00"/>
    <n v="1489504916"/>
    <x v="3130"/>
    <b v="0"/>
    <n v="4"/>
    <b v="0"/>
    <n v="3.75"/>
    <s v="theater/plays"/>
    <x v="1"/>
    <s v="plays"/>
  </r>
  <r>
    <x v="3"/>
    <s v="US"/>
    <s v="USD"/>
    <n v="1491656045"/>
    <d v="2017-04-08T12:54:05"/>
    <n v="1489067645"/>
    <x v="3131"/>
    <b v="0"/>
    <n v="12"/>
    <b v="0"/>
    <n v="15.731707317073171"/>
    <s v="theater/plays"/>
    <x v="1"/>
    <s v="plays"/>
  </r>
  <r>
    <x v="3"/>
    <s v="US"/>
    <s v="USD"/>
    <n v="1492759460"/>
    <d v="2017-04-21T07:24:20"/>
    <n v="1487579060"/>
    <x v="3132"/>
    <b v="0"/>
    <n v="1"/>
    <b v="0"/>
    <n v="3.3333333333333333E-2"/>
    <s v="theater/plays"/>
    <x v="1"/>
    <s v="plays"/>
  </r>
  <r>
    <x v="3"/>
    <s v="GB"/>
    <s v="GBP"/>
    <n v="1490358834"/>
    <d v="2017-03-24T12:33:54"/>
    <n v="1487770434"/>
    <x v="3133"/>
    <b v="0"/>
    <n v="16"/>
    <b v="0"/>
    <n v="108"/>
    <s v="theater/plays"/>
    <x v="1"/>
    <s v="plays"/>
  </r>
  <r>
    <x v="3"/>
    <s v="GB"/>
    <s v="GBP"/>
    <n v="1490631419"/>
    <d v="2017-03-27T16:16:59"/>
    <n v="1488820619"/>
    <x v="3134"/>
    <b v="0"/>
    <n v="12"/>
    <b v="0"/>
    <n v="22.5"/>
    <s v="theater/plays"/>
    <x v="1"/>
    <s v="plays"/>
  </r>
  <r>
    <x v="3"/>
    <s v="US"/>
    <s v="USD"/>
    <n v="1491277121"/>
    <d v="2017-04-04T03:38:41"/>
    <n v="1489376321"/>
    <x v="3135"/>
    <b v="0"/>
    <n v="7"/>
    <b v="0"/>
    <n v="20.849420849420849"/>
    <s v="theater/plays"/>
    <x v="1"/>
    <s v="plays"/>
  </r>
  <r>
    <x v="3"/>
    <s v="GB"/>
    <s v="GBP"/>
    <n v="1491001140"/>
    <d v="2017-03-31T22:59:00"/>
    <n v="1487847954"/>
    <x v="3136"/>
    <b v="0"/>
    <n v="22"/>
    <b v="0"/>
    <n v="127.8"/>
    <s v="theater/plays"/>
    <x v="1"/>
    <s v="plays"/>
  </r>
  <r>
    <x v="3"/>
    <s v="US"/>
    <s v="USD"/>
    <n v="1493838720"/>
    <d v="2017-05-03T19:12:00"/>
    <n v="1489439669"/>
    <x v="3137"/>
    <b v="0"/>
    <n v="1"/>
    <b v="0"/>
    <n v="3.3333333333333335"/>
    <s v="theater/plays"/>
    <x v="1"/>
    <s v="plays"/>
  </r>
  <r>
    <x v="3"/>
    <s v="GB"/>
    <s v="GBP"/>
    <n v="1491233407"/>
    <d v="2017-04-03T15:30:07"/>
    <n v="1489591807"/>
    <x v="3138"/>
    <b v="0"/>
    <n v="0"/>
    <b v="0"/>
    <n v="0"/>
    <s v="theater/plays"/>
    <x v="1"/>
    <s v="plays"/>
  </r>
  <r>
    <x v="3"/>
    <s v="MX"/>
    <s v="MXN"/>
    <n v="1490416380"/>
    <d v="2017-03-25T04:33:00"/>
    <n v="1487485760"/>
    <x v="3139"/>
    <b v="0"/>
    <n v="6"/>
    <b v="0"/>
    <n v="5.4"/>
    <s v="theater/plays"/>
    <x v="1"/>
    <s v="plays"/>
  </r>
  <r>
    <x v="3"/>
    <s v="FR"/>
    <s v="EUR"/>
    <n v="1491581703"/>
    <d v="2017-04-07T16:15:03"/>
    <n v="1488993303"/>
    <x v="3140"/>
    <b v="0"/>
    <n v="4"/>
    <b v="0"/>
    <n v="0.96"/>
    <s v="theater/plays"/>
    <x v="1"/>
    <s v="plays"/>
  </r>
  <r>
    <x v="3"/>
    <s v="NL"/>
    <s v="EUR"/>
    <n v="1492372800"/>
    <d v="2017-04-16T20:00:00"/>
    <n v="1488823488"/>
    <x v="3141"/>
    <b v="0"/>
    <n v="8"/>
    <b v="0"/>
    <n v="51.6"/>
    <s v="theater/plays"/>
    <x v="1"/>
    <s v="plays"/>
  </r>
  <r>
    <x v="3"/>
    <s v="GB"/>
    <s v="GBP"/>
    <n v="1489922339"/>
    <d v="2017-03-19T11:18:59"/>
    <n v="1487333939"/>
    <x v="3142"/>
    <b v="0"/>
    <n v="3"/>
    <b v="0"/>
    <n v="1.6363636363636365"/>
    <s v="theater/plays"/>
    <x v="1"/>
    <s v="plays"/>
  </r>
  <r>
    <x v="3"/>
    <s v="GB"/>
    <s v="GBP"/>
    <n v="1491726956"/>
    <d v="2017-04-09T08:35:56"/>
    <n v="1489480556"/>
    <x v="3143"/>
    <b v="0"/>
    <n v="0"/>
    <b v="0"/>
    <n v="0"/>
    <s v="theater/plays"/>
    <x v="1"/>
    <s v="plays"/>
  </r>
  <r>
    <x v="3"/>
    <s v="US"/>
    <s v="USD"/>
    <n v="1489903200"/>
    <d v="2017-03-19T06:00:00"/>
    <n v="1488459307"/>
    <x v="3144"/>
    <b v="0"/>
    <n v="30"/>
    <b v="0"/>
    <n v="75.400000000000006"/>
    <s v="theater/plays"/>
    <x v="1"/>
    <s v="plays"/>
  </r>
  <r>
    <x v="3"/>
    <s v="US"/>
    <s v="USD"/>
    <n v="1490659134"/>
    <d v="2017-03-27T23:58:54"/>
    <n v="1485478734"/>
    <x v="3145"/>
    <b v="0"/>
    <n v="0"/>
    <b v="0"/>
    <n v="0"/>
    <s v="theater/plays"/>
    <x v="1"/>
    <s v="plays"/>
  </r>
  <r>
    <x v="3"/>
    <s v="MX"/>
    <s v="MXN"/>
    <n v="1492356166"/>
    <d v="2017-04-16T15:22:46"/>
    <n v="1488471766"/>
    <x v="3146"/>
    <b v="0"/>
    <n v="12"/>
    <b v="0"/>
    <n v="10.5"/>
    <s v="theater/plays"/>
    <x v="1"/>
    <s v="plays"/>
  </r>
  <r>
    <x v="0"/>
    <s v="US"/>
    <s v="USD"/>
    <n v="1415319355"/>
    <d v="2014-11-07T00:15:55"/>
    <n v="1411859755"/>
    <x v="3147"/>
    <b v="1"/>
    <n v="213"/>
    <b v="1"/>
    <n v="117.52499999999999"/>
    <s v="theater/plays"/>
    <x v="1"/>
    <s v="plays"/>
  </r>
  <r>
    <x v="0"/>
    <s v="US"/>
    <s v="USD"/>
    <n v="1412136000"/>
    <d v="2014-10-01T04:00:00"/>
    <n v="1410278284"/>
    <x v="3148"/>
    <b v="1"/>
    <n v="57"/>
    <b v="1"/>
    <n v="131.16666666666669"/>
    <s v="theater/plays"/>
    <x v="1"/>
    <s v="plays"/>
  </r>
  <r>
    <x v="0"/>
    <s v="US"/>
    <s v="USD"/>
    <n v="1354845600"/>
    <d v="2012-12-07T02:00:00"/>
    <n v="1352766300"/>
    <x v="3149"/>
    <b v="1"/>
    <n v="25"/>
    <b v="1"/>
    <n v="104"/>
    <s v="theater/plays"/>
    <x v="1"/>
    <s v="plays"/>
  </r>
  <r>
    <x v="0"/>
    <s v="US"/>
    <s v="USD"/>
    <n v="1295928000"/>
    <d v="2011-01-25T04:00:00"/>
    <n v="1288160403"/>
    <x v="3150"/>
    <b v="1"/>
    <n v="104"/>
    <b v="1"/>
    <n v="101"/>
    <s v="theater/plays"/>
    <x v="1"/>
    <s v="plays"/>
  </r>
  <r>
    <x v="0"/>
    <s v="US"/>
    <s v="USD"/>
    <n v="1410379774"/>
    <d v="2014-09-10T20:09:34"/>
    <n v="1407787774"/>
    <x v="3151"/>
    <b v="1"/>
    <n v="34"/>
    <b v="1"/>
    <n v="100.4"/>
    <s v="theater/plays"/>
    <x v="1"/>
    <s v="plays"/>
  </r>
  <r>
    <x v="0"/>
    <s v="GB"/>
    <s v="GBP"/>
    <n v="1383425367"/>
    <d v="2013-11-02T20:49:27"/>
    <n v="1380833367"/>
    <x v="3152"/>
    <b v="1"/>
    <n v="67"/>
    <b v="1"/>
    <n v="105.95454545454545"/>
    <s v="theater/plays"/>
    <x v="1"/>
    <s v="plays"/>
  </r>
  <r>
    <x v="0"/>
    <s v="US"/>
    <s v="USD"/>
    <n v="1304225940"/>
    <d v="2011-05-01T04:59:00"/>
    <n v="1301542937"/>
    <x v="3153"/>
    <b v="1"/>
    <n v="241"/>
    <b v="1"/>
    <n v="335.58333333333337"/>
    <s v="theater/plays"/>
    <x v="1"/>
    <s v="plays"/>
  </r>
  <r>
    <x v="0"/>
    <s v="US"/>
    <s v="USD"/>
    <n v="1333310458"/>
    <d v="2012-04-01T20:00:58"/>
    <n v="1330722058"/>
    <x v="3154"/>
    <b v="1"/>
    <n v="123"/>
    <b v="1"/>
    <n v="112.92857142857142"/>
    <s v="theater/plays"/>
    <x v="1"/>
    <s v="plays"/>
  </r>
  <r>
    <x v="0"/>
    <s v="GB"/>
    <s v="GBP"/>
    <n v="1356004725"/>
    <d v="2012-12-20T11:58:45"/>
    <n v="1353412725"/>
    <x v="3155"/>
    <b v="1"/>
    <n v="302"/>
    <b v="1"/>
    <n v="188.50460000000001"/>
    <s v="theater/plays"/>
    <x v="1"/>
    <s v="plays"/>
  </r>
  <r>
    <x v="0"/>
    <s v="US"/>
    <s v="USD"/>
    <n v="1338591144"/>
    <d v="2012-06-01T22:52:24"/>
    <n v="1335567144"/>
    <x v="3156"/>
    <b v="1"/>
    <n v="89"/>
    <b v="1"/>
    <n v="101.81818181818181"/>
    <s v="theater/plays"/>
    <x v="1"/>
    <s v="plays"/>
  </r>
  <r>
    <x v="0"/>
    <s v="US"/>
    <s v="USD"/>
    <n v="1405746000"/>
    <d v="2014-07-19T05:00:00"/>
    <n v="1404932105"/>
    <x v="3157"/>
    <b v="1"/>
    <n v="41"/>
    <b v="1"/>
    <n v="101"/>
    <s v="theater/plays"/>
    <x v="1"/>
    <s v="plays"/>
  </r>
  <r>
    <x v="0"/>
    <s v="US"/>
    <s v="USD"/>
    <n v="1374523752"/>
    <d v="2013-07-22T20:09:12"/>
    <n v="1371931752"/>
    <x v="3158"/>
    <b v="1"/>
    <n v="69"/>
    <b v="1"/>
    <n v="113.99999999999999"/>
    <s v="theater/plays"/>
    <x v="1"/>
    <s v="plays"/>
  </r>
  <r>
    <x v="0"/>
    <s v="US"/>
    <s v="USD"/>
    <n v="1326927600"/>
    <d v="2012-01-18T23:00:00"/>
    <n v="1323221761"/>
    <x v="3159"/>
    <b v="1"/>
    <n v="52"/>
    <b v="1"/>
    <n v="133.48133333333334"/>
    <s v="theater/plays"/>
    <x v="1"/>
    <s v="plays"/>
  </r>
  <r>
    <x v="0"/>
    <s v="US"/>
    <s v="USD"/>
    <n v="1407905940"/>
    <d v="2014-08-13T04:59:00"/>
    <n v="1405923687"/>
    <x v="3160"/>
    <b v="1"/>
    <n v="57"/>
    <b v="1"/>
    <n v="101.53333333333335"/>
    <s v="theater/plays"/>
    <x v="1"/>
    <s v="plays"/>
  </r>
  <r>
    <x v="0"/>
    <s v="GB"/>
    <s v="GBP"/>
    <n v="1413377522"/>
    <d v="2014-10-15T12:52:02"/>
    <n v="1410785522"/>
    <x v="3161"/>
    <b v="1"/>
    <n v="74"/>
    <b v="1"/>
    <n v="105.1"/>
    <s v="theater/plays"/>
    <x v="1"/>
    <s v="plays"/>
  </r>
  <r>
    <x v="0"/>
    <s v="US"/>
    <s v="USD"/>
    <n v="1404698400"/>
    <d v="2014-07-07T02:00:00"/>
    <n v="1402331262"/>
    <x v="3162"/>
    <b v="1"/>
    <n v="63"/>
    <b v="1"/>
    <n v="127.15"/>
    <s v="theater/plays"/>
    <x v="1"/>
    <s v="plays"/>
  </r>
  <r>
    <x v="0"/>
    <s v="US"/>
    <s v="USD"/>
    <n v="1402855525"/>
    <d v="2014-06-15T18:05:25"/>
    <n v="1400263525"/>
    <x v="3163"/>
    <b v="1"/>
    <n v="72"/>
    <b v="1"/>
    <n v="111.15384615384616"/>
    <s v="theater/plays"/>
    <x v="1"/>
    <s v="plays"/>
  </r>
  <r>
    <x v="0"/>
    <s v="US"/>
    <s v="USD"/>
    <n v="1402341615"/>
    <d v="2014-06-09T19:20:15"/>
    <n v="1399490415"/>
    <x v="3164"/>
    <b v="1"/>
    <n v="71"/>
    <b v="1"/>
    <n v="106.76"/>
    <s v="theater/plays"/>
    <x v="1"/>
    <s v="plays"/>
  </r>
  <r>
    <x v="0"/>
    <s v="US"/>
    <s v="USD"/>
    <n v="1304395140"/>
    <d v="2011-05-03T03:59:00"/>
    <n v="1302493760"/>
    <x v="3165"/>
    <b v="1"/>
    <n v="21"/>
    <b v="1"/>
    <n v="162.66666666666666"/>
    <s v="theater/plays"/>
    <x v="1"/>
    <s v="plays"/>
  </r>
  <r>
    <x v="0"/>
    <s v="US"/>
    <s v="USD"/>
    <n v="1416988740"/>
    <d v="2014-11-26T07:59:00"/>
    <n v="1414514153"/>
    <x v="3166"/>
    <b v="1"/>
    <n v="930"/>
    <b v="1"/>
    <n v="160.22808571428573"/>
    <s v="theater/plays"/>
    <x v="1"/>
    <s v="plays"/>
  </r>
  <r>
    <x v="0"/>
    <s v="US"/>
    <s v="USD"/>
    <n v="1406952781"/>
    <d v="2014-08-02T04:13:01"/>
    <n v="1405743181"/>
    <x v="3167"/>
    <b v="1"/>
    <n v="55"/>
    <b v="1"/>
    <n v="116.16666666666666"/>
    <s v="theater/plays"/>
    <x v="1"/>
    <s v="plays"/>
  </r>
  <r>
    <x v="0"/>
    <s v="US"/>
    <s v="USD"/>
    <n v="1402696800"/>
    <d v="2014-06-13T22:00:00"/>
    <n v="1399948353"/>
    <x v="3168"/>
    <b v="1"/>
    <n v="61"/>
    <b v="1"/>
    <n v="124.2"/>
    <s v="theater/plays"/>
    <x v="1"/>
    <s v="plays"/>
  </r>
  <r>
    <x v="0"/>
    <s v="US"/>
    <s v="USD"/>
    <n v="1386910740"/>
    <d v="2013-12-13T04:59:00"/>
    <n v="1384364561"/>
    <x v="3169"/>
    <b v="1"/>
    <n v="82"/>
    <b v="1"/>
    <n v="103.01249999999999"/>
    <s v="theater/plays"/>
    <x v="1"/>
    <s v="plays"/>
  </r>
  <r>
    <x v="0"/>
    <s v="US"/>
    <s v="USD"/>
    <n v="1404273600"/>
    <d v="2014-07-02T04:00:00"/>
    <n v="1401414944"/>
    <x v="3170"/>
    <b v="1"/>
    <n v="71"/>
    <b v="1"/>
    <n v="112.25"/>
    <s v="theater/plays"/>
    <x v="1"/>
    <s v="plays"/>
  </r>
  <r>
    <x v="0"/>
    <s v="GB"/>
    <s v="GBP"/>
    <n v="1462545358"/>
    <d v="2016-05-06T14:35:58"/>
    <n v="1459953358"/>
    <x v="3171"/>
    <b v="1"/>
    <n v="117"/>
    <b v="1"/>
    <n v="108.8142857142857"/>
    <s v="theater/plays"/>
    <x v="1"/>
    <s v="plays"/>
  </r>
  <r>
    <x v="0"/>
    <s v="US"/>
    <s v="USD"/>
    <n v="1329240668"/>
    <d v="2012-02-14T17:31:08"/>
    <n v="1326648668"/>
    <x v="3172"/>
    <b v="1"/>
    <n v="29"/>
    <b v="1"/>
    <n v="114.99999999999999"/>
    <s v="theater/plays"/>
    <x v="1"/>
    <s v="plays"/>
  </r>
  <r>
    <x v="0"/>
    <s v="US"/>
    <s v="USD"/>
    <n v="1411765492"/>
    <d v="2014-09-26T21:04:52"/>
    <n v="1409173492"/>
    <x v="3173"/>
    <b v="1"/>
    <n v="74"/>
    <b v="1"/>
    <n v="103"/>
    <s v="theater/plays"/>
    <x v="1"/>
    <s v="plays"/>
  </r>
  <r>
    <x v="0"/>
    <s v="US"/>
    <s v="USD"/>
    <n v="1408999508"/>
    <d v="2014-08-25T20:45:08"/>
    <n v="1407789908"/>
    <x v="3174"/>
    <b v="1"/>
    <n v="23"/>
    <b v="1"/>
    <n v="101.13333333333334"/>
    <s v="theater/plays"/>
    <x v="1"/>
    <s v="plays"/>
  </r>
  <r>
    <x v="0"/>
    <s v="US"/>
    <s v="USD"/>
    <n v="1297977427"/>
    <d v="2011-02-17T21:17:07"/>
    <n v="1292793427"/>
    <x v="3175"/>
    <b v="1"/>
    <n v="60"/>
    <b v="1"/>
    <n v="109.55999999999999"/>
    <s v="theater/plays"/>
    <x v="1"/>
    <s v="plays"/>
  </r>
  <r>
    <x v="0"/>
    <s v="US"/>
    <s v="USD"/>
    <n v="1376838000"/>
    <d v="2013-08-18T15:00:00"/>
    <n v="1374531631"/>
    <x v="3176"/>
    <b v="1"/>
    <n v="55"/>
    <b v="1"/>
    <n v="114.8421052631579"/>
    <s v="theater/plays"/>
    <x v="1"/>
    <s v="plays"/>
  </r>
  <r>
    <x v="0"/>
    <s v="US"/>
    <s v="USD"/>
    <n v="1403366409"/>
    <d v="2014-06-21T16:00:09"/>
    <n v="1400774409"/>
    <x v="3177"/>
    <b v="1"/>
    <n v="51"/>
    <b v="1"/>
    <n v="117.39999999999999"/>
    <s v="theater/plays"/>
    <x v="1"/>
    <s v="plays"/>
  </r>
  <r>
    <x v="0"/>
    <s v="GB"/>
    <s v="GBP"/>
    <n v="1405521075"/>
    <d v="2014-07-16T14:31:15"/>
    <n v="1402929075"/>
    <x v="3178"/>
    <b v="1"/>
    <n v="78"/>
    <b v="1"/>
    <n v="171.73333333333335"/>
    <s v="theater/plays"/>
    <x v="1"/>
    <s v="plays"/>
  </r>
  <r>
    <x v="0"/>
    <s v="US"/>
    <s v="USD"/>
    <n v="1367859071"/>
    <d v="2013-05-06T16:51:11"/>
    <n v="1365699071"/>
    <x v="3179"/>
    <b v="1"/>
    <n v="62"/>
    <b v="1"/>
    <n v="114.16238095238094"/>
    <s v="theater/plays"/>
    <x v="1"/>
    <s v="plays"/>
  </r>
  <r>
    <x v="0"/>
    <s v="GB"/>
    <s v="GBP"/>
    <n v="1403258049"/>
    <d v="2014-06-20T09:54:09"/>
    <n v="1400666049"/>
    <x v="3180"/>
    <b v="1"/>
    <n v="45"/>
    <b v="1"/>
    <n v="119.75"/>
    <s v="theater/plays"/>
    <x v="1"/>
    <s v="plays"/>
  </r>
  <r>
    <x v="0"/>
    <s v="GB"/>
    <s v="GBP"/>
    <n v="1402848000"/>
    <d v="2014-06-15T16:00:00"/>
    <n v="1400570787"/>
    <x v="3181"/>
    <b v="1"/>
    <n v="15"/>
    <b v="1"/>
    <n v="109.00000000000001"/>
    <s v="theater/plays"/>
    <x v="1"/>
    <s v="plays"/>
  </r>
  <r>
    <x v="0"/>
    <s v="US"/>
    <s v="USD"/>
    <n v="1328029200"/>
    <d v="2012-01-31T17:00:00"/>
    <n v="1323211621"/>
    <x v="3182"/>
    <b v="1"/>
    <n v="151"/>
    <b v="1"/>
    <n v="100.88571428571429"/>
    <s v="theater/plays"/>
    <x v="1"/>
    <s v="plays"/>
  </r>
  <r>
    <x v="0"/>
    <s v="US"/>
    <s v="USD"/>
    <n v="1377284669"/>
    <d v="2013-08-23T19:04:29"/>
    <n v="1375729469"/>
    <x v="3183"/>
    <b v="1"/>
    <n v="68"/>
    <b v="1"/>
    <n v="109.00000000000001"/>
    <s v="theater/plays"/>
    <x v="1"/>
    <s v="plays"/>
  </r>
  <r>
    <x v="0"/>
    <s v="US"/>
    <s v="USD"/>
    <n v="1404258631"/>
    <d v="2014-07-01T23:50:31"/>
    <n v="1401666631"/>
    <x v="3184"/>
    <b v="1"/>
    <n v="46"/>
    <b v="1"/>
    <n v="107.20930232558139"/>
    <s v="theater/plays"/>
    <x v="1"/>
    <s v="plays"/>
  </r>
  <r>
    <x v="0"/>
    <s v="GB"/>
    <s v="GBP"/>
    <n v="1405553241"/>
    <d v="2014-07-16T23:27:21"/>
    <n v="1404948441"/>
    <x v="3185"/>
    <b v="1"/>
    <n v="24"/>
    <b v="1"/>
    <n v="100"/>
    <s v="theater/plays"/>
    <x v="1"/>
    <s v="plays"/>
  </r>
  <r>
    <x v="0"/>
    <s v="GB"/>
    <s v="GBP"/>
    <n v="1410901200"/>
    <d v="2014-09-16T21:00:00"/>
    <n v="1408313438"/>
    <x v="3186"/>
    <b v="1"/>
    <n v="70"/>
    <b v="1"/>
    <n v="102.18750000000001"/>
    <s v="theater/plays"/>
    <x v="1"/>
    <s v="plays"/>
  </r>
  <r>
    <x v="0"/>
    <s v="US"/>
    <s v="USD"/>
    <n v="1407167973"/>
    <d v="2014-08-04T15:59:33"/>
    <n v="1405439973"/>
    <x v="3187"/>
    <b v="1"/>
    <n v="244"/>
    <b v="1"/>
    <n v="116.29333333333334"/>
    <s v="theater/plays"/>
    <x v="1"/>
    <s v="plays"/>
  </r>
  <r>
    <x v="2"/>
    <s v="GB"/>
    <s v="GBP"/>
    <n v="1433930302"/>
    <d v="2015-06-10T09:58:22"/>
    <n v="1432115902"/>
    <x v="3188"/>
    <b v="0"/>
    <n v="9"/>
    <b v="0"/>
    <n v="65"/>
    <s v="theater/musical"/>
    <x v="1"/>
    <s v="musical"/>
  </r>
  <r>
    <x v="2"/>
    <s v="SE"/>
    <s v="SEK"/>
    <n v="1432455532"/>
    <d v="2015-05-24T08:18:52"/>
    <n v="1429863532"/>
    <x v="3189"/>
    <b v="0"/>
    <n v="19"/>
    <b v="0"/>
    <n v="12.327272727272726"/>
    <s v="theater/musical"/>
    <x v="1"/>
    <s v="musical"/>
  </r>
  <r>
    <x v="2"/>
    <s v="CA"/>
    <s v="CAD"/>
    <n v="1481258275"/>
    <d v="2016-12-09T04:37:55"/>
    <n v="1478662675"/>
    <x v="3190"/>
    <b v="0"/>
    <n v="0"/>
    <b v="0"/>
    <n v="0"/>
    <s v="theater/musical"/>
    <x v="1"/>
    <s v="musical"/>
  </r>
  <r>
    <x v="2"/>
    <s v="US"/>
    <s v="USD"/>
    <n v="1471370869"/>
    <d v="2016-08-16T18:07:49"/>
    <n v="1466186869"/>
    <x v="3191"/>
    <b v="0"/>
    <n v="4"/>
    <b v="0"/>
    <n v="4.0266666666666664"/>
    <s v="theater/musical"/>
    <x v="1"/>
    <s v="musical"/>
  </r>
  <r>
    <x v="2"/>
    <s v="GB"/>
    <s v="GBP"/>
    <n v="1425160800"/>
    <d v="2015-02-28T22:00:00"/>
    <n v="1421274859"/>
    <x v="3192"/>
    <b v="0"/>
    <n v="8"/>
    <b v="0"/>
    <n v="1.02"/>
    <s v="theater/musical"/>
    <x v="1"/>
    <s v="musical"/>
  </r>
  <r>
    <x v="2"/>
    <s v="GB"/>
    <s v="GBP"/>
    <n v="1424474056"/>
    <d v="2015-02-20T23:14:16"/>
    <n v="1420586056"/>
    <x v="3193"/>
    <b v="0"/>
    <n v="24"/>
    <b v="0"/>
    <n v="11.74"/>
    <s v="theater/musical"/>
    <x v="1"/>
    <s v="musical"/>
  </r>
  <r>
    <x v="2"/>
    <s v="US"/>
    <s v="USD"/>
    <n v="1437960598"/>
    <d v="2015-07-27T01:29:58"/>
    <n v="1435368598"/>
    <x v="3194"/>
    <b v="0"/>
    <n v="0"/>
    <b v="0"/>
    <n v="0"/>
    <s v="theater/musical"/>
    <x v="1"/>
    <s v="musical"/>
  </r>
  <r>
    <x v="2"/>
    <s v="US"/>
    <s v="USD"/>
    <n v="1423750542"/>
    <d v="2015-02-12T14:15:42"/>
    <n v="1421158542"/>
    <x v="3195"/>
    <b v="0"/>
    <n v="39"/>
    <b v="0"/>
    <n v="59.142857142857139"/>
    <s v="theater/musical"/>
    <x v="1"/>
    <s v="musical"/>
  </r>
  <r>
    <x v="2"/>
    <s v="US"/>
    <s v="USD"/>
    <n v="1438437600"/>
    <d v="2015-08-01T14:00:00"/>
    <n v="1433254875"/>
    <x v="3196"/>
    <b v="0"/>
    <n v="6"/>
    <b v="0"/>
    <n v="0.06"/>
    <s v="theater/musical"/>
    <x v="1"/>
    <s v="musical"/>
  </r>
  <r>
    <x v="2"/>
    <s v="NO"/>
    <s v="NOK"/>
    <n v="1423050618"/>
    <d v="2015-02-04T11:50:18"/>
    <n v="1420458618"/>
    <x v="3197"/>
    <b v="0"/>
    <n v="4"/>
    <b v="0"/>
    <n v="11.450000000000001"/>
    <s v="theater/musical"/>
    <x v="1"/>
    <s v="musical"/>
  </r>
  <r>
    <x v="2"/>
    <s v="DK"/>
    <s v="DKK"/>
    <n v="1424081477"/>
    <d v="2015-02-16T10:11:17"/>
    <n v="1420798277"/>
    <x v="3198"/>
    <b v="0"/>
    <n v="3"/>
    <b v="0"/>
    <n v="0.36666666666666664"/>
    <s v="theater/musical"/>
    <x v="1"/>
    <s v="musical"/>
  </r>
  <r>
    <x v="2"/>
    <s v="US"/>
    <s v="USD"/>
    <n v="1410037200"/>
    <d v="2014-09-06T21:00:00"/>
    <n v="1407435418"/>
    <x v="3199"/>
    <b v="0"/>
    <n v="53"/>
    <b v="0"/>
    <n v="52.16"/>
    <s v="theater/musical"/>
    <x v="1"/>
    <s v="musical"/>
  </r>
  <r>
    <x v="2"/>
    <s v="US"/>
    <s v="USD"/>
    <n v="1461994440"/>
    <d v="2016-04-30T05:34:00"/>
    <n v="1459410101"/>
    <x v="3200"/>
    <b v="0"/>
    <n v="1"/>
    <b v="0"/>
    <n v="2E-3"/>
    <s v="theater/musical"/>
    <x v="1"/>
    <s v="musical"/>
  </r>
  <r>
    <x v="2"/>
    <s v="GB"/>
    <s v="GBP"/>
    <n v="1409509477"/>
    <d v="2014-08-31T18:24:37"/>
    <n v="1407695077"/>
    <x v="3201"/>
    <b v="0"/>
    <n v="2"/>
    <b v="0"/>
    <n v="1.25"/>
    <s v="theater/musical"/>
    <x v="1"/>
    <s v="musical"/>
  </r>
  <r>
    <x v="2"/>
    <s v="US"/>
    <s v="USD"/>
    <n v="1450072740"/>
    <d v="2015-12-14T05:59:00"/>
    <n v="1445027346"/>
    <x v="3202"/>
    <b v="0"/>
    <n v="25"/>
    <b v="0"/>
    <n v="54.52"/>
    <s v="theater/musical"/>
    <x v="1"/>
    <s v="musical"/>
  </r>
  <r>
    <x v="2"/>
    <s v="US"/>
    <s v="USD"/>
    <n v="1443224622"/>
    <d v="2015-09-25T23:43:42"/>
    <n v="1440632622"/>
    <x v="3203"/>
    <b v="0"/>
    <n v="6"/>
    <b v="0"/>
    <n v="25"/>
    <s v="theater/musical"/>
    <x v="1"/>
    <s v="musical"/>
  </r>
  <r>
    <x v="2"/>
    <s v="US"/>
    <s v="USD"/>
    <n v="1437149640"/>
    <d v="2015-07-17T16:14:00"/>
    <n v="1434558479"/>
    <x v="3204"/>
    <b v="0"/>
    <n v="0"/>
    <b v="0"/>
    <n v="0"/>
    <s v="theater/musical"/>
    <x v="1"/>
    <s v="musical"/>
  </r>
  <r>
    <x v="2"/>
    <s v="GB"/>
    <s v="GBP"/>
    <n v="1430470772"/>
    <d v="2015-05-01T08:59:32"/>
    <n v="1427878772"/>
    <x v="3205"/>
    <b v="0"/>
    <n v="12"/>
    <b v="0"/>
    <n v="3.4125000000000001"/>
    <s v="theater/musical"/>
    <x v="1"/>
    <s v="musical"/>
  </r>
  <r>
    <x v="2"/>
    <s v="US"/>
    <s v="USD"/>
    <n v="1442644651"/>
    <d v="2015-09-19T06:37:31"/>
    <n v="1440052651"/>
    <x v="3206"/>
    <b v="0"/>
    <n v="0"/>
    <b v="0"/>
    <n v="0"/>
    <s v="theater/musical"/>
    <x v="1"/>
    <s v="musical"/>
  </r>
  <r>
    <x v="2"/>
    <s v="US"/>
    <s v="USD"/>
    <n v="1429767607"/>
    <d v="2015-04-23T05:40:07"/>
    <n v="1424587207"/>
    <x v="3207"/>
    <b v="0"/>
    <n v="36"/>
    <b v="0"/>
    <n v="46.36363636363636"/>
    <s v="theater/musical"/>
    <x v="1"/>
    <s v="musical"/>
  </r>
  <r>
    <x v="0"/>
    <s v="US"/>
    <s v="USD"/>
    <n v="1406557877"/>
    <d v="2014-07-28T14:31:17"/>
    <n v="1404743477"/>
    <x v="3208"/>
    <b v="1"/>
    <n v="82"/>
    <b v="1"/>
    <n v="103.49999999999999"/>
    <s v="theater/plays"/>
    <x v="1"/>
    <s v="plays"/>
  </r>
  <r>
    <x v="0"/>
    <s v="US"/>
    <s v="USD"/>
    <n v="1403305200"/>
    <d v="2014-06-20T23:00:00"/>
    <n v="1400512658"/>
    <x v="3209"/>
    <b v="1"/>
    <n v="226"/>
    <b v="1"/>
    <n v="119.32315789473684"/>
    <s v="theater/plays"/>
    <x v="1"/>
    <s v="plays"/>
  </r>
  <r>
    <x v="0"/>
    <s v="US"/>
    <s v="USD"/>
    <n v="1338523140"/>
    <d v="2012-06-01T03:59:00"/>
    <n v="1334442519"/>
    <x v="3210"/>
    <b v="1"/>
    <n v="60"/>
    <b v="1"/>
    <n v="125.76666666666667"/>
    <s v="theater/plays"/>
    <x v="1"/>
    <s v="plays"/>
  </r>
  <r>
    <x v="0"/>
    <s v="US"/>
    <s v="USD"/>
    <n v="1408068000"/>
    <d v="2014-08-15T02:00:00"/>
    <n v="1405346680"/>
    <x v="3211"/>
    <b v="1"/>
    <n v="322"/>
    <b v="1"/>
    <n v="119.74347826086958"/>
    <s v="theater/plays"/>
    <x v="1"/>
    <s v="plays"/>
  </r>
  <r>
    <x v="0"/>
    <s v="US"/>
    <s v="USD"/>
    <n v="1407524751"/>
    <d v="2014-08-08T19:05:51"/>
    <n v="1404932751"/>
    <x v="3212"/>
    <b v="1"/>
    <n v="94"/>
    <b v="1"/>
    <n v="126.25"/>
    <s v="theater/plays"/>
    <x v="1"/>
    <s v="plays"/>
  </r>
  <r>
    <x v="0"/>
    <s v="GB"/>
    <s v="GBP"/>
    <n v="1437934759"/>
    <d v="2015-07-26T18:19:19"/>
    <n v="1434478759"/>
    <x v="3213"/>
    <b v="1"/>
    <n v="47"/>
    <b v="1"/>
    <n v="100.11666666666667"/>
    <s v="theater/plays"/>
    <x v="1"/>
    <s v="plays"/>
  </r>
  <r>
    <x v="0"/>
    <s v="GB"/>
    <s v="GBP"/>
    <n v="1452038100"/>
    <d v="2016-01-05T23:55:00"/>
    <n v="1448823673"/>
    <x v="3214"/>
    <b v="1"/>
    <n v="115"/>
    <b v="1"/>
    <n v="102.13333333333334"/>
    <s v="theater/plays"/>
    <x v="1"/>
    <s v="plays"/>
  </r>
  <r>
    <x v="0"/>
    <s v="US"/>
    <s v="USD"/>
    <n v="1441857540"/>
    <d v="2015-09-10T03:59:00"/>
    <n v="1438617471"/>
    <x v="3215"/>
    <b v="1"/>
    <n v="134"/>
    <b v="1"/>
    <n v="100.35142857142858"/>
    <s v="theater/plays"/>
    <x v="1"/>
    <s v="plays"/>
  </r>
  <r>
    <x v="0"/>
    <s v="GB"/>
    <s v="GBP"/>
    <n v="1436625000"/>
    <d v="2015-07-11T14:30:00"/>
    <n v="1433934371"/>
    <x v="3216"/>
    <b v="1"/>
    <n v="35"/>
    <b v="1"/>
    <n v="100.05"/>
    <s v="theater/plays"/>
    <x v="1"/>
    <s v="plays"/>
  </r>
  <r>
    <x v="0"/>
    <s v="US"/>
    <s v="USD"/>
    <n v="1478264784"/>
    <d v="2016-11-04T13:06:24"/>
    <n v="1475672784"/>
    <x v="3217"/>
    <b v="1"/>
    <n v="104"/>
    <b v="1"/>
    <n v="116.02222222222223"/>
    <s v="theater/plays"/>
    <x v="1"/>
    <s v="plays"/>
  </r>
  <r>
    <x v="0"/>
    <s v="GB"/>
    <s v="GBP"/>
    <n v="1419984000"/>
    <d v="2014-12-31T00:00:00"/>
    <n v="1417132986"/>
    <x v="3218"/>
    <b v="1"/>
    <n v="184"/>
    <b v="1"/>
    <n v="102.1"/>
    <s v="theater/plays"/>
    <x v="1"/>
    <s v="plays"/>
  </r>
  <r>
    <x v="0"/>
    <s v="US"/>
    <s v="USD"/>
    <n v="1427063747"/>
    <d v="2015-03-22T22:35:47"/>
    <n v="1424043347"/>
    <x v="3219"/>
    <b v="1"/>
    <n v="119"/>
    <b v="1"/>
    <n v="100.11000000000001"/>
    <s v="theater/plays"/>
    <x v="1"/>
    <s v="plays"/>
  </r>
  <r>
    <x v="0"/>
    <s v="US"/>
    <s v="USD"/>
    <n v="1489352400"/>
    <d v="2017-03-12T21:00:00"/>
    <n v="1486411204"/>
    <x v="3220"/>
    <b v="1"/>
    <n v="59"/>
    <b v="1"/>
    <n v="100.84"/>
    <s v="theater/plays"/>
    <x v="1"/>
    <s v="plays"/>
  </r>
  <r>
    <x v="0"/>
    <s v="GB"/>
    <s v="GBP"/>
    <n v="1436114603"/>
    <d v="2015-07-05T16:43:23"/>
    <n v="1433090603"/>
    <x v="3221"/>
    <b v="1"/>
    <n v="113"/>
    <b v="1"/>
    <n v="103.42499999999998"/>
    <s v="theater/plays"/>
    <x v="1"/>
    <s v="plays"/>
  </r>
  <r>
    <x v="0"/>
    <s v="US"/>
    <s v="USD"/>
    <n v="1445722140"/>
    <d v="2015-10-24T21:29:00"/>
    <n v="1443016697"/>
    <x v="3222"/>
    <b v="1"/>
    <n v="84"/>
    <b v="1"/>
    <n v="124.8"/>
    <s v="theater/plays"/>
    <x v="1"/>
    <s v="plays"/>
  </r>
  <r>
    <x v="0"/>
    <s v="US"/>
    <s v="USD"/>
    <n v="1440100976"/>
    <d v="2015-08-20T20:02:56"/>
    <n v="1437508976"/>
    <x v="3223"/>
    <b v="1"/>
    <n v="74"/>
    <b v="1"/>
    <n v="109.51612903225806"/>
    <s v="theater/plays"/>
    <x v="1"/>
    <s v="plays"/>
  </r>
  <r>
    <x v="0"/>
    <s v="US"/>
    <s v="USD"/>
    <n v="1484024400"/>
    <d v="2017-01-10T05:00:00"/>
    <n v="1479932713"/>
    <x v="3224"/>
    <b v="1"/>
    <n v="216"/>
    <b v="1"/>
    <n v="102.03333333333333"/>
    <s v="theater/plays"/>
    <x v="1"/>
    <s v="plays"/>
  </r>
  <r>
    <x v="0"/>
    <s v="US"/>
    <s v="USD"/>
    <n v="1464987600"/>
    <d v="2016-06-03T21:00:00"/>
    <n v="1463145938"/>
    <x v="3225"/>
    <b v="1"/>
    <n v="39"/>
    <b v="1"/>
    <n v="102.35000000000001"/>
    <s v="theater/plays"/>
    <x v="1"/>
    <s v="plays"/>
  </r>
  <r>
    <x v="0"/>
    <s v="GB"/>
    <s v="GBP"/>
    <n v="1446213612"/>
    <d v="2015-10-30T14:00:12"/>
    <n v="1443621612"/>
    <x v="3226"/>
    <b v="1"/>
    <n v="21"/>
    <b v="1"/>
    <n v="104.16666666666667"/>
    <s v="theater/plays"/>
    <x v="1"/>
    <s v="plays"/>
  </r>
  <r>
    <x v="0"/>
    <s v="GB"/>
    <s v="GBP"/>
    <n v="1484687436"/>
    <d v="2017-01-17T21:10:36"/>
    <n v="1482095436"/>
    <x v="3227"/>
    <b v="0"/>
    <n v="30"/>
    <b v="1"/>
    <n v="125"/>
    <s v="theater/plays"/>
    <x v="1"/>
    <s v="plays"/>
  </r>
  <r>
    <x v="0"/>
    <s v="US"/>
    <s v="USD"/>
    <n v="1450328340"/>
    <d v="2015-12-17T04:59:00"/>
    <n v="1447606884"/>
    <x v="3228"/>
    <b v="1"/>
    <n v="37"/>
    <b v="1"/>
    <n v="102.34285714285714"/>
    <s v="theater/plays"/>
    <x v="1"/>
    <s v="plays"/>
  </r>
  <r>
    <x v="0"/>
    <s v="US"/>
    <s v="USD"/>
    <n v="1416470398"/>
    <d v="2014-11-20T07:59:58"/>
    <n v="1413874798"/>
    <x v="3229"/>
    <b v="1"/>
    <n v="202"/>
    <b v="1"/>
    <n v="107.86500000000001"/>
    <s v="theater/plays"/>
    <x v="1"/>
    <s v="plays"/>
  </r>
  <r>
    <x v="0"/>
    <s v="US"/>
    <s v="USD"/>
    <n v="1412135940"/>
    <d v="2014-10-01T03:59:00"/>
    <n v="1410840126"/>
    <x v="3230"/>
    <b v="1"/>
    <n v="37"/>
    <b v="1"/>
    <n v="109.88461538461539"/>
    <s v="theater/plays"/>
    <x v="1"/>
    <s v="plays"/>
  </r>
  <r>
    <x v="0"/>
    <s v="US"/>
    <s v="USD"/>
    <n v="1460846347"/>
    <d v="2016-04-16T22:39:07"/>
    <n v="1458254347"/>
    <x v="3231"/>
    <b v="0"/>
    <n v="28"/>
    <b v="1"/>
    <n v="161"/>
    <s v="theater/plays"/>
    <x v="1"/>
    <s v="plays"/>
  </r>
  <r>
    <x v="0"/>
    <s v="US"/>
    <s v="USD"/>
    <n v="1462334340"/>
    <d v="2016-05-04T03:59:00"/>
    <n v="1459711917"/>
    <x v="3232"/>
    <b v="1"/>
    <n v="26"/>
    <b v="1"/>
    <n v="131.20000000000002"/>
    <s v="theater/plays"/>
    <x v="1"/>
    <s v="plays"/>
  </r>
  <r>
    <x v="0"/>
    <s v="US"/>
    <s v="USD"/>
    <n v="1488482355"/>
    <d v="2017-03-02T19:19:15"/>
    <n v="1485890355"/>
    <x v="3233"/>
    <b v="0"/>
    <n v="61"/>
    <b v="1"/>
    <n v="118.8"/>
    <s v="theater/plays"/>
    <x v="1"/>
    <s v="plays"/>
  </r>
  <r>
    <x v="0"/>
    <s v="GB"/>
    <s v="GBP"/>
    <n v="1485991860"/>
    <d v="2017-02-01T23:31:00"/>
    <n v="1483124208"/>
    <x v="3234"/>
    <b v="0"/>
    <n v="115"/>
    <b v="1"/>
    <n v="100.39275000000001"/>
    <s v="theater/plays"/>
    <x v="1"/>
    <s v="plays"/>
  </r>
  <r>
    <x v="0"/>
    <s v="US"/>
    <s v="USD"/>
    <n v="1467361251"/>
    <d v="2016-07-01T08:20:51"/>
    <n v="1464769251"/>
    <x v="3235"/>
    <b v="1"/>
    <n v="181"/>
    <b v="1"/>
    <n v="103.20666666666666"/>
    <s v="theater/plays"/>
    <x v="1"/>
    <s v="plays"/>
  </r>
  <r>
    <x v="0"/>
    <s v="US"/>
    <s v="USD"/>
    <n v="1482962433"/>
    <d v="2016-12-28T22:00:33"/>
    <n v="1480370433"/>
    <x v="3236"/>
    <b v="0"/>
    <n v="110"/>
    <b v="1"/>
    <n v="100.6"/>
    <s v="theater/plays"/>
    <x v="1"/>
    <s v="plays"/>
  </r>
  <r>
    <x v="0"/>
    <s v="US"/>
    <s v="USD"/>
    <n v="1443499140"/>
    <d v="2015-09-29T03:59:00"/>
    <n v="1441452184"/>
    <x v="3237"/>
    <b v="1"/>
    <n v="269"/>
    <b v="1"/>
    <n v="100.78754285714287"/>
    <s v="theater/plays"/>
    <x v="1"/>
    <s v="plays"/>
  </r>
  <r>
    <x v="0"/>
    <s v="GB"/>
    <s v="GBP"/>
    <n v="1435752898"/>
    <d v="2015-07-01T12:14:58"/>
    <n v="1433160898"/>
    <x v="3238"/>
    <b v="1"/>
    <n v="79"/>
    <b v="1"/>
    <n v="112.32142857142857"/>
    <s v="theater/plays"/>
    <x v="1"/>
    <s v="plays"/>
  </r>
  <r>
    <x v="0"/>
    <s v="GB"/>
    <s v="GBP"/>
    <n v="1445817540"/>
    <d v="2015-10-25T23:59:00"/>
    <n v="1443665293"/>
    <x v="3239"/>
    <b v="1"/>
    <n v="104"/>
    <b v="1"/>
    <n v="105.91914022517912"/>
    <s v="theater/plays"/>
    <x v="1"/>
    <s v="plays"/>
  </r>
  <r>
    <x v="0"/>
    <s v="GB"/>
    <s v="GBP"/>
    <n v="1487286000"/>
    <d v="2017-02-16T23:00:00"/>
    <n v="1484843948"/>
    <x v="3240"/>
    <b v="0"/>
    <n v="34"/>
    <b v="1"/>
    <n v="100.56666666666668"/>
    <s v="theater/plays"/>
    <x v="1"/>
    <s v="plays"/>
  </r>
  <r>
    <x v="0"/>
    <s v="US"/>
    <s v="USD"/>
    <n v="1413269940"/>
    <d v="2014-10-14T06:59:00"/>
    <n v="1410421670"/>
    <x v="3241"/>
    <b v="1"/>
    <n v="167"/>
    <b v="1"/>
    <n v="115.30588235294117"/>
    <s v="theater/plays"/>
    <x v="1"/>
    <s v="plays"/>
  </r>
  <r>
    <x v="0"/>
    <s v="US"/>
    <s v="USD"/>
    <n v="1411150092"/>
    <d v="2014-09-19T18:08:12"/>
    <n v="1408558092"/>
    <x v="3242"/>
    <b v="1"/>
    <n v="183"/>
    <b v="1"/>
    <n v="127.30419999999999"/>
    <s v="theater/plays"/>
    <x v="1"/>
    <s v="plays"/>
  </r>
  <r>
    <x v="0"/>
    <s v="US"/>
    <s v="USD"/>
    <n v="1444348800"/>
    <d v="2015-10-09T00:00:00"/>
    <n v="1442283562"/>
    <x v="3243"/>
    <b v="1"/>
    <n v="71"/>
    <b v="1"/>
    <n v="102.83750000000001"/>
    <s v="theater/plays"/>
    <x v="1"/>
    <s v="plays"/>
  </r>
  <r>
    <x v="0"/>
    <s v="GB"/>
    <s v="GBP"/>
    <n v="1480613982"/>
    <d v="2016-12-01T17:39:42"/>
    <n v="1478018382"/>
    <x v="3244"/>
    <b v="0"/>
    <n v="69"/>
    <b v="1"/>
    <n v="102.9375"/>
    <s v="theater/plays"/>
    <x v="1"/>
    <s v="plays"/>
  </r>
  <r>
    <x v="0"/>
    <s v="US"/>
    <s v="USD"/>
    <n v="1434074400"/>
    <d v="2015-06-12T02:00:00"/>
    <n v="1431354258"/>
    <x v="3245"/>
    <b v="0"/>
    <n v="270"/>
    <b v="1"/>
    <n v="104.3047619047619"/>
    <s v="theater/plays"/>
    <x v="1"/>
    <s v="plays"/>
  </r>
  <r>
    <x v="0"/>
    <s v="US"/>
    <s v="USD"/>
    <n v="1442030340"/>
    <d v="2015-09-12T03:59:00"/>
    <n v="1439551200"/>
    <x v="3246"/>
    <b v="1"/>
    <n v="193"/>
    <b v="1"/>
    <n v="111.22000000000001"/>
    <s v="theater/plays"/>
    <x v="1"/>
    <s v="plays"/>
  </r>
  <r>
    <x v="0"/>
    <s v="GB"/>
    <s v="GBP"/>
    <n v="1436696712"/>
    <d v="2015-07-12T10:25:12"/>
    <n v="1434104712"/>
    <x v="3247"/>
    <b v="1"/>
    <n v="57"/>
    <b v="1"/>
    <n v="105.86"/>
    <s v="theater/plays"/>
    <x v="1"/>
    <s v="plays"/>
  </r>
  <r>
    <x v="0"/>
    <s v="US"/>
    <s v="USD"/>
    <n v="1428178757"/>
    <d v="2015-04-04T20:19:17"/>
    <n v="1425590357"/>
    <x v="3248"/>
    <b v="1"/>
    <n v="200"/>
    <b v="1"/>
    <n v="100.79166666666666"/>
    <s v="theater/plays"/>
    <x v="1"/>
    <s v="plays"/>
  </r>
  <r>
    <x v="0"/>
    <s v="US"/>
    <s v="USD"/>
    <n v="1434822914"/>
    <d v="2015-06-20T17:55:14"/>
    <n v="1432230914"/>
    <x v="3249"/>
    <b v="1"/>
    <n v="88"/>
    <b v="1"/>
    <n v="104.92727272727274"/>
    <s v="theater/plays"/>
    <x v="1"/>
    <s v="plays"/>
  </r>
  <r>
    <x v="0"/>
    <s v="US"/>
    <s v="USD"/>
    <n v="1415213324"/>
    <d v="2014-11-05T18:48:44"/>
    <n v="1412617724"/>
    <x v="3250"/>
    <b v="1"/>
    <n v="213"/>
    <b v="1"/>
    <n v="101.55199999999999"/>
    <s v="theater/plays"/>
    <x v="1"/>
    <s v="plays"/>
  </r>
  <r>
    <x v="0"/>
    <s v="US"/>
    <s v="USD"/>
    <n v="1434907966"/>
    <d v="2015-06-21T17:32:46"/>
    <n v="1432315966"/>
    <x v="3251"/>
    <b v="1"/>
    <n v="20"/>
    <b v="1"/>
    <n v="110.73333333333333"/>
    <s v="theater/plays"/>
    <x v="1"/>
    <s v="plays"/>
  </r>
  <r>
    <x v="0"/>
    <s v="GB"/>
    <s v="GBP"/>
    <n v="1473247240"/>
    <d v="2016-09-07T11:20:40"/>
    <n v="1470655240"/>
    <x v="3252"/>
    <b v="1"/>
    <n v="50"/>
    <b v="1"/>
    <n v="127.82222222222221"/>
    <s v="theater/plays"/>
    <x v="1"/>
    <s v="plays"/>
  </r>
  <r>
    <x v="0"/>
    <s v="US"/>
    <s v="USD"/>
    <n v="1473306300"/>
    <d v="2016-09-08T03:45:00"/>
    <n v="1471701028"/>
    <x v="3253"/>
    <b v="1"/>
    <n v="115"/>
    <b v="1"/>
    <n v="101.82500000000002"/>
    <s v="theater/plays"/>
    <x v="1"/>
    <s v="plays"/>
  </r>
  <r>
    <x v="0"/>
    <s v="GB"/>
    <s v="GBP"/>
    <n v="1427331809"/>
    <d v="2015-03-26T01:03:29"/>
    <n v="1424743409"/>
    <x v="3254"/>
    <b v="1"/>
    <n v="186"/>
    <b v="1"/>
    <n v="101.25769230769231"/>
    <s v="theater/plays"/>
    <x v="1"/>
    <s v="plays"/>
  </r>
  <r>
    <x v="0"/>
    <s v="GB"/>
    <s v="GBP"/>
    <n v="1412706375"/>
    <d v="2014-10-07T18:26:15"/>
    <n v="1410114375"/>
    <x v="3255"/>
    <b v="1"/>
    <n v="18"/>
    <b v="1"/>
    <n v="175"/>
    <s v="theater/plays"/>
    <x v="1"/>
    <s v="plays"/>
  </r>
  <r>
    <x v="0"/>
    <s v="US"/>
    <s v="USD"/>
    <n v="1433995140"/>
    <d v="2015-06-11T03:59:00"/>
    <n v="1432129577"/>
    <x v="3256"/>
    <b v="1"/>
    <n v="176"/>
    <b v="1"/>
    <n v="128.06"/>
    <s v="theater/plays"/>
    <x v="1"/>
    <s v="plays"/>
  </r>
  <r>
    <x v="0"/>
    <s v="GB"/>
    <s v="GBP"/>
    <n v="1487769952"/>
    <d v="2017-02-22T13:25:52"/>
    <n v="1485177952"/>
    <x v="3257"/>
    <b v="0"/>
    <n v="41"/>
    <b v="1"/>
    <n v="106.29949999999999"/>
    <s v="theater/plays"/>
    <x v="1"/>
    <s v="plays"/>
  </r>
  <r>
    <x v="0"/>
    <s v="US"/>
    <s v="USD"/>
    <n v="1420751861"/>
    <d v="2015-01-08T21:17:41"/>
    <n v="1418159861"/>
    <x v="3258"/>
    <b v="1"/>
    <n v="75"/>
    <b v="1"/>
    <n v="105.21428571428571"/>
    <s v="theater/plays"/>
    <x v="1"/>
    <s v="plays"/>
  </r>
  <r>
    <x v="0"/>
    <s v="US"/>
    <s v="USD"/>
    <n v="1475294340"/>
    <d v="2016-10-01T03:59:00"/>
    <n v="1472753745"/>
    <x v="3259"/>
    <b v="1"/>
    <n v="97"/>
    <b v="1"/>
    <n v="106.16782608695652"/>
    <s v="theater/plays"/>
    <x v="1"/>
    <s v="plays"/>
  </r>
  <r>
    <x v="0"/>
    <s v="US"/>
    <s v="USD"/>
    <n v="1448903318"/>
    <d v="2015-11-30T17:08:38"/>
    <n v="1445875718"/>
    <x v="3260"/>
    <b v="1"/>
    <n v="73"/>
    <b v="1"/>
    <n v="109.24000000000001"/>
    <s v="theater/plays"/>
    <x v="1"/>
    <s v="plays"/>
  </r>
  <r>
    <x v="0"/>
    <s v="US"/>
    <s v="USD"/>
    <n v="1437067476"/>
    <d v="2015-07-16T17:24:36"/>
    <n v="1434475476"/>
    <x v="3261"/>
    <b v="1"/>
    <n v="49"/>
    <b v="1"/>
    <n v="100.45454545454547"/>
    <s v="theater/plays"/>
    <x v="1"/>
    <s v="plays"/>
  </r>
  <r>
    <x v="0"/>
    <s v="US"/>
    <s v="USD"/>
    <n v="1419220800"/>
    <d v="2014-12-22T04:00:00"/>
    <n v="1416555262"/>
    <x v="3262"/>
    <b v="1"/>
    <n v="134"/>
    <b v="1"/>
    <n v="103.04098360655738"/>
    <s v="theater/plays"/>
    <x v="1"/>
    <s v="plays"/>
  </r>
  <r>
    <x v="0"/>
    <s v="US"/>
    <s v="USD"/>
    <n v="1446238800"/>
    <d v="2015-10-30T21:00:00"/>
    <n v="1444220588"/>
    <x v="3263"/>
    <b v="1"/>
    <n v="68"/>
    <b v="1"/>
    <n v="112.1664"/>
    <s v="theater/plays"/>
    <x v="1"/>
    <s v="plays"/>
  </r>
  <r>
    <x v="0"/>
    <s v="US"/>
    <s v="USD"/>
    <n v="1422482400"/>
    <d v="2015-01-28T22:00:00"/>
    <n v="1421089938"/>
    <x v="3264"/>
    <b v="1"/>
    <n v="49"/>
    <b v="1"/>
    <n v="103"/>
    <s v="theater/plays"/>
    <x v="1"/>
    <s v="plays"/>
  </r>
  <r>
    <x v="0"/>
    <s v="IE"/>
    <s v="EUR"/>
    <n v="1449162000"/>
    <d v="2015-12-03T17:00:00"/>
    <n v="1446570315"/>
    <x v="3265"/>
    <b v="1"/>
    <n v="63"/>
    <b v="1"/>
    <n v="164"/>
    <s v="theater/plays"/>
    <x v="1"/>
    <s v="plays"/>
  </r>
  <r>
    <x v="0"/>
    <s v="US"/>
    <s v="USD"/>
    <n v="1434142800"/>
    <d v="2015-06-12T21:00:00"/>
    <n v="1431435122"/>
    <x v="3266"/>
    <b v="1"/>
    <n v="163"/>
    <b v="1"/>
    <n v="131.28333333333333"/>
    <s v="theater/plays"/>
    <x v="1"/>
    <s v="plays"/>
  </r>
  <r>
    <x v="0"/>
    <s v="US"/>
    <s v="USD"/>
    <n v="1437156660"/>
    <d v="2015-07-17T18:11:00"/>
    <n v="1434564660"/>
    <x v="3267"/>
    <b v="1"/>
    <n v="288"/>
    <b v="1"/>
    <n v="102.1"/>
    <s v="theater/plays"/>
    <x v="1"/>
    <s v="plays"/>
  </r>
  <r>
    <x v="0"/>
    <s v="US"/>
    <s v="USD"/>
    <n v="1472074928"/>
    <d v="2016-08-24T21:42:08"/>
    <n v="1470692528"/>
    <x v="3268"/>
    <b v="1"/>
    <n v="42"/>
    <b v="1"/>
    <n v="128"/>
    <s v="theater/plays"/>
    <x v="1"/>
    <s v="plays"/>
  </r>
  <r>
    <x v="0"/>
    <s v="GB"/>
    <s v="GBP"/>
    <n v="1434452400"/>
    <d v="2015-06-16T11:00:00"/>
    <n v="1431509397"/>
    <x v="3269"/>
    <b v="1"/>
    <n v="70"/>
    <b v="1"/>
    <n v="101.49999999999999"/>
    <s v="theater/plays"/>
    <x v="1"/>
    <s v="plays"/>
  </r>
  <r>
    <x v="0"/>
    <s v="GB"/>
    <s v="GBP"/>
    <n v="1436705265"/>
    <d v="2015-07-12T12:47:45"/>
    <n v="1434113265"/>
    <x v="3270"/>
    <b v="1"/>
    <n v="30"/>
    <b v="1"/>
    <n v="101.66666666666666"/>
    <s v="theater/plays"/>
    <x v="1"/>
    <s v="plays"/>
  </r>
  <r>
    <x v="0"/>
    <s v="GB"/>
    <s v="GBP"/>
    <n v="1414927775"/>
    <d v="2014-11-02T11:29:35"/>
    <n v="1412332175"/>
    <x v="3271"/>
    <b v="1"/>
    <n v="51"/>
    <b v="1"/>
    <n v="130"/>
    <s v="theater/plays"/>
    <x v="1"/>
    <s v="plays"/>
  </r>
  <r>
    <x v="0"/>
    <s v="US"/>
    <s v="USD"/>
    <n v="1446814809"/>
    <d v="2015-11-06T13:00:09"/>
    <n v="1444219209"/>
    <x v="3272"/>
    <b v="1"/>
    <n v="145"/>
    <b v="1"/>
    <n v="154.43"/>
    <s v="theater/plays"/>
    <x v="1"/>
    <s v="plays"/>
  </r>
  <r>
    <x v="0"/>
    <s v="US"/>
    <s v="USD"/>
    <n v="1473879600"/>
    <d v="2016-09-14T19:00:00"/>
    <n v="1472498042"/>
    <x v="3273"/>
    <b v="1"/>
    <n v="21"/>
    <b v="1"/>
    <n v="107.4"/>
    <s v="theater/plays"/>
    <x v="1"/>
    <s v="plays"/>
  </r>
  <r>
    <x v="0"/>
    <s v="US"/>
    <s v="USD"/>
    <n v="1458075600"/>
    <d v="2016-03-15T21:00:00"/>
    <n v="1454259272"/>
    <x v="3274"/>
    <b v="1"/>
    <n v="286"/>
    <b v="1"/>
    <n v="101.32258064516128"/>
    <s v="theater/plays"/>
    <x v="1"/>
    <s v="plays"/>
  </r>
  <r>
    <x v="0"/>
    <s v="US"/>
    <s v="USD"/>
    <n v="1423456200"/>
    <d v="2015-02-09T04:30:00"/>
    <n v="1421183271"/>
    <x v="3275"/>
    <b v="1"/>
    <n v="12"/>
    <b v="1"/>
    <n v="100.27777777777777"/>
    <s v="theater/plays"/>
    <x v="1"/>
    <s v="plays"/>
  </r>
  <r>
    <x v="0"/>
    <s v="CA"/>
    <s v="CAD"/>
    <n v="1459483140"/>
    <d v="2016-04-01T03:59:00"/>
    <n v="1456526879"/>
    <x v="3276"/>
    <b v="1"/>
    <n v="100"/>
    <b v="1"/>
    <n v="116.84444444444443"/>
    <s v="theater/plays"/>
    <x v="1"/>
    <s v="plays"/>
  </r>
  <r>
    <x v="0"/>
    <s v="GB"/>
    <s v="GBP"/>
    <n v="1416331406"/>
    <d v="2014-11-18T17:23:26"/>
    <n v="1413735806"/>
    <x v="3277"/>
    <b v="1"/>
    <n v="100"/>
    <b v="1"/>
    <n v="108.60000000000001"/>
    <s v="theater/plays"/>
    <x v="1"/>
    <s v="plays"/>
  </r>
  <r>
    <x v="0"/>
    <s v="GB"/>
    <s v="GBP"/>
    <n v="1433017303"/>
    <d v="2015-05-30T20:21:43"/>
    <n v="1430425303"/>
    <x v="3278"/>
    <b v="1"/>
    <n v="34"/>
    <b v="1"/>
    <n v="103.4"/>
    <s v="theater/plays"/>
    <x v="1"/>
    <s v="plays"/>
  </r>
  <r>
    <x v="0"/>
    <s v="US"/>
    <s v="USD"/>
    <n v="1459474059"/>
    <d v="2016-04-01T01:27:39"/>
    <n v="1456885659"/>
    <x v="3279"/>
    <b v="0"/>
    <n v="63"/>
    <b v="1"/>
    <n v="114.27586206896552"/>
    <s v="theater/plays"/>
    <x v="1"/>
    <s v="plays"/>
  </r>
  <r>
    <x v="0"/>
    <s v="US"/>
    <s v="USD"/>
    <n v="1433134800"/>
    <d v="2015-06-01T05:00:00"/>
    <n v="1430158198"/>
    <x v="3280"/>
    <b v="0"/>
    <n v="30"/>
    <b v="1"/>
    <n v="103"/>
    <s v="theater/plays"/>
    <x v="1"/>
    <s v="plays"/>
  </r>
  <r>
    <x v="0"/>
    <s v="US"/>
    <s v="USD"/>
    <n v="1441153705"/>
    <d v="2015-09-02T00:28:25"/>
    <n v="1438561705"/>
    <x v="3281"/>
    <b v="0"/>
    <n v="47"/>
    <b v="1"/>
    <n v="121.6"/>
    <s v="theater/plays"/>
    <x v="1"/>
    <s v="plays"/>
  </r>
  <r>
    <x v="0"/>
    <s v="US"/>
    <s v="USD"/>
    <n v="1461904788"/>
    <d v="2016-04-29T04:39:48"/>
    <n v="1458103188"/>
    <x v="3282"/>
    <b v="0"/>
    <n v="237"/>
    <b v="1"/>
    <n v="102.6467741935484"/>
    <s v="theater/plays"/>
    <x v="1"/>
    <s v="plays"/>
  </r>
  <r>
    <x v="0"/>
    <s v="GB"/>
    <s v="GBP"/>
    <n v="1455138000"/>
    <d v="2016-02-10T21:00:00"/>
    <n v="1452448298"/>
    <x v="3283"/>
    <b v="0"/>
    <n v="47"/>
    <b v="1"/>
    <n v="104.75000000000001"/>
    <s v="theater/plays"/>
    <x v="1"/>
    <s v="plays"/>
  </r>
  <r>
    <x v="0"/>
    <s v="US"/>
    <s v="USD"/>
    <n v="1454047140"/>
    <d v="2016-01-29T05:59:00"/>
    <n v="1452546853"/>
    <x v="3284"/>
    <b v="0"/>
    <n v="15"/>
    <b v="1"/>
    <n v="101.6"/>
    <s v="theater/plays"/>
    <x v="1"/>
    <s v="plays"/>
  </r>
  <r>
    <x v="0"/>
    <s v="US"/>
    <s v="USD"/>
    <n v="1488258000"/>
    <d v="2017-02-28T05:00:00"/>
    <n v="1485556626"/>
    <x v="3285"/>
    <b v="0"/>
    <n v="81"/>
    <b v="1"/>
    <n v="112.10242048409683"/>
    <s v="theater/plays"/>
    <x v="1"/>
    <s v="plays"/>
  </r>
  <r>
    <x v="0"/>
    <s v="US"/>
    <s v="USD"/>
    <n v="1471291782"/>
    <d v="2016-08-15T20:09:42"/>
    <n v="1468699782"/>
    <x v="3286"/>
    <b v="0"/>
    <n v="122"/>
    <b v="1"/>
    <n v="101.76666666666667"/>
    <s v="theater/plays"/>
    <x v="1"/>
    <s v="plays"/>
  </r>
  <r>
    <x v="0"/>
    <s v="CA"/>
    <s v="CAD"/>
    <n v="1448733628"/>
    <d v="2015-11-28T18:00:28"/>
    <n v="1446573628"/>
    <x v="3287"/>
    <b v="0"/>
    <n v="34"/>
    <b v="1"/>
    <n v="100"/>
    <s v="theater/plays"/>
    <x v="1"/>
    <s v="plays"/>
  </r>
  <r>
    <x v="0"/>
    <s v="GB"/>
    <s v="GBP"/>
    <n v="1466463600"/>
    <d v="2016-06-20T23:00:00"/>
    <n v="1463337315"/>
    <x v="3288"/>
    <b v="0"/>
    <n v="207"/>
    <b v="1"/>
    <n v="100.26489999999998"/>
    <s v="theater/plays"/>
    <x v="1"/>
    <s v="plays"/>
  </r>
  <r>
    <x v="0"/>
    <s v="GB"/>
    <s v="GBP"/>
    <n v="1487580602"/>
    <d v="2017-02-20T08:50:02"/>
    <n v="1485161402"/>
    <x v="3289"/>
    <b v="0"/>
    <n v="25"/>
    <b v="1"/>
    <n v="133.04200000000003"/>
    <s v="theater/plays"/>
    <x v="1"/>
    <s v="plays"/>
  </r>
  <r>
    <x v="0"/>
    <s v="GB"/>
    <s v="GBP"/>
    <n v="1489234891"/>
    <d v="2017-03-11T12:21:31"/>
    <n v="1486642891"/>
    <x v="3290"/>
    <b v="0"/>
    <n v="72"/>
    <b v="1"/>
    <n v="121.2"/>
    <s v="theater/plays"/>
    <x v="1"/>
    <s v="plays"/>
  </r>
  <r>
    <x v="0"/>
    <s v="US"/>
    <s v="USD"/>
    <n v="1442462340"/>
    <d v="2015-09-17T03:59:00"/>
    <n v="1439743900"/>
    <x v="3291"/>
    <b v="0"/>
    <n v="14"/>
    <b v="1"/>
    <n v="113.99999999999999"/>
    <s v="theater/plays"/>
    <x v="1"/>
    <s v="plays"/>
  </r>
  <r>
    <x v="0"/>
    <s v="GB"/>
    <s v="GBP"/>
    <n v="1449257348"/>
    <d v="2015-12-04T19:29:08"/>
    <n v="1444069748"/>
    <x v="3292"/>
    <b v="0"/>
    <n v="15"/>
    <b v="1"/>
    <n v="286.13861386138615"/>
    <s v="theater/plays"/>
    <x v="1"/>
    <s v="plays"/>
  </r>
  <r>
    <x v="0"/>
    <s v="NZ"/>
    <s v="NZD"/>
    <n v="1488622352"/>
    <d v="2017-03-04T10:12:32"/>
    <n v="1486030352"/>
    <x v="3293"/>
    <b v="0"/>
    <n v="91"/>
    <b v="1"/>
    <n v="170.44444444444446"/>
    <s v="theater/plays"/>
    <x v="1"/>
    <s v="plays"/>
  </r>
  <r>
    <x v="0"/>
    <s v="GB"/>
    <s v="GBP"/>
    <n v="1434459554"/>
    <d v="2015-06-16T12:59:14"/>
    <n v="1431867554"/>
    <x v="3294"/>
    <b v="0"/>
    <n v="24"/>
    <b v="1"/>
    <n v="118.33333333333333"/>
    <s v="theater/plays"/>
    <x v="1"/>
    <s v="plays"/>
  </r>
  <r>
    <x v="0"/>
    <s v="GB"/>
    <s v="GBP"/>
    <n v="1474886229"/>
    <d v="2016-09-26T10:37:09"/>
    <n v="1472294229"/>
    <x v="3295"/>
    <b v="0"/>
    <n v="27"/>
    <b v="1"/>
    <n v="102.85857142857142"/>
    <s v="theater/plays"/>
    <x v="1"/>
    <s v="plays"/>
  </r>
  <r>
    <x v="0"/>
    <s v="GB"/>
    <s v="GBP"/>
    <n v="1448229600"/>
    <d v="2015-11-22T22:00:00"/>
    <n v="1446401372"/>
    <x v="3296"/>
    <b v="0"/>
    <n v="47"/>
    <b v="1"/>
    <n v="144.06666666666666"/>
    <s v="theater/plays"/>
    <x v="1"/>
    <s v="plays"/>
  </r>
  <r>
    <x v="0"/>
    <s v="GB"/>
    <s v="GBP"/>
    <n v="1438037940"/>
    <d v="2015-07-27T22:59:00"/>
    <n v="1436380256"/>
    <x v="3297"/>
    <b v="0"/>
    <n v="44"/>
    <b v="1"/>
    <n v="100.07272727272726"/>
    <s v="theater/plays"/>
    <x v="1"/>
    <s v="plays"/>
  </r>
  <r>
    <x v="0"/>
    <s v="US"/>
    <s v="USD"/>
    <n v="1442102400"/>
    <d v="2015-09-13T00:00:00"/>
    <n v="1440370768"/>
    <x v="3298"/>
    <b v="0"/>
    <n v="72"/>
    <b v="1"/>
    <n v="101.73"/>
    <s v="theater/plays"/>
    <x v="1"/>
    <s v="plays"/>
  </r>
  <r>
    <x v="0"/>
    <s v="US"/>
    <s v="USD"/>
    <n v="1444860063"/>
    <d v="2015-10-14T22:01:03"/>
    <n v="1442268063"/>
    <x v="3299"/>
    <b v="0"/>
    <n v="63"/>
    <b v="1"/>
    <n v="116.19999999999999"/>
    <s v="theater/plays"/>
    <x v="1"/>
    <s v="plays"/>
  </r>
  <r>
    <x v="0"/>
    <s v="US"/>
    <s v="USD"/>
    <n v="1430329862"/>
    <d v="2015-04-29T17:51:02"/>
    <n v="1428515462"/>
    <x v="3300"/>
    <b v="0"/>
    <n v="88"/>
    <b v="1"/>
    <n v="136.16666666666666"/>
    <s v="theater/plays"/>
    <x v="1"/>
    <s v="plays"/>
  </r>
  <r>
    <x v="0"/>
    <s v="US"/>
    <s v="USD"/>
    <n v="1470034740"/>
    <d v="2016-08-01T06:59:00"/>
    <n v="1466185176"/>
    <x v="3301"/>
    <b v="0"/>
    <n v="70"/>
    <b v="1"/>
    <n v="133.46666666666667"/>
    <s v="theater/plays"/>
    <x v="1"/>
    <s v="plays"/>
  </r>
  <r>
    <x v="0"/>
    <s v="ES"/>
    <s v="EUR"/>
    <n v="1481099176"/>
    <d v="2016-12-07T08:26:16"/>
    <n v="1478507176"/>
    <x v="3302"/>
    <b v="0"/>
    <n v="50"/>
    <b v="1"/>
    <n v="103.39285714285715"/>
    <s v="theater/plays"/>
    <x v="1"/>
    <s v="plays"/>
  </r>
  <r>
    <x v="0"/>
    <s v="US"/>
    <s v="USD"/>
    <n v="1427553484"/>
    <d v="2015-03-28T14:38:04"/>
    <n v="1424533084"/>
    <x v="3303"/>
    <b v="0"/>
    <n v="35"/>
    <b v="1"/>
    <n v="115.88888888888889"/>
    <s v="theater/plays"/>
    <x v="1"/>
    <s v="plays"/>
  </r>
  <r>
    <x v="0"/>
    <s v="US"/>
    <s v="USD"/>
    <n v="1482418752"/>
    <d v="2016-12-22T14:59:12"/>
    <n v="1479826752"/>
    <x v="3304"/>
    <b v="0"/>
    <n v="175"/>
    <b v="1"/>
    <n v="104.51666666666665"/>
    <s v="theater/plays"/>
    <x v="1"/>
    <s v="plays"/>
  </r>
  <r>
    <x v="0"/>
    <s v="US"/>
    <s v="USD"/>
    <n v="1438374748"/>
    <d v="2015-07-31T20:32:28"/>
    <n v="1435782748"/>
    <x v="3305"/>
    <b v="0"/>
    <n v="20"/>
    <b v="1"/>
    <n v="102.02500000000001"/>
    <s v="theater/plays"/>
    <x v="1"/>
    <s v="plays"/>
  </r>
  <r>
    <x v="0"/>
    <s v="US"/>
    <s v="USD"/>
    <n v="1465527600"/>
    <d v="2016-06-10T03:00:00"/>
    <n v="1462252542"/>
    <x v="3306"/>
    <b v="0"/>
    <n v="54"/>
    <b v="1"/>
    <n v="175.33333333333334"/>
    <s v="theater/plays"/>
    <x v="1"/>
    <s v="plays"/>
  </r>
  <r>
    <x v="0"/>
    <s v="US"/>
    <s v="USD"/>
    <n v="1463275339"/>
    <d v="2016-05-15T01:22:19"/>
    <n v="1460683339"/>
    <x v="3307"/>
    <b v="0"/>
    <n v="20"/>
    <b v="1"/>
    <n v="106.67999999999999"/>
    <s v="theater/plays"/>
    <x v="1"/>
    <s v="plays"/>
  </r>
  <r>
    <x v="0"/>
    <s v="US"/>
    <s v="USD"/>
    <n v="1460581365"/>
    <d v="2016-04-13T21:02:45"/>
    <n v="1458766965"/>
    <x v="3308"/>
    <b v="0"/>
    <n v="57"/>
    <b v="1"/>
    <n v="122.28571428571429"/>
    <s v="theater/plays"/>
    <x v="1"/>
    <s v="plays"/>
  </r>
  <r>
    <x v="0"/>
    <s v="GB"/>
    <s v="GBP"/>
    <n v="1476632178"/>
    <d v="2016-10-16T15:36:18"/>
    <n v="1473953778"/>
    <x v="3309"/>
    <b v="0"/>
    <n v="31"/>
    <b v="1"/>
    <n v="159.42857142857144"/>
    <s v="theater/plays"/>
    <x v="1"/>
    <s v="plays"/>
  </r>
  <r>
    <x v="0"/>
    <s v="US"/>
    <s v="USD"/>
    <n v="1444169825"/>
    <d v="2015-10-06T22:17:05"/>
    <n v="1441577825"/>
    <x v="3310"/>
    <b v="0"/>
    <n v="31"/>
    <b v="1"/>
    <n v="100.07692307692308"/>
    <s v="theater/plays"/>
    <x v="1"/>
    <s v="plays"/>
  </r>
  <r>
    <x v="0"/>
    <s v="US"/>
    <s v="USD"/>
    <n v="1445065210"/>
    <d v="2015-10-17T07:00:10"/>
    <n v="1442473210"/>
    <x v="3311"/>
    <b v="0"/>
    <n v="45"/>
    <b v="1"/>
    <n v="109.84"/>
    <s v="theater/plays"/>
    <x v="1"/>
    <s v="plays"/>
  </r>
  <r>
    <x v="0"/>
    <s v="US"/>
    <s v="USD"/>
    <n v="1478901600"/>
    <d v="2016-11-11T22:00:00"/>
    <n v="1477077946"/>
    <x v="3312"/>
    <b v="0"/>
    <n v="41"/>
    <b v="1"/>
    <n v="100.03999999999999"/>
    <s v="theater/plays"/>
    <x v="1"/>
    <s v="plays"/>
  </r>
  <r>
    <x v="0"/>
    <s v="US"/>
    <s v="USD"/>
    <n v="1453856400"/>
    <d v="2016-01-27T01:00:00"/>
    <n v="1452664317"/>
    <x v="3313"/>
    <b v="0"/>
    <n v="29"/>
    <b v="1"/>
    <n v="116.05000000000001"/>
    <s v="theater/plays"/>
    <x v="1"/>
    <s v="plays"/>
  </r>
  <r>
    <x v="0"/>
    <s v="GB"/>
    <s v="GBP"/>
    <n v="1431115500"/>
    <d v="2015-05-08T20:05:00"/>
    <n v="1428733511"/>
    <x v="3314"/>
    <b v="0"/>
    <n v="58"/>
    <b v="1"/>
    <n v="210.75"/>
    <s v="theater/plays"/>
    <x v="1"/>
    <s v="plays"/>
  </r>
  <r>
    <x v="0"/>
    <s v="GB"/>
    <s v="GBP"/>
    <n v="1462519041"/>
    <d v="2016-05-06T07:17:21"/>
    <n v="1459927041"/>
    <x v="3315"/>
    <b v="0"/>
    <n v="89"/>
    <b v="1"/>
    <n v="110.00000000000001"/>
    <s v="theater/plays"/>
    <x v="1"/>
    <s v="plays"/>
  </r>
  <r>
    <x v="0"/>
    <s v="US"/>
    <s v="USD"/>
    <n v="1407506040"/>
    <d v="2014-08-08T13:54:00"/>
    <n v="1404680075"/>
    <x v="3316"/>
    <b v="0"/>
    <n v="125"/>
    <b v="1"/>
    <n v="100.08673425918037"/>
    <s v="theater/plays"/>
    <x v="1"/>
    <s v="plays"/>
  </r>
  <r>
    <x v="0"/>
    <s v="US"/>
    <s v="USD"/>
    <n v="1465347424"/>
    <d v="2016-06-08T00:57:04"/>
    <n v="1462755424"/>
    <x v="3317"/>
    <b v="0"/>
    <n v="18"/>
    <b v="1"/>
    <n v="106.19047619047619"/>
    <s v="theater/plays"/>
    <x v="1"/>
    <s v="plays"/>
  </r>
  <r>
    <x v="0"/>
    <s v="CA"/>
    <s v="CAD"/>
    <n v="1460341800"/>
    <d v="2016-04-11T02:30:00"/>
    <n v="1456902893"/>
    <x v="3318"/>
    <b v="0"/>
    <n v="32"/>
    <b v="1"/>
    <n v="125.6"/>
    <s v="theater/plays"/>
    <x v="1"/>
    <s v="plays"/>
  </r>
  <r>
    <x v="0"/>
    <s v="GB"/>
    <s v="GBP"/>
    <n v="1422712986"/>
    <d v="2015-01-31T14:03:06"/>
    <n v="1418824986"/>
    <x v="3319"/>
    <b v="0"/>
    <n v="16"/>
    <b v="1"/>
    <n v="108"/>
    <s v="theater/plays"/>
    <x v="1"/>
    <s v="plays"/>
  </r>
  <r>
    <x v="0"/>
    <s v="US"/>
    <s v="USD"/>
    <n v="1466557557"/>
    <d v="2016-06-22T01:05:57"/>
    <n v="1463965557"/>
    <x v="3320"/>
    <b v="0"/>
    <n v="38"/>
    <b v="1"/>
    <n v="101"/>
    <s v="theater/plays"/>
    <x v="1"/>
    <s v="plays"/>
  </r>
  <r>
    <x v="0"/>
    <s v="US"/>
    <s v="USD"/>
    <n v="1413431940"/>
    <d v="2014-10-16T03:59:00"/>
    <n v="1412216665"/>
    <x v="3321"/>
    <b v="0"/>
    <n v="15"/>
    <b v="1"/>
    <n v="107.4"/>
    <s v="theater/plays"/>
    <x v="1"/>
    <s v="plays"/>
  </r>
  <r>
    <x v="0"/>
    <s v="US"/>
    <s v="USD"/>
    <n v="1466567700"/>
    <d v="2016-06-22T03:55:00"/>
    <n v="1464653696"/>
    <x v="3322"/>
    <b v="0"/>
    <n v="23"/>
    <b v="1"/>
    <n v="101.51515151515152"/>
    <s v="theater/plays"/>
    <x v="1"/>
    <s v="plays"/>
  </r>
  <r>
    <x v="0"/>
    <s v="GB"/>
    <s v="GBP"/>
    <n v="1474793208"/>
    <d v="2016-09-25T08:46:48"/>
    <n v="1472201208"/>
    <x v="3323"/>
    <b v="0"/>
    <n v="49"/>
    <b v="1"/>
    <n v="125.89999999999999"/>
    <s v="theater/plays"/>
    <x v="1"/>
    <s v="plays"/>
  </r>
  <r>
    <x v="0"/>
    <s v="IE"/>
    <s v="EUR"/>
    <n v="1465135190"/>
    <d v="2016-06-05T13:59:50"/>
    <n v="1463925590"/>
    <x v="3324"/>
    <b v="0"/>
    <n v="10"/>
    <b v="1"/>
    <n v="101.66666666666666"/>
    <s v="theater/plays"/>
    <x v="1"/>
    <s v="plays"/>
  </r>
  <r>
    <x v="0"/>
    <s v="GB"/>
    <s v="GBP"/>
    <n v="1428256277"/>
    <d v="2015-04-05T17:51:17"/>
    <n v="1425235877"/>
    <x v="3325"/>
    <b v="0"/>
    <n v="15"/>
    <b v="1"/>
    <n v="112.5"/>
    <s v="theater/plays"/>
    <x v="1"/>
    <s v="plays"/>
  </r>
  <r>
    <x v="0"/>
    <s v="US"/>
    <s v="USD"/>
    <n v="1425830905"/>
    <d v="2015-03-08T16:08:25"/>
    <n v="1423242505"/>
    <x v="3326"/>
    <b v="0"/>
    <n v="57"/>
    <b v="1"/>
    <n v="101.375"/>
    <s v="theater/plays"/>
    <x v="1"/>
    <s v="plays"/>
  </r>
  <r>
    <x v="0"/>
    <s v="GB"/>
    <s v="GBP"/>
    <n v="1462697966"/>
    <d v="2016-05-08T08:59:26"/>
    <n v="1460105966"/>
    <x v="3327"/>
    <b v="0"/>
    <n v="33"/>
    <b v="1"/>
    <n v="101.25"/>
    <s v="theater/plays"/>
    <x v="1"/>
    <s v="plays"/>
  </r>
  <r>
    <x v="0"/>
    <s v="US"/>
    <s v="USD"/>
    <n v="1404522000"/>
    <d v="2014-07-05T01:00:00"/>
    <n v="1404308883"/>
    <x v="3328"/>
    <b v="0"/>
    <n v="9"/>
    <b v="1"/>
    <n v="146.38888888888889"/>
    <s v="theater/plays"/>
    <x v="1"/>
    <s v="plays"/>
  </r>
  <r>
    <x v="0"/>
    <s v="GB"/>
    <s v="GBP"/>
    <n v="1406502000"/>
    <d v="2014-07-27T23:00:00"/>
    <n v="1405583108"/>
    <x v="3329"/>
    <b v="0"/>
    <n v="26"/>
    <b v="1"/>
    <n v="116.8"/>
    <s v="theater/plays"/>
    <x v="1"/>
    <s v="plays"/>
  </r>
  <r>
    <x v="0"/>
    <s v="GB"/>
    <s v="GBP"/>
    <n v="1427919468"/>
    <d v="2015-04-01T20:17:48"/>
    <n v="1425331068"/>
    <x v="3330"/>
    <b v="0"/>
    <n v="69"/>
    <b v="1"/>
    <n v="106.26666666666667"/>
    <s v="theater/plays"/>
    <x v="1"/>
    <s v="plays"/>
  </r>
  <r>
    <x v="0"/>
    <s v="US"/>
    <s v="USD"/>
    <n v="1444149886"/>
    <d v="2015-10-06T16:44:46"/>
    <n v="1441125886"/>
    <x v="3331"/>
    <b v="0"/>
    <n v="65"/>
    <b v="1"/>
    <n v="104.52"/>
    <s v="theater/plays"/>
    <x v="1"/>
    <s v="plays"/>
  </r>
  <r>
    <x v="0"/>
    <s v="US"/>
    <s v="USD"/>
    <n v="1405802330"/>
    <d v="2014-07-19T20:38:50"/>
    <n v="1403210330"/>
    <x v="3332"/>
    <b v="0"/>
    <n v="83"/>
    <b v="1"/>
    <n v="100"/>
    <s v="theater/plays"/>
    <x v="1"/>
    <s v="plays"/>
  </r>
  <r>
    <x v="0"/>
    <s v="US"/>
    <s v="USD"/>
    <n v="1434384880"/>
    <d v="2015-06-15T16:14:40"/>
    <n v="1432484080"/>
    <x v="3333"/>
    <b v="0"/>
    <n v="111"/>
    <b v="1"/>
    <n v="104.57142857142858"/>
    <s v="theater/plays"/>
    <x v="1"/>
    <s v="plays"/>
  </r>
  <r>
    <x v="0"/>
    <s v="US"/>
    <s v="USD"/>
    <n v="1438259422"/>
    <d v="2015-07-30T12:30:22"/>
    <n v="1435667422"/>
    <x v="3334"/>
    <b v="0"/>
    <n v="46"/>
    <b v="1"/>
    <n v="138.62051149573753"/>
    <s v="theater/plays"/>
    <x v="1"/>
    <s v="plays"/>
  </r>
  <r>
    <x v="0"/>
    <s v="GB"/>
    <s v="GBP"/>
    <n v="1407106800"/>
    <d v="2014-08-03T23:00:00"/>
    <n v="1404749446"/>
    <x v="3335"/>
    <b v="0"/>
    <n v="63"/>
    <b v="1"/>
    <n v="100.32000000000001"/>
    <s v="theater/plays"/>
    <x v="1"/>
    <s v="plays"/>
  </r>
  <r>
    <x v="0"/>
    <s v="GB"/>
    <s v="GBP"/>
    <n v="1459845246"/>
    <d v="2016-04-05T08:34:06"/>
    <n v="1457429646"/>
    <x v="3336"/>
    <b v="0"/>
    <n v="9"/>
    <b v="1"/>
    <n v="100"/>
    <s v="theater/plays"/>
    <x v="1"/>
    <s v="plays"/>
  </r>
  <r>
    <x v="0"/>
    <s v="GB"/>
    <s v="GBP"/>
    <n v="1412974800"/>
    <d v="2014-10-10T21:00:00"/>
    <n v="1411109167"/>
    <x v="3337"/>
    <b v="0"/>
    <n v="34"/>
    <b v="1"/>
    <n v="110.2"/>
    <s v="theater/plays"/>
    <x v="1"/>
    <s v="plays"/>
  </r>
  <r>
    <x v="0"/>
    <s v="US"/>
    <s v="USD"/>
    <n v="1487944080"/>
    <d v="2017-02-24T13:48:00"/>
    <n v="1486129680"/>
    <x v="3338"/>
    <b v="0"/>
    <n v="112"/>
    <b v="1"/>
    <n v="102.18"/>
    <s v="theater/plays"/>
    <x v="1"/>
    <s v="plays"/>
  </r>
  <r>
    <x v="0"/>
    <s v="US"/>
    <s v="USD"/>
    <n v="1469721518"/>
    <d v="2016-07-28T15:58:38"/>
    <n v="1467129518"/>
    <x v="3339"/>
    <b v="0"/>
    <n v="47"/>
    <b v="1"/>
    <n v="104.35000000000001"/>
    <s v="theater/plays"/>
    <x v="1"/>
    <s v="plays"/>
  </r>
  <r>
    <x v="0"/>
    <s v="US"/>
    <s v="USD"/>
    <n v="1481066554"/>
    <d v="2016-12-06T23:22:34"/>
    <n v="1478906554"/>
    <x v="3340"/>
    <b v="0"/>
    <n v="38"/>
    <b v="1"/>
    <n v="138.16666666666666"/>
    <s v="theater/plays"/>
    <x v="1"/>
    <s v="plays"/>
  </r>
  <r>
    <x v="0"/>
    <s v="GB"/>
    <s v="GBP"/>
    <n v="1465750800"/>
    <d v="2016-06-12T17:00:00"/>
    <n v="1463771421"/>
    <x v="3341"/>
    <b v="0"/>
    <n v="28"/>
    <b v="1"/>
    <n v="100"/>
    <s v="theater/plays"/>
    <x v="1"/>
    <s v="plays"/>
  </r>
  <r>
    <x v="0"/>
    <s v="US"/>
    <s v="USD"/>
    <n v="1427864340"/>
    <d v="2015-04-01T04:59:00"/>
    <n v="1425020810"/>
    <x v="3342"/>
    <b v="0"/>
    <n v="78"/>
    <b v="1"/>
    <n v="101.66666666666666"/>
    <s v="theater/plays"/>
    <x v="1"/>
    <s v="plays"/>
  </r>
  <r>
    <x v="0"/>
    <s v="GB"/>
    <s v="GBP"/>
    <n v="1460553480"/>
    <d v="2016-04-13T13:18:00"/>
    <n v="1458770384"/>
    <x v="3343"/>
    <b v="0"/>
    <n v="23"/>
    <b v="1"/>
    <n v="171.42857142857142"/>
    <s v="theater/plays"/>
    <x v="1"/>
    <s v="plays"/>
  </r>
  <r>
    <x v="0"/>
    <s v="US"/>
    <s v="USD"/>
    <n v="1409374093"/>
    <d v="2014-08-30T04:48:13"/>
    <n v="1406782093"/>
    <x v="3344"/>
    <b v="0"/>
    <n v="40"/>
    <b v="1"/>
    <n v="101.44444444444444"/>
    <s v="theater/plays"/>
    <x v="1"/>
    <s v="plays"/>
  </r>
  <r>
    <x v="0"/>
    <s v="US"/>
    <s v="USD"/>
    <n v="1429317420"/>
    <d v="2015-04-18T00:37:00"/>
    <n v="1424226768"/>
    <x v="3345"/>
    <b v="0"/>
    <n v="13"/>
    <b v="1"/>
    <n v="130"/>
    <s v="theater/plays"/>
    <x v="1"/>
    <s v="plays"/>
  </r>
  <r>
    <x v="0"/>
    <s v="US"/>
    <s v="USD"/>
    <n v="1424910910"/>
    <d v="2015-02-26T00:35:10"/>
    <n v="1424306110"/>
    <x v="3346"/>
    <b v="0"/>
    <n v="18"/>
    <b v="1"/>
    <n v="110.00000000000001"/>
    <s v="theater/plays"/>
    <x v="1"/>
    <s v="plays"/>
  </r>
  <r>
    <x v="0"/>
    <s v="GB"/>
    <s v="GBP"/>
    <n v="1462741200"/>
    <d v="2016-05-08T21:00:00"/>
    <n v="1461503654"/>
    <x v="3347"/>
    <b v="0"/>
    <n v="22"/>
    <b v="1"/>
    <n v="119.44999999999999"/>
    <s v="theater/plays"/>
    <x v="1"/>
    <s v="plays"/>
  </r>
  <r>
    <x v="0"/>
    <s v="US"/>
    <s v="USD"/>
    <n v="1461988740"/>
    <d v="2016-04-30T03:59:00"/>
    <n v="1459949080"/>
    <x v="3348"/>
    <b v="0"/>
    <n v="79"/>
    <b v="1"/>
    <n v="100.2909090909091"/>
    <s v="theater/plays"/>
    <x v="1"/>
    <s v="plays"/>
  </r>
  <r>
    <x v="0"/>
    <s v="US"/>
    <s v="USD"/>
    <n v="1465837200"/>
    <d v="2016-06-13T17:00:00"/>
    <n v="1463971172"/>
    <x v="3349"/>
    <b v="0"/>
    <n v="14"/>
    <b v="1"/>
    <n v="153.4"/>
    <s v="theater/plays"/>
    <x v="1"/>
    <s v="plays"/>
  </r>
  <r>
    <x v="0"/>
    <s v="LU"/>
    <s v="EUR"/>
    <n v="1448838000"/>
    <d v="2015-11-29T23:00:00"/>
    <n v="1445791811"/>
    <x v="3350"/>
    <b v="0"/>
    <n v="51"/>
    <b v="1"/>
    <n v="104.42857142857143"/>
    <s v="theater/plays"/>
    <x v="1"/>
    <s v="plays"/>
  </r>
  <r>
    <x v="0"/>
    <s v="GB"/>
    <s v="GBP"/>
    <n v="1406113200"/>
    <d v="2014-07-23T11:00:00"/>
    <n v="1402910965"/>
    <x v="3351"/>
    <b v="0"/>
    <n v="54"/>
    <b v="1"/>
    <n v="101.1"/>
    <s v="theater/plays"/>
    <x v="1"/>
    <s v="plays"/>
  </r>
  <r>
    <x v="0"/>
    <s v="GB"/>
    <s v="GBP"/>
    <n v="1467414000"/>
    <d v="2016-07-01T23:00:00"/>
    <n v="1462492178"/>
    <x v="3352"/>
    <b v="0"/>
    <n v="70"/>
    <b v="1"/>
    <n v="107.52"/>
    <s v="theater/plays"/>
    <x v="1"/>
    <s v="plays"/>
  </r>
  <r>
    <x v="0"/>
    <s v="GB"/>
    <s v="GBP"/>
    <n v="1462230000"/>
    <d v="2016-05-02T23:00:00"/>
    <n v="1461061350"/>
    <x v="3353"/>
    <b v="0"/>
    <n v="44"/>
    <b v="1"/>
    <n v="315"/>
    <s v="theater/plays"/>
    <x v="1"/>
    <s v="plays"/>
  </r>
  <r>
    <x v="0"/>
    <s v="US"/>
    <s v="USD"/>
    <n v="1446091260"/>
    <d v="2015-10-29T04:01:00"/>
    <n v="1443029206"/>
    <x v="3354"/>
    <b v="0"/>
    <n v="55"/>
    <b v="1"/>
    <n v="101.93333333333334"/>
    <s v="theater/plays"/>
    <x v="1"/>
    <s v="plays"/>
  </r>
  <r>
    <x v="0"/>
    <s v="GB"/>
    <s v="GBP"/>
    <n v="1462879020"/>
    <d v="2016-05-10T11:17:00"/>
    <n v="1461941527"/>
    <x v="3355"/>
    <b v="0"/>
    <n v="15"/>
    <b v="1"/>
    <n v="126.28571428571429"/>
    <s v="theater/plays"/>
    <x v="1"/>
    <s v="plays"/>
  </r>
  <r>
    <x v="0"/>
    <s v="GB"/>
    <s v="GBP"/>
    <n v="1468611272"/>
    <d v="2016-07-15T19:34:32"/>
    <n v="1466019272"/>
    <x v="3356"/>
    <b v="0"/>
    <n v="27"/>
    <b v="1"/>
    <n v="101.4"/>
    <s v="theater/plays"/>
    <x v="1"/>
    <s v="plays"/>
  </r>
  <r>
    <x v="0"/>
    <s v="GB"/>
    <s v="GBP"/>
    <n v="1406887310"/>
    <d v="2014-08-01T10:01:50"/>
    <n v="1404295310"/>
    <x v="3357"/>
    <b v="0"/>
    <n v="21"/>
    <b v="1"/>
    <n v="101"/>
    <s v="theater/plays"/>
    <x v="1"/>
    <s v="plays"/>
  </r>
  <r>
    <x v="0"/>
    <s v="US"/>
    <s v="USD"/>
    <n v="1416385679"/>
    <d v="2014-11-19T08:27:59"/>
    <n v="1413790079"/>
    <x v="3358"/>
    <b v="0"/>
    <n v="162"/>
    <b v="1"/>
    <n v="102.99000000000001"/>
    <s v="theater/plays"/>
    <x v="1"/>
    <s v="plays"/>
  </r>
  <r>
    <x v="0"/>
    <s v="US"/>
    <s v="USD"/>
    <n v="1487985734"/>
    <d v="2017-02-25T01:22:14"/>
    <n v="1484097734"/>
    <x v="3359"/>
    <b v="0"/>
    <n v="23"/>
    <b v="1"/>
    <n v="106.25"/>
    <s v="theater/plays"/>
    <x v="1"/>
    <s v="plays"/>
  </r>
  <r>
    <x v="0"/>
    <s v="SG"/>
    <s v="SGD"/>
    <n v="1481731140"/>
    <d v="2016-12-14T15:59:00"/>
    <n v="1479866343"/>
    <x v="3360"/>
    <b v="0"/>
    <n v="72"/>
    <b v="1"/>
    <n v="101.37777777777779"/>
    <s v="theater/plays"/>
    <x v="1"/>
    <s v="plays"/>
  </r>
  <r>
    <x v="0"/>
    <s v="US"/>
    <s v="USD"/>
    <n v="1409587140"/>
    <d v="2014-09-01T15:59:00"/>
    <n v="1408062990"/>
    <x v="3361"/>
    <b v="0"/>
    <n v="68"/>
    <b v="1"/>
    <n v="113.46000000000001"/>
    <s v="theater/plays"/>
    <x v="1"/>
    <s v="plays"/>
  </r>
  <r>
    <x v="0"/>
    <s v="US"/>
    <s v="USD"/>
    <n v="1425704100"/>
    <d v="2015-03-07T04:55:00"/>
    <n v="1424484717"/>
    <x v="3362"/>
    <b v="0"/>
    <n v="20"/>
    <b v="1"/>
    <n v="218.00000000000003"/>
    <s v="theater/plays"/>
    <x v="1"/>
    <s v="plays"/>
  </r>
  <r>
    <x v="0"/>
    <s v="US"/>
    <s v="USD"/>
    <n v="1408464000"/>
    <d v="2014-08-19T16:00:00"/>
    <n v="1406831445"/>
    <x v="3363"/>
    <b v="0"/>
    <n v="26"/>
    <b v="1"/>
    <n v="101.41935483870968"/>
    <s v="theater/plays"/>
    <x v="1"/>
    <s v="plays"/>
  </r>
  <r>
    <x v="0"/>
    <s v="GB"/>
    <s v="GBP"/>
    <n v="1458075600"/>
    <d v="2016-03-15T21:00:00"/>
    <n v="1456183649"/>
    <x v="3364"/>
    <b v="0"/>
    <n v="72"/>
    <b v="1"/>
    <n v="105.93333333333332"/>
    <s v="theater/plays"/>
    <x v="1"/>
    <s v="plays"/>
  </r>
  <r>
    <x v="0"/>
    <s v="US"/>
    <s v="USD"/>
    <n v="1449973592"/>
    <d v="2015-12-13T02:26:32"/>
    <n v="1447381592"/>
    <x v="3365"/>
    <b v="0"/>
    <n v="3"/>
    <b v="1"/>
    <n v="104"/>
    <s v="theater/plays"/>
    <x v="1"/>
    <s v="plays"/>
  </r>
  <r>
    <x v="0"/>
    <s v="US"/>
    <s v="USD"/>
    <n v="1431481037"/>
    <d v="2015-05-13T01:37:17"/>
    <n v="1428889037"/>
    <x v="3366"/>
    <b v="0"/>
    <n v="18"/>
    <b v="1"/>
    <n v="221"/>
    <s v="theater/plays"/>
    <x v="1"/>
    <s v="plays"/>
  </r>
  <r>
    <x v="0"/>
    <s v="GB"/>
    <s v="GBP"/>
    <n v="1438467894"/>
    <d v="2015-08-01T22:24:54"/>
    <n v="1436307894"/>
    <x v="3367"/>
    <b v="0"/>
    <n v="30"/>
    <b v="1"/>
    <n v="118.66666666666667"/>
    <s v="theater/plays"/>
    <x v="1"/>
    <s v="plays"/>
  </r>
  <r>
    <x v="0"/>
    <s v="US"/>
    <s v="USD"/>
    <n v="1420088400"/>
    <d v="2015-01-01T05:00:00"/>
    <n v="1416977259"/>
    <x v="3368"/>
    <b v="0"/>
    <n v="23"/>
    <b v="1"/>
    <n v="104.60000000000001"/>
    <s v="theater/plays"/>
    <x v="1"/>
    <s v="plays"/>
  </r>
  <r>
    <x v="0"/>
    <s v="IE"/>
    <s v="EUR"/>
    <n v="1484441980"/>
    <d v="2017-01-15T00:59:40"/>
    <n v="1479257980"/>
    <x v="3369"/>
    <b v="0"/>
    <n v="54"/>
    <b v="1"/>
    <n v="103.89999999999999"/>
    <s v="theater/plays"/>
    <x v="1"/>
    <s v="plays"/>
  </r>
  <r>
    <x v="0"/>
    <s v="US"/>
    <s v="USD"/>
    <n v="1481961600"/>
    <d v="2016-12-17T08:00:00"/>
    <n v="1479283285"/>
    <x v="3370"/>
    <b v="0"/>
    <n v="26"/>
    <b v="1"/>
    <n v="117.73333333333333"/>
    <s v="theater/plays"/>
    <x v="1"/>
    <s v="plays"/>
  </r>
  <r>
    <x v="0"/>
    <s v="US"/>
    <s v="USD"/>
    <n v="1449089965"/>
    <d v="2015-12-02T20:59:25"/>
    <n v="1446670765"/>
    <x v="3371"/>
    <b v="0"/>
    <n v="9"/>
    <b v="1"/>
    <n v="138.5"/>
    <s v="theater/plays"/>
    <x v="1"/>
    <s v="plays"/>
  </r>
  <r>
    <x v="0"/>
    <s v="US"/>
    <s v="USD"/>
    <n v="1408942740"/>
    <d v="2014-08-25T04:59:00"/>
    <n v="1407157756"/>
    <x v="3372"/>
    <b v="0"/>
    <n v="27"/>
    <b v="1"/>
    <n v="103.49999999999999"/>
    <s v="theater/plays"/>
    <x v="1"/>
    <s v="plays"/>
  </r>
  <r>
    <x v="0"/>
    <s v="GB"/>
    <s v="GBP"/>
    <n v="1437235200"/>
    <d v="2015-07-18T16:00:00"/>
    <n v="1435177840"/>
    <x v="3373"/>
    <b v="0"/>
    <n v="30"/>
    <b v="1"/>
    <n v="100.25"/>
    <s v="theater/plays"/>
    <x v="1"/>
    <s v="plays"/>
  </r>
  <r>
    <x v="0"/>
    <s v="CA"/>
    <s v="CAD"/>
    <n v="1446053616"/>
    <d v="2015-10-28T17:33:36"/>
    <n v="1443461616"/>
    <x v="3374"/>
    <b v="0"/>
    <n v="52"/>
    <b v="1"/>
    <n v="106.57142857142856"/>
    <s v="theater/plays"/>
    <x v="1"/>
    <s v="plays"/>
  </r>
  <r>
    <x v="0"/>
    <s v="GB"/>
    <s v="GBP"/>
    <n v="1400423973"/>
    <d v="2014-05-18T14:39:33"/>
    <n v="1399387173"/>
    <x v="3375"/>
    <b v="0"/>
    <n v="17"/>
    <b v="1"/>
    <n v="100"/>
    <s v="theater/plays"/>
    <x v="1"/>
    <s v="plays"/>
  </r>
  <r>
    <x v="0"/>
    <s v="US"/>
    <s v="USD"/>
    <n v="1429976994"/>
    <d v="2015-04-25T15:49:54"/>
    <n v="1424796594"/>
    <x v="3376"/>
    <b v="0"/>
    <n v="19"/>
    <b v="1"/>
    <n v="100.01249999999999"/>
    <s v="theater/plays"/>
    <x v="1"/>
    <s v="plays"/>
  </r>
  <r>
    <x v="0"/>
    <s v="GB"/>
    <s v="GBP"/>
    <n v="1426870560"/>
    <d v="2015-03-20T16:56:00"/>
    <n v="1424280899"/>
    <x v="3377"/>
    <b v="0"/>
    <n v="77"/>
    <b v="1"/>
    <n v="101.05"/>
    <s v="theater/plays"/>
    <x v="1"/>
    <s v="plays"/>
  </r>
  <r>
    <x v="0"/>
    <s v="GB"/>
    <s v="GBP"/>
    <n v="1409490480"/>
    <d v="2014-08-31T13:08:00"/>
    <n v="1407400306"/>
    <x v="3378"/>
    <b v="0"/>
    <n v="21"/>
    <b v="1"/>
    <n v="107.63636363636364"/>
    <s v="theater/plays"/>
    <x v="1"/>
    <s v="plays"/>
  </r>
  <r>
    <x v="0"/>
    <s v="GB"/>
    <s v="GBP"/>
    <n v="1440630000"/>
    <d v="2015-08-26T23:00:00"/>
    <n v="1439122800"/>
    <x v="3379"/>
    <b v="0"/>
    <n v="38"/>
    <b v="1"/>
    <n v="103.64999999999999"/>
    <s v="theater/plays"/>
    <x v="1"/>
    <s v="plays"/>
  </r>
  <r>
    <x v="0"/>
    <s v="US"/>
    <s v="USD"/>
    <n v="1417305178"/>
    <d v="2014-11-29T23:52:58"/>
    <n v="1414277578"/>
    <x v="3380"/>
    <b v="0"/>
    <n v="28"/>
    <b v="1"/>
    <n v="104.43333333333334"/>
    <s v="theater/plays"/>
    <x v="1"/>
    <s v="plays"/>
  </r>
  <r>
    <x v="0"/>
    <s v="US"/>
    <s v="USD"/>
    <n v="1426044383"/>
    <d v="2015-03-11T03:26:23"/>
    <n v="1423455983"/>
    <x v="3381"/>
    <b v="0"/>
    <n v="48"/>
    <b v="1"/>
    <n v="102.25"/>
    <s v="theater/plays"/>
    <x v="1"/>
    <s v="plays"/>
  </r>
  <r>
    <x v="0"/>
    <s v="GB"/>
    <s v="GBP"/>
    <n v="1470092340"/>
    <d v="2016-08-01T22:59:00"/>
    <n v="1467973256"/>
    <x v="3382"/>
    <b v="0"/>
    <n v="46"/>
    <b v="1"/>
    <n v="100.74285714285713"/>
    <s v="theater/plays"/>
    <x v="1"/>
    <s v="plays"/>
  </r>
  <r>
    <x v="0"/>
    <s v="US"/>
    <s v="USD"/>
    <n v="1466707620"/>
    <d v="2016-06-23T18:47:00"/>
    <n v="1464979620"/>
    <x v="3383"/>
    <b v="0"/>
    <n v="30"/>
    <b v="1"/>
    <n v="111.71428571428572"/>
    <s v="theater/plays"/>
    <x v="1"/>
    <s v="plays"/>
  </r>
  <r>
    <x v="0"/>
    <s v="US"/>
    <s v="USD"/>
    <n v="1448074800"/>
    <d v="2015-11-21T03:00:00"/>
    <n v="1444874768"/>
    <x v="3384"/>
    <b v="0"/>
    <n v="64"/>
    <b v="1"/>
    <n v="100.01100000000001"/>
    <s v="theater/plays"/>
    <x v="1"/>
    <s v="plays"/>
  </r>
  <r>
    <x v="0"/>
    <s v="US"/>
    <s v="USD"/>
    <n v="1418244552"/>
    <d v="2014-12-10T20:49:12"/>
    <n v="1415652552"/>
    <x v="3385"/>
    <b v="0"/>
    <n v="15"/>
    <b v="1"/>
    <n v="100"/>
    <s v="theater/plays"/>
    <x v="1"/>
    <s v="plays"/>
  </r>
  <r>
    <x v="0"/>
    <s v="US"/>
    <s v="USD"/>
    <n v="1417620506"/>
    <d v="2014-12-03T15:28:26"/>
    <n v="1415028506"/>
    <x v="3386"/>
    <b v="0"/>
    <n v="41"/>
    <b v="1"/>
    <n v="105"/>
    <s v="theater/plays"/>
    <x v="1"/>
    <s v="plays"/>
  </r>
  <r>
    <x v="0"/>
    <s v="US"/>
    <s v="USD"/>
    <n v="1418581088"/>
    <d v="2014-12-14T18:18:08"/>
    <n v="1415125088"/>
    <x v="3387"/>
    <b v="0"/>
    <n v="35"/>
    <b v="1"/>
    <n v="116.86666666666667"/>
    <s v="theater/plays"/>
    <x v="1"/>
    <s v="plays"/>
  </r>
  <r>
    <x v="0"/>
    <s v="GB"/>
    <s v="GBP"/>
    <n v="1434625441"/>
    <d v="2015-06-18T11:04:01"/>
    <n v="1432033441"/>
    <x v="3388"/>
    <b v="0"/>
    <n v="45"/>
    <b v="1"/>
    <n v="103.8"/>
    <s v="theater/plays"/>
    <x v="1"/>
    <s v="plays"/>
  </r>
  <r>
    <x v="0"/>
    <s v="US"/>
    <s v="USD"/>
    <n v="1464960682"/>
    <d v="2016-06-03T13:31:22"/>
    <n v="1462368682"/>
    <x v="3389"/>
    <b v="0"/>
    <n v="62"/>
    <b v="1"/>
    <n v="114.5"/>
    <s v="theater/plays"/>
    <x v="1"/>
    <s v="plays"/>
  </r>
  <r>
    <x v="0"/>
    <s v="US"/>
    <s v="USD"/>
    <n v="1405017345"/>
    <d v="2014-07-10T18:35:45"/>
    <n v="1403721345"/>
    <x v="3390"/>
    <b v="0"/>
    <n v="22"/>
    <b v="1"/>
    <n v="102.4"/>
    <s v="theater/plays"/>
    <x v="1"/>
    <s v="plays"/>
  </r>
  <r>
    <x v="0"/>
    <s v="US"/>
    <s v="USD"/>
    <n v="1407536880"/>
    <d v="2014-08-08T22:28:00"/>
    <n v="1404997548"/>
    <x v="3391"/>
    <b v="0"/>
    <n v="18"/>
    <b v="1"/>
    <n v="223"/>
    <s v="theater/plays"/>
    <x v="1"/>
    <s v="plays"/>
  </r>
  <r>
    <x v="0"/>
    <s v="GB"/>
    <s v="GBP"/>
    <n v="1462565855"/>
    <d v="2016-05-06T20:17:35"/>
    <n v="1458245855"/>
    <x v="3392"/>
    <b v="0"/>
    <n v="12"/>
    <b v="1"/>
    <n v="100"/>
    <s v="theater/plays"/>
    <x v="1"/>
    <s v="plays"/>
  </r>
  <r>
    <x v="0"/>
    <s v="US"/>
    <s v="USD"/>
    <n v="1415234760"/>
    <d v="2014-11-06T00:46:00"/>
    <n v="1413065230"/>
    <x v="3393"/>
    <b v="0"/>
    <n v="44"/>
    <b v="1"/>
    <n v="105.80000000000001"/>
    <s v="theater/plays"/>
    <x v="1"/>
    <s v="plays"/>
  </r>
  <r>
    <x v="0"/>
    <s v="GB"/>
    <s v="GBP"/>
    <n v="1406470645"/>
    <d v="2014-07-27T14:17:25"/>
    <n v="1403878645"/>
    <x v="3394"/>
    <b v="0"/>
    <n v="27"/>
    <b v="1"/>
    <n v="142.36363636363635"/>
    <s v="theater/plays"/>
    <x v="1"/>
    <s v="plays"/>
  </r>
  <r>
    <x v="0"/>
    <s v="GB"/>
    <s v="GBP"/>
    <n v="1433009400"/>
    <d v="2015-05-30T18:10:00"/>
    <n v="1431795944"/>
    <x v="3395"/>
    <b v="0"/>
    <n v="38"/>
    <b v="1"/>
    <n v="184"/>
    <s v="theater/plays"/>
    <x v="1"/>
    <s v="plays"/>
  </r>
  <r>
    <x v="0"/>
    <s v="US"/>
    <s v="USD"/>
    <n v="1401595140"/>
    <d v="2014-06-01T03:59:00"/>
    <n v="1399286589"/>
    <x v="3396"/>
    <b v="0"/>
    <n v="28"/>
    <b v="1"/>
    <n v="104.33333333333333"/>
    <s v="theater/plays"/>
    <x v="1"/>
    <s v="plays"/>
  </r>
  <r>
    <x v="0"/>
    <s v="GB"/>
    <s v="GBP"/>
    <n v="1455832800"/>
    <d v="2016-02-18T22:00:00"/>
    <n v="1452338929"/>
    <x v="3397"/>
    <b v="0"/>
    <n v="24"/>
    <b v="1"/>
    <n v="112.00000000000001"/>
    <s v="theater/plays"/>
    <x v="1"/>
    <s v="plays"/>
  </r>
  <r>
    <x v="0"/>
    <s v="US"/>
    <s v="USD"/>
    <n v="1416589200"/>
    <d v="2014-11-21T17:00:00"/>
    <n v="1414605776"/>
    <x v="3398"/>
    <b v="0"/>
    <n v="65"/>
    <b v="1"/>
    <n v="111.07499999999999"/>
    <s v="theater/plays"/>
    <x v="1"/>
    <s v="plays"/>
  </r>
  <r>
    <x v="0"/>
    <s v="GB"/>
    <s v="GBP"/>
    <n v="1424556325"/>
    <d v="2015-02-21T22:05:25"/>
    <n v="1421964325"/>
    <x v="3399"/>
    <b v="0"/>
    <n v="46"/>
    <b v="1"/>
    <n v="103.75000000000001"/>
    <s v="theater/plays"/>
    <x v="1"/>
    <s v="plays"/>
  </r>
  <r>
    <x v="0"/>
    <s v="US"/>
    <s v="USD"/>
    <n v="1409266414"/>
    <d v="2014-08-28T22:53:34"/>
    <n v="1405378414"/>
    <x v="3400"/>
    <b v="0"/>
    <n v="85"/>
    <b v="1"/>
    <n v="100.41"/>
    <s v="theater/plays"/>
    <x v="1"/>
    <s v="plays"/>
  </r>
  <r>
    <x v="0"/>
    <s v="GB"/>
    <s v="GBP"/>
    <n v="1438968146"/>
    <d v="2015-08-07T17:22:26"/>
    <n v="1436376146"/>
    <x v="3401"/>
    <b v="0"/>
    <n v="66"/>
    <b v="1"/>
    <n v="101.86206896551724"/>
    <s v="theater/plays"/>
    <x v="1"/>
    <s v="plays"/>
  </r>
  <r>
    <x v="0"/>
    <s v="US"/>
    <s v="USD"/>
    <n v="1447295460"/>
    <d v="2015-11-12T02:31:00"/>
    <n v="1444747843"/>
    <x v="3402"/>
    <b v="0"/>
    <n v="165"/>
    <b v="1"/>
    <n v="109.76666666666665"/>
    <s v="theater/plays"/>
    <x v="1"/>
    <s v="plays"/>
  </r>
  <r>
    <x v="0"/>
    <s v="GB"/>
    <s v="GBP"/>
    <n v="1435230324"/>
    <d v="2015-06-25T11:05:24"/>
    <n v="1432638324"/>
    <x v="3403"/>
    <b v="0"/>
    <n v="17"/>
    <b v="1"/>
    <n v="100"/>
    <s v="theater/plays"/>
    <x v="1"/>
    <s v="plays"/>
  </r>
  <r>
    <x v="0"/>
    <s v="US"/>
    <s v="USD"/>
    <n v="1434542702"/>
    <d v="2015-06-17T12:05:02"/>
    <n v="1432814702"/>
    <x v="3404"/>
    <b v="0"/>
    <n v="3"/>
    <b v="1"/>
    <n v="122"/>
    <s v="theater/plays"/>
    <x v="1"/>
    <s v="plays"/>
  </r>
  <r>
    <x v="0"/>
    <s v="GB"/>
    <s v="GBP"/>
    <n v="1456876740"/>
    <d v="2016-03-01T23:59:00"/>
    <n v="1455063886"/>
    <x v="3405"/>
    <b v="0"/>
    <n v="17"/>
    <b v="1"/>
    <n v="137.57142857142856"/>
    <s v="theater/plays"/>
    <x v="1"/>
    <s v="plays"/>
  </r>
  <r>
    <x v="0"/>
    <s v="US"/>
    <s v="USD"/>
    <n v="1405511376"/>
    <d v="2014-07-16T11:49:36"/>
    <n v="1401623376"/>
    <x v="3406"/>
    <b v="0"/>
    <n v="91"/>
    <b v="1"/>
    <n v="100.31000000000002"/>
    <s v="theater/plays"/>
    <x v="1"/>
    <s v="plays"/>
  </r>
  <r>
    <x v="0"/>
    <s v="GB"/>
    <s v="GBP"/>
    <n v="1404641289"/>
    <d v="2014-07-06T10:08:09"/>
    <n v="1402049289"/>
    <x v="3407"/>
    <b v="0"/>
    <n v="67"/>
    <b v="1"/>
    <n v="107.1"/>
    <s v="theater/plays"/>
    <x v="1"/>
    <s v="plays"/>
  </r>
  <r>
    <x v="0"/>
    <s v="US"/>
    <s v="USD"/>
    <n v="1405727304"/>
    <d v="2014-07-18T23:48:24"/>
    <n v="1403135304"/>
    <x v="3408"/>
    <b v="0"/>
    <n v="18"/>
    <b v="1"/>
    <n v="211"/>
    <s v="theater/plays"/>
    <x v="1"/>
    <s v="plays"/>
  </r>
  <r>
    <x v="0"/>
    <s v="GB"/>
    <s v="GBP"/>
    <n v="1469998680"/>
    <d v="2016-07-31T20:58:00"/>
    <n v="1466710358"/>
    <x v="3409"/>
    <b v="0"/>
    <n v="21"/>
    <b v="1"/>
    <n v="123.6"/>
    <s v="theater/plays"/>
    <x v="1"/>
    <s v="plays"/>
  </r>
  <r>
    <x v="0"/>
    <s v="US"/>
    <s v="USD"/>
    <n v="1465196400"/>
    <d v="2016-06-06T07:00:00"/>
    <n v="1462841990"/>
    <x v="3410"/>
    <b v="0"/>
    <n v="40"/>
    <b v="1"/>
    <n v="108.5"/>
    <s v="theater/plays"/>
    <x v="1"/>
    <s v="plays"/>
  </r>
  <r>
    <x v="0"/>
    <s v="US"/>
    <s v="USD"/>
    <n v="1444264372"/>
    <d v="2015-10-08T00:32:52"/>
    <n v="1442536372"/>
    <x v="3411"/>
    <b v="0"/>
    <n v="78"/>
    <b v="1"/>
    <n v="103.56666666666668"/>
    <s v="theater/plays"/>
    <x v="1"/>
    <s v="plays"/>
  </r>
  <r>
    <x v="0"/>
    <s v="GB"/>
    <s v="GBP"/>
    <n v="1411858862"/>
    <d v="2014-09-27T23:01:02"/>
    <n v="1409266862"/>
    <x v="3412"/>
    <b v="0"/>
    <n v="26"/>
    <b v="1"/>
    <n v="100"/>
    <s v="theater/plays"/>
    <x v="1"/>
    <s v="plays"/>
  </r>
  <r>
    <x v="0"/>
    <s v="US"/>
    <s v="USD"/>
    <n v="1425099540"/>
    <d v="2015-02-28T04:59:00"/>
    <n v="1424280938"/>
    <x v="3413"/>
    <b v="0"/>
    <n v="14"/>
    <b v="1"/>
    <n v="130"/>
    <s v="theater/plays"/>
    <x v="1"/>
    <s v="plays"/>
  </r>
  <r>
    <x v="0"/>
    <s v="US"/>
    <s v="USD"/>
    <n v="1480579140"/>
    <d v="2016-12-01T07:59:00"/>
    <n v="1478030325"/>
    <x v="3414"/>
    <b v="0"/>
    <n v="44"/>
    <b v="1"/>
    <n v="103.49999999999999"/>
    <s v="theater/plays"/>
    <x v="1"/>
    <s v="plays"/>
  </r>
  <r>
    <x v="0"/>
    <s v="US"/>
    <s v="USD"/>
    <n v="1460935800"/>
    <d v="2016-04-17T23:30:00"/>
    <n v="1459999656"/>
    <x v="3415"/>
    <b v="0"/>
    <n v="9"/>
    <b v="1"/>
    <n v="100"/>
    <s v="theater/plays"/>
    <x v="1"/>
    <s v="plays"/>
  </r>
  <r>
    <x v="0"/>
    <s v="GB"/>
    <s v="GBP"/>
    <n v="1429813800"/>
    <d v="2015-04-23T18:30:00"/>
    <n v="1427363645"/>
    <x v="3416"/>
    <b v="0"/>
    <n v="30"/>
    <b v="1"/>
    <n v="119.6"/>
    <s v="theater/plays"/>
    <x v="1"/>
    <s v="plays"/>
  </r>
  <r>
    <x v="0"/>
    <s v="US"/>
    <s v="USD"/>
    <n v="1414284180"/>
    <d v="2014-10-26T00:43:00"/>
    <n v="1410558948"/>
    <x v="3417"/>
    <b v="0"/>
    <n v="45"/>
    <b v="1"/>
    <n v="100.00058823529412"/>
    <s v="theater/plays"/>
    <x v="1"/>
    <s v="plays"/>
  </r>
  <r>
    <x v="0"/>
    <s v="US"/>
    <s v="USD"/>
    <n v="1400875307"/>
    <d v="2014-05-23T20:01:47"/>
    <n v="1398283307"/>
    <x v="3418"/>
    <b v="0"/>
    <n v="56"/>
    <b v="1"/>
    <n v="100.875"/>
    <s v="theater/plays"/>
    <x v="1"/>
    <s v="plays"/>
  </r>
  <r>
    <x v="0"/>
    <s v="IE"/>
    <s v="EUR"/>
    <n v="1459978200"/>
    <d v="2016-04-06T21:30:00"/>
    <n v="1458416585"/>
    <x v="3419"/>
    <b v="0"/>
    <n v="46"/>
    <b v="1"/>
    <n v="106.54545454545455"/>
    <s v="theater/plays"/>
    <x v="1"/>
    <s v="plays"/>
  </r>
  <r>
    <x v="0"/>
    <s v="GB"/>
    <s v="GBP"/>
    <n v="1455408000"/>
    <d v="2016-02-14T00:00:00"/>
    <n v="1454638202"/>
    <x v="3420"/>
    <b v="0"/>
    <n v="34"/>
    <b v="1"/>
    <n v="138"/>
    <s v="theater/plays"/>
    <x v="1"/>
    <s v="plays"/>
  </r>
  <r>
    <x v="0"/>
    <s v="US"/>
    <s v="USD"/>
    <n v="1425495563"/>
    <d v="2015-03-04T18:59:23"/>
    <n v="1422903563"/>
    <x v="3421"/>
    <b v="0"/>
    <n v="98"/>
    <b v="1"/>
    <n v="101.15"/>
    <s v="theater/plays"/>
    <x v="1"/>
    <s v="plays"/>
  </r>
  <r>
    <x v="0"/>
    <s v="GB"/>
    <s v="GBP"/>
    <n v="1450051200"/>
    <d v="2015-12-14T00:00:00"/>
    <n v="1447594176"/>
    <x v="3422"/>
    <b v="0"/>
    <n v="46"/>
    <b v="1"/>
    <n v="109.1"/>
    <s v="theater/plays"/>
    <x v="1"/>
    <s v="plays"/>
  </r>
  <r>
    <x v="0"/>
    <s v="US"/>
    <s v="USD"/>
    <n v="1429912341"/>
    <d v="2015-04-24T21:52:21"/>
    <n v="1427320341"/>
    <x v="3423"/>
    <b v="0"/>
    <n v="10"/>
    <b v="1"/>
    <n v="140"/>
    <s v="theater/plays"/>
    <x v="1"/>
    <s v="plays"/>
  </r>
  <r>
    <x v="0"/>
    <s v="US"/>
    <s v="USD"/>
    <n v="1423119540"/>
    <d v="2015-02-05T06:59:00"/>
    <n v="1421252084"/>
    <x v="3424"/>
    <b v="0"/>
    <n v="76"/>
    <b v="1"/>
    <n v="103.58333333333334"/>
    <s v="theater/plays"/>
    <x v="1"/>
    <s v="plays"/>
  </r>
  <r>
    <x v="0"/>
    <s v="US"/>
    <s v="USD"/>
    <n v="1412434136"/>
    <d v="2014-10-04T14:48:56"/>
    <n v="1409669336"/>
    <x v="3425"/>
    <b v="0"/>
    <n v="104"/>
    <b v="1"/>
    <n v="102.97033333333331"/>
    <s v="theater/plays"/>
    <x v="1"/>
    <s v="plays"/>
  </r>
  <r>
    <x v="0"/>
    <s v="US"/>
    <s v="USD"/>
    <n v="1411264800"/>
    <d v="2014-09-21T02:00:00"/>
    <n v="1409620903"/>
    <x v="3426"/>
    <b v="0"/>
    <n v="87"/>
    <b v="1"/>
    <n v="108.13333333333333"/>
    <s v="theater/plays"/>
    <x v="1"/>
    <s v="plays"/>
  </r>
  <r>
    <x v="0"/>
    <s v="GB"/>
    <s v="GBP"/>
    <n v="1404314952"/>
    <d v="2014-07-02T15:29:12"/>
    <n v="1401722952"/>
    <x v="3427"/>
    <b v="0"/>
    <n v="29"/>
    <b v="1"/>
    <n v="100"/>
    <s v="theater/plays"/>
    <x v="1"/>
    <s v="plays"/>
  </r>
  <r>
    <x v="0"/>
    <s v="GB"/>
    <s v="GBP"/>
    <n v="1425142800"/>
    <d v="2015-02-28T17:00:00"/>
    <n v="1422983847"/>
    <x v="3428"/>
    <b v="0"/>
    <n v="51"/>
    <b v="1"/>
    <n v="102.75000000000001"/>
    <s v="theater/plays"/>
    <x v="1"/>
    <s v="plays"/>
  </r>
  <r>
    <x v="0"/>
    <s v="GB"/>
    <s v="GBP"/>
    <n v="1478046661"/>
    <d v="2016-11-02T00:31:01"/>
    <n v="1476837061"/>
    <x v="3429"/>
    <b v="0"/>
    <n v="12"/>
    <b v="1"/>
    <n v="130"/>
    <s v="theater/plays"/>
    <x v="1"/>
    <s v="plays"/>
  </r>
  <r>
    <x v="0"/>
    <s v="GB"/>
    <s v="GBP"/>
    <n v="1406760101"/>
    <d v="2014-07-30T22:41:41"/>
    <n v="1404168101"/>
    <x v="3430"/>
    <b v="0"/>
    <n v="72"/>
    <b v="1"/>
    <n v="108.54949999999999"/>
    <s v="theater/plays"/>
    <x v="1"/>
    <s v="plays"/>
  </r>
  <r>
    <x v="0"/>
    <s v="US"/>
    <s v="USD"/>
    <n v="1408383153"/>
    <d v="2014-08-18T17:32:33"/>
    <n v="1405791153"/>
    <x v="3431"/>
    <b v="0"/>
    <n v="21"/>
    <b v="1"/>
    <n v="100"/>
    <s v="theater/plays"/>
    <x v="1"/>
    <s v="plays"/>
  </r>
  <r>
    <x v="0"/>
    <s v="US"/>
    <s v="USD"/>
    <n v="1454709600"/>
    <d v="2016-02-05T22:00:00"/>
    <n v="1452520614"/>
    <x v="3432"/>
    <b v="0"/>
    <n v="42"/>
    <b v="1"/>
    <n v="109.65"/>
    <s v="theater/plays"/>
    <x v="1"/>
    <s v="plays"/>
  </r>
  <r>
    <x v="0"/>
    <s v="US"/>
    <s v="USD"/>
    <n v="1402974000"/>
    <d v="2014-06-17T03:00:00"/>
    <n v="1400290255"/>
    <x v="3433"/>
    <b v="0"/>
    <n v="71"/>
    <b v="1"/>
    <n v="100.26315789473684"/>
    <s v="theater/plays"/>
    <x v="1"/>
    <s v="plays"/>
  </r>
  <r>
    <x v="0"/>
    <s v="US"/>
    <s v="USD"/>
    <n v="1404983269"/>
    <d v="2014-07-10T09:07:49"/>
    <n v="1402391269"/>
    <x v="3434"/>
    <b v="0"/>
    <n v="168"/>
    <b v="1"/>
    <n v="105.55000000000001"/>
    <s v="theater/plays"/>
    <x v="1"/>
    <s v="plays"/>
  </r>
  <r>
    <x v="0"/>
    <s v="US"/>
    <s v="USD"/>
    <n v="1470538800"/>
    <d v="2016-08-07T03:00:00"/>
    <n v="1469112493"/>
    <x v="3435"/>
    <b v="0"/>
    <n v="19"/>
    <b v="1"/>
    <n v="112.00000000000001"/>
    <s v="theater/plays"/>
    <x v="1"/>
    <s v="plays"/>
  </r>
  <r>
    <x v="0"/>
    <s v="US"/>
    <s v="USD"/>
    <n v="1408638480"/>
    <d v="2014-08-21T16:28:00"/>
    <n v="1406811593"/>
    <x v="3436"/>
    <b v="0"/>
    <n v="37"/>
    <b v="1"/>
    <n v="105.89999999999999"/>
    <s v="theater/plays"/>
    <x v="1"/>
    <s v="plays"/>
  </r>
  <r>
    <x v="0"/>
    <s v="US"/>
    <s v="USD"/>
    <n v="1440003820"/>
    <d v="2015-08-19T17:03:40"/>
    <n v="1437411820"/>
    <x v="3437"/>
    <b v="0"/>
    <n v="36"/>
    <b v="1"/>
    <n v="101"/>
    <s v="theater/plays"/>
    <x v="1"/>
    <s v="plays"/>
  </r>
  <r>
    <x v="0"/>
    <s v="GB"/>
    <s v="GBP"/>
    <n v="1430600400"/>
    <d v="2015-05-02T21:00:00"/>
    <n v="1428358567"/>
    <x v="3438"/>
    <b v="0"/>
    <n v="14"/>
    <b v="1"/>
    <n v="104.2"/>
    <s v="theater/plays"/>
    <x v="1"/>
    <s v="plays"/>
  </r>
  <r>
    <x v="0"/>
    <s v="US"/>
    <s v="USD"/>
    <n v="1453179540"/>
    <d v="2016-01-19T04:59:00"/>
    <n v="1452030730"/>
    <x v="3439"/>
    <b v="0"/>
    <n v="18"/>
    <b v="1"/>
    <n v="134.67833333333334"/>
    <s v="theater/plays"/>
    <x v="1"/>
    <s v="plays"/>
  </r>
  <r>
    <x v="0"/>
    <s v="US"/>
    <s v="USD"/>
    <n v="1405095300"/>
    <d v="2014-07-11T16:15:00"/>
    <n v="1403146628"/>
    <x v="3440"/>
    <b v="0"/>
    <n v="82"/>
    <b v="1"/>
    <n v="105.2184"/>
    <s v="theater/plays"/>
    <x v="1"/>
    <s v="plays"/>
  </r>
  <r>
    <x v="0"/>
    <s v="US"/>
    <s v="USD"/>
    <n v="1447445820"/>
    <d v="2015-11-13T20:17:00"/>
    <n v="1445077121"/>
    <x v="3441"/>
    <b v="0"/>
    <n v="43"/>
    <b v="1"/>
    <n v="102.60000000000001"/>
    <s v="theater/plays"/>
    <x v="1"/>
    <s v="plays"/>
  </r>
  <r>
    <x v="0"/>
    <s v="US"/>
    <s v="USD"/>
    <n v="1433016672"/>
    <d v="2015-05-30T20:11:12"/>
    <n v="1430424672"/>
    <x v="3442"/>
    <b v="0"/>
    <n v="8"/>
    <b v="1"/>
    <n v="100"/>
    <s v="theater/plays"/>
    <x v="1"/>
    <s v="plays"/>
  </r>
  <r>
    <x v="0"/>
    <s v="US"/>
    <s v="USD"/>
    <n v="1410266146"/>
    <d v="2014-09-09T12:35:46"/>
    <n v="1407674146"/>
    <x v="3443"/>
    <b v="0"/>
    <n v="45"/>
    <b v="1"/>
    <n v="185.5"/>
    <s v="theater/plays"/>
    <x v="1"/>
    <s v="plays"/>
  </r>
  <r>
    <x v="0"/>
    <s v="AU"/>
    <s v="AUD"/>
    <n v="1465394340"/>
    <d v="2016-06-08T13:59:00"/>
    <n v="1464677986"/>
    <x v="3444"/>
    <b v="0"/>
    <n v="20"/>
    <b v="1"/>
    <n v="289"/>
    <s v="theater/plays"/>
    <x v="1"/>
    <s v="plays"/>
  </r>
  <r>
    <x v="0"/>
    <s v="GB"/>
    <s v="GBP"/>
    <n v="1445604236"/>
    <d v="2015-10-23T12:43:56"/>
    <n v="1443185036"/>
    <x v="3445"/>
    <b v="0"/>
    <n v="31"/>
    <b v="1"/>
    <n v="100"/>
    <s v="theater/plays"/>
    <x v="1"/>
    <s v="plays"/>
  </r>
  <r>
    <x v="0"/>
    <s v="GB"/>
    <s v="GBP"/>
    <n v="1423138800"/>
    <d v="2015-02-05T12:20:00"/>
    <n v="1421092725"/>
    <x v="3446"/>
    <b v="0"/>
    <n v="25"/>
    <b v="1"/>
    <n v="108.2"/>
    <s v="theater/plays"/>
    <x v="1"/>
    <s v="plays"/>
  </r>
  <r>
    <x v="0"/>
    <s v="US"/>
    <s v="USD"/>
    <n v="1458332412"/>
    <d v="2016-03-18T20:20:12"/>
    <n v="1454448012"/>
    <x v="3447"/>
    <b v="0"/>
    <n v="14"/>
    <b v="1"/>
    <n v="107.80000000000001"/>
    <s v="theater/plays"/>
    <x v="1"/>
    <s v="plays"/>
  </r>
  <r>
    <x v="0"/>
    <s v="US"/>
    <s v="USD"/>
    <n v="1418784689"/>
    <d v="2014-12-17T02:51:29"/>
    <n v="1416192689"/>
    <x v="3448"/>
    <b v="0"/>
    <n v="45"/>
    <b v="1"/>
    <n v="109.76190476190477"/>
    <s v="theater/plays"/>
    <x v="1"/>
    <s v="plays"/>
  </r>
  <r>
    <x v="0"/>
    <s v="US"/>
    <s v="USD"/>
    <n v="1468036800"/>
    <d v="2016-07-09T04:00:00"/>
    <n v="1465607738"/>
    <x v="3449"/>
    <b v="0"/>
    <n v="20"/>
    <b v="1"/>
    <n v="170.625"/>
    <s v="theater/plays"/>
    <x v="1"/>
    <s v="plays"/>
  </r>
  <r>
    <x v="0"/>
    <s v="GB"/>
    <s v="GBP"/>
    <n v="1427990071"/>
    <d v="2015-04-02T15:54:31"/>
    <n v="1422809671"/>
    <x v="3450"/>
    <b v="0"/>
    <n v="39"/>
    <b v="1"/>
    <n v="152"/>
    <s v="theater/plays"/>
    <x v="1"/>
    <s v="plays"/>
  </r>
  <r>
    <x v="0"/>
    <s v="US"/>
    <s v="USD"/>
    <n v="1429636927"/>
    <d v="2015-04-21T17:22:07"/>
    <n v="1427304127"/>
    <x v="3451"/>
    <b v="0"/>
    <n v="16"/>
    <b v="1"/>
    <n v="101.23076923076924"/>
    <s v="theater/plays"/>
    <x v="1"/>
    <s v="plays"/>
  </r>
  <r>
    <x v="0"/>
    <s v="US"/>
    <s v="USD"/>
    <n v="1406087940"/>
    <d v="2014-07-23T03:59:00"/>
    <n v="1404141626"/>
    <x v="3452"/>
    <b v="0"/>
    <n v="37"/>
    <b v="1"/>
    <n v="153.19999999999999"/>
    <s v="theater/plays"/>
    <x v="1"/>
    <s v="plays"/>
  </r>
  <r>
    <x v="0"/>
    <s v="GB"/>
    <s v="GBP"/>
    <n v="1471130956"/>
    <d v="2016-08-13T23:29:16"/>
    <n v="1465946956"/>
    <x v="3453"/>
    <b v="0"/>
    <n v="14"/>
    <b v="1"/>
    <n v="128.33333333333334"/>
    <s v="theater/plays"/>
    <x v="1"/>
    <s v="plays"/>
  </r>
  <r>
    <x v="0"/>
    <s v="GB"/>
    <s v="GBP"/>
    <n v="1406825159"/>
    <d v="2014-07-31T16:45:59"/>
    <n v="1404233159"/>
    <x v="3454"/>
    <b v="0"/>
    <n v="21"/>
    <b v="1"/>
    <n v="100.71428571428571"/>
    <s v="theater/plays"/>
    <x v="1"/>
    <s v="plays"/>
  </r>
  <r>
    <x v="0"/>
    <s v="US"/>
    <s v="USD"/>
    <n v="1476381627"/>
    <d v="2016-10-13T18:00:27"/>
    <n v="1473789627"/>
    <x v="3455"/>
    <b v="0"/>
    <n v="69"/>
    <b v="1"/>
    <n v="100.64999999999999"/>
    <s v="theater/plays"/>
    <x v="1"/>
    <s v="plays"/>
  </r>
  <r>
    <x v="0"/>
    <s v="US"/>
    <s v="USD"/>
    <n v="1406876340"/>
    <d v="2014-08-01T06:59:00"/>
    <n v="1404190567"/>
    <x v="3456"/>
    <b v="0"/>
    <n v="16"/>
    <b v="1"/>
    <n v="191.3"/>
    <s v="theater/plays"/>
    <x v="1"/>
    <s v="plays"/>
  </r>
  <r>
    <x v="0"/>
    <s v="US"/>
    <s v="USD"/>
    <n v="1423720740"/>
    <d v="2015-02-12T05:59:00"/>
    <n v="1421081857"/>
    <x v="3457"/>
    <b v="0"/>
    <n v="55"/>
    <b v="1"/>
    <n v="140.19999999999999"/>
    <s v="theater/plays"/>
    <x v="1"/>
    <s v="plays"/>
  </r>
  <r>
    <x v="0"/>
    <s v="US"/>
    <s v="USD"/>
    <n v="1422937620"/>
    <d v="2015-02-03T04:27:00"/>
    <n v="1420606303"/>
    <x v="3458"/>
    <b v="0"/>
    <n v="27"/>
    <b v="1"/>
    <n v="124.33537832310839"/>
    <s v="theater/plays"/>
    <x v="1"/>
    <s v="plays"/>
  </r>
  <r>
    <x v="0"/>
    <s v="GB"/>
    <s v="GBP"/>
    <n v="1463743860"/>
    <d v="2016-05-20T11:31:00"/>
    <n v="1461151860"/>
    <x v="3459"/>
    <b v="0"/>
    <n v="36"/>
    <b v="1"/>
    <n v="126.2"/>
    <s v="theater/plays"/>
    <x v="1"/>
    <s v="plays"/>
  </r>
  <r>
    <x v="0"/>
    <s v="GB"/>
    <s v="GBP"/>
    <n v="1408106352"/>
    <d v="2014-08-15T12:39:12"/>
    <n v="1406896752"/>
    <x v="3460"/>
    <b v="0"/>
    <n v="19"/>
    <b v="1"/>
    <n v="190"/>
    <s v="theater/plays"/>
    <x v="1"/>
    <s v="plays"/>
  </r>
  <r>
    <x v="0"/>
    <s v="US"/>
    <s v="USD"/>
    <n v="1477710000"/>
    <d v="2016-10-29T03:00:00"/>
    <n v="1475248279"/>
    <x v="3461"/>
    <b v="0"/>
    <n v="12"/>
    <b v="1"/>
    <n v="139"/>
    <s v="theater/plays"/>
    <x v="1"/>
    <s v="plays"/>
  </r>
  <r>
    <x v="0"/>
    <s v="US"/>
    <s v="USD"/>
    <n v="1436551200"/>
    <d v="2015-07-10T18:00:00"/>
    <n v="1435181628"/>
    <x v="3462"/>
    <b v="0"/>
    <n v="17"/>
    <b v="1"/>
    <n v="202"/>
    <s v="theater/plays"/>
    <x v="1"/>
    <s v="plays"/>
  </r>
  <r>
    <x v="0"/>
    <s v="CA"/>
    <s v="CAD"/>
    <n v="1476158340"/>
    <d v="2016-10-11T03:59:00"/>
    <n v="1472594585"/>
    <x v="3463"/>
    <b v="0"/>
    <n v="114"/>
    <b v="1"/>
    <n v="103.38000000000001"/>
    <s v="theater/plays"/>
    <x v="1"/>
    <s v="plays"/>
  </r>
  <r>
    <x v="0"/>
    <s v="US"/>
    <s v="USD"/>
    <n v="1471921637"/>
    <d v="2016-08-23T03:07:17"/>
    <n v="1469329637"/>
    <x v="3464"/>
    <b v="0"/>
    <n v="93"/>
    <b v="1"/>
    <n v="102.3236"/>
    <s v="theater/plays"/>
    <x v="1"/>
    <s v="plays"/>
  </r>
  <r>
    <x v="0"/>
    <s v="GB"/>
    <s v="GBP"/>
    <n v="1439136000"/>
    <d v="2015-08-09T16:00:00"/>
    <n v="1436972472"/>
    <x v="3465"/>
    <b v="0"/>
    <n v="36"/>
    <b v="1"/>
    <n v="103"/>
    <s v="theater/plays"/>
    <x v="1"/>
    <s v="plays"/>
  </r>
  <r>
    <x v="0"/>
    <s v="US"/>
    <s v="USD"/>
    <n v="1461108450"/>
    <d v="2016-04-19T23:27:30"/>
    <n v="1455928050"/>
    <x v="3466"/>
    <b v="0"/>
    <n v="61"/>
    <b v="1"/>
    <n v="127.14285714285714"/>
    <s v="theater/plays"/>
    <x v="1"/>
    <s v="plays"/>
  </r>
  <r>
    <x v="0"/>
    <s v="US"/>
    <s v="USD"/>
    <n v="1426864032"/>
    <d v="2015-03-20T15:07:12"/>
    <n v="1424275632"/>
    <x v="3467"/>
    <b v="0"/>
    <n v="47"/>
    <b v="1"/>
    <n v="101"/>
    <s v="theater/plays"/>
    <x v="1"/>
    <s v="plays"/>
  </r>
  <r>
    <x v="0"/>
    <s v="US"/>
    <s v="USD"/>
    <n v="1474426800"/>
    <d v="2016-09-21T03:00:00"/>
    <n v="1471976529"/>
    <x v="3468"/>
    <b v="0"/>
    <n v="17"/>
    <b v="1"/>
    <n v="121.78"/>
    <s v="theater/plays"/>
    <x v="1"/>
    <s v="plays"/>
  </r>
  <r>
    <x v="0"/>
    <s v="US"/>
    <s v="USD"/>
    <n v="1461857045"/>
    <d v="2016-04-28T15:24:05"/>
    <n v="1459265045"/>
    <x v="3469"/>
    <b v="0"/>
    <n v="63"/>
    <b v="1"/>
    <n v="113.39285714285714"/>
    <s v="theater/plays"/>
    <x v="1"/>
    <s v="plays"/>
  </r>
  <r>
    <x v="0"/>
    <s v="US"/>
    <s v="USD"/>
    <n v="1468618680"/>
    <d v="2016-07-15T21:38:00"/>
    <n v="1465345902"/>
    <x v="3470"/>
    <b v="0"/>
    <n v="9"/>
    <b v="1"/>
    <n v="150"/>
    <s v="theater/plays"/>
    <x v="1"/>
    <s v="plays"/>
  </r>
  <r>
    <x v="0"/>
    <s v="GB"/>
    <s v="GBP"/>
    <n v="1409515200"/>
    <d v="2014-08-31T20:00:00"/>
    <n v="1405971690"/>
    <x v="3471"/>
    <b v="0"/>
    <n v="30"/>
    <b v="1"/>
    <n v="214.6"/>
    <s v="theater/plays"/>
    <x v="1"/>
    <s v="plays"/>
  </r>
  <r>
    <x v="0"/>
    <s v="US"/>
    <s v="USD"/>
    <n v="1415253540"/>
    <d v="2014-11-06T05:59:00"/>
    <n v="1413432331"/>
    <x v="3472"/>
    <b v="0"/>
    <n v="23"/>
    <b v="1"/>
    <n v="102.05"/>
    <s v="theater/plays"/>
    <x v="1"/>
    <s v="plays"/>
  </r>
  <r>
    <x v="0"/>
    <s v="US"/>
    <s v="USD"/>
    <n v="1426883220"/>
    <d v="2015-03-20T20:27:00"/>
    <n v="1425067296"/>
    <x v="3473"/>
    <b v="0"/>
    <n v="33"/>
    <b v="1"/>
    <n v="100"/>
    <s v="theater/plays"/>
    <x v="1"/>
    <s v="plays"/>
  </r>
  <r>
    <x v="0"/>
    <s v="GB"/>
    <s v="GBP"/>
    <n v="1469016131"/>
    <d v="2016-07-20T12:02:11"/>
    <n v="1466424131"/>
    <x v="3474"/>
    <b v="0"/>
    <n v="39"/>
    <b v="1"/>
    <n v="101"/>
    <s v="theater/plays"/>
    <x v="1"/>
    <s v="plays"/>
  </r>
  <r>
    <x v="0"/>
    <s v="GB"/>
    <s v="GBP"/>
    <n v="1414972800"/>
    <d v="2014-11-03T00:00:00"/>
    <n v="1412629704"/>
    <x v="3475"/>
    <b v="0"/>
    <n v="17"/>
    <b v="1"/>
    <n v="113.33333333333333"/>
    <s v="theater/plays"/>
    <x v="1"/>
    <s v="plays"/>
  </r>
  <r>
    <x v="0"/>
    <s v="US"/>
    <s v="USD"/>
    <n v="1414378800"/>
    <d v="2014-10-27T03:00:00"/>
    <n v="1412836990"/>
    <x v="3476"/>
    <b v="0"/>
    <n v="6"/>
    <b v="1"/>
    <n v="104"/>
    <s v="theater/plays"/>
    <x v="1"/>
    <s v="plays"/>
  </r>
  <r>
    <x v="0"/>
    <s v="US"/>
    <s v="USD"/>
    <n v="1431831600"/>
    <d v="2015-05-17T03:00:00"/>
    <n v="1430761243"/>
    <x v="3477"/>
    <b v="0"/>
    <n v="39"/>
    <b v="1"/>
    <n v="115.33333333333333"/>
    <s v="theater/plays"/>
    <x v="1"/>
    <s v="plays"/>
  </r>
  <r>
    <x v="0"/>
    <s v="US"/>
    <s v="USD"/>
    <n v="1426539600"/>
    <d v="2015-03-16T21:00:00"/>
    <n v="1424296822"/>
    <x v="3478"/>
    <b v="0"/>
    <n v="57"/>
    <b v="1"/>
    <n v="112.85000000000001"/>
    <s v="theater/plays"/>
    <x v="1"/>
    <s v="plays"/>
  </r>
  <r>
    <x v="0"/>
    <s v="GB"/>
    <s v="GBP"/>
    <n v="1403382680"/>
    <d v="2014-06-21T20:31:20"/>
    <n v="1400790680"/>
    <x v="3479"/>
    <b v="0"/>
    <n v="56"/>
    <b v="1"/>
    <n v="127.86666666666666"/>
    <s v="theater/plays"/>
    <x v="1"/>
    <s v="plays"/>
  </r>
  <r>
    <x v="0"/>
    <s v="US"/>
    <s v="USD"/>
    <n v="1436562000"/>
    <d v="2015-07-10T21:00:00"/>
    <n v="1434440227"/>
    <x v="3480"/>
    <b v="0"/>
    <n v="13"/>
    <b v="1"/>
    <n v="142.66666666666669"/>
    <s v="theater/plays"/>
    <x v="1"/>
    <s v="plays"/>
  </r>
  <r>
    <x v="0"/>
    <s v="AU"/>
    <s v="AUD"/>
    <n v="1420178188"/>
    <d v="2015-01-02T05:56:28"/>
    <n v="1418709388"/>
    <x v="3481"/>
    <b v="0"/>
    <n v="95"/>
    <b v="1"/>
    <n v="118.8"/>
    <s v="theater/plays"/>
    <x v="1"/>
    <s v="plays"/>
  </r>
  <r>
    <x v="0"/>
    <s v="GB"/>
    <s v="GBP"/>
    <n v="1404671466"/>
    <d v="2014-07-06T18:31:06"/>
    <n v="1402079466"/>
    <x v="3482"/>
    <b v="0"/>
    <n v="80"/>
    <b v="1"/>
    <n v="138.33333333333334"/>
    <s v="theater/plays"/>
    <x v="1"/>
    <s v="plays"/>
  </r>
  <r>
    <x v="0"/>
    <s v="US"/>
    <s v="USD"/>
    <n v="1404403381"/>
    <d v="2014-07-03T16:03:01"/>
    <n v="1401811381"/>
    <x v="3483"/>
    <b v="0"/>
    <n v="133"/>
    <b v="1"/>
    <n v="159.9402985074627"/>
    <s v="theater/plays"/>
    <x v="1"/>
    <s v="plays"/>
  </r>
  <r>
    <x v="0"/>
    <s v="US"/>
    <s v="USD"/>
    <n v="1466014499"/>
    <d v="2016-06-15T18:14:59"/>
    <n v="1463422499"/>
    <x v="3484"/>
    <b v="0"/>
    <n v="44"/>
    <b v="1"/>
    <n v="114.24000000000001"/>
    <s v="theater/plays"/>
    <x v="1"/>
    <s v="plays"/>
  </r>
  <r>
    <x v="0"/>
    <s v="US"/>
    <s v="USD"/>
    <n v="1454431080"/>
    <d v="2016-02-02T16:38:00"/>
    <n v="1451839080"/>
    <x v="3485"/>
    <b v="0"/>
    <n v="30"/>
    <b v="1"/>
    <n v="100.60606060606061"/>
    <s v="theater/plays"/>
    <x v="1"/>
    <s v="plays"/>
  </r>
  <r>
    <x v="0"/>
    <s v="US"/>
    <s v="USD"/>
    <n v="1433314740"/>
    <d v="2015-06-03T06:59:00"/>
    <n v="1430600401"/>
    <x v="3486"/>
    <b v="0"/>
    <n v="56"/>
    <b v="1"/>
    <n v="155.20000000000002"/>
    <s v="theater/plays"/>
    <x v="1"/>
    <s v="plays"/>
  </r>
  <r>
    <x v="0"/>
    <s v="GB"/>
    <s v="GBP"/>
    <n v="1435185252"/>
    <d v="2015-06-24T22:34:12"/>
    <n v="1432593252"/>
    <x v="3487"/>
    <b v="0"/>
    <n v="66"/>
    <b v="1"/>
    <n v="127.75000000000001"/>
    <s v="theater/plays"/>
    <x v="1"/>
    <s v="plays"/>
  </r>
  <r>
    <x v="0"/>
    <s v="US"/>
    <s v="USD"/>
    <n v="1429286400"/>
    <d v="2015-04-17T16:00:00"/>
    <n v="1427221560"/>
    <x v="3488"/>
    <b v="0"/>
    <n v="29"/>
    <b v="1"/>
    <n v="121.2"/>
    <s v="theater/plays"/>
    <x v="1"/>
    <s v="plays"/>
  </r>
  <r>
    <x v="0"/>
    <s v="GB"/>
    <s v="GBP"/>
    <n v="1400965200"/>
    <d v="2014-05-24T21:00:00"/>
    <n v="1398352531"/>
    <x v="3489"/>
    <b v="0"/>
    <n v="72"/>
    <b v="1"/>
    <n v="112.7"/>
    <s v="theater/plays"/>
    <x v="1"/>
    <s v="plays"/>
  </r>
  <r>
    <x v="0"/>
    <s v="US"/>
    <s v="USD"/>
    <n v="1460574924"/>
    <d v="2016-04-13T19:15:24"/>
    <n v="1457982924"/>
    <x v="3490"/>
    <b v="0"/>
    <n v="27"/>
    <b v="1"/>
    <n v="127.49999999999999"/>
    <s v="theater/plays"/>
    <x v="1"/>
    <s v="plays"/>
  </r>
  <r>
    <x v="0"/>
    <s v="US"/>
    <s v="USD"/>
    <n v="1431928784"/>
    <d v="2015-05-18T05:59:44"/>
    <n v="1430114384"/>
    <x v="3491"/>
    <b v="0"/>
    <n v="10"/>
    <b v="1"/>
    <n v="158.20000000000002"/>
    <s v="theater/plays"/>
    <x v="1"/>
    <s v="plays"/>
  </r>
  <r>
    <x v="0"/>
    <s v="US"/>
    <s v="USD"/>
    <n v="1445818397"/>
    <d v="2015-10-26T00:13:17"/>
    <n v="1442794397"/>
    <x v="3492"/>
    <b v="0"/>
    <n v="35"/>
    <b v="1"/>
    <n v="105.26894736842105"/>
    <s v="theater/plays"/>
    <x v="1"/>
    <s v="plays"/>
  </r>
  <r>
    <x v="0"/>
    <s v="US"/>
    <s v="USD"/>
    <n v="1408252260"/>
    <d v="2014-08-17T05:11:00"/>
    <n v="1406580436"/>
    <x v="3493"/>
    <b v="0"/>
    <n v="29"/>
    <b v="1"/>
    <n v="100"/>
    <s v="theater/plays"/>
    <x v="1"/>
    <s v="plays"/>
  </r>
  <r>
    <x v="0"/>
    <s v="US"/>
    <s v="USD"/>
    <n v="1480140000"/>
    <d v="2016-11-26T06:00:00"/>
    <n v="1479186575"/>
    <x v="3494"/>
    <b v="0"/>
    <n v="13"/>
    <b v="1"/>
    <n v="100"/>
    <s v="theater/plays"/>
    <x v="1"/>
    <s v="plays"/>
  </r>
  <r>
    <x v="0"/>
    <s v="CA"/>
    <s v="CAD"/>
    <n v="1414862280"/>
    <d v="2014-11-01T17:18:00"/>
    <n v="1412360309"/>
    <x v="3495"/>
    <b v="0"/>
    <n v="72"/>
    <b v="1"/>
    <n v="106.86"/>
    <s v="theater/plays"/>
    <x v="1"/>
    <s v="plays"/>
  </r>
  <r>
    <x v="0"/>
    <s v="US"/>
    <s v="USD"/>
    <n v="1473625166"/>
    <d v="2016-09-11T20:19:26"/>
    <n v="1470169166"/>
    <x v="3496"/>
    <b v="0"/>
    <n v="78"/>
    <b v="1"/>
    <n v="124.4"/>
    <s v="theater/plays"/>
    <x v="1"/>
    <s v="plays"/>
  </r>
  <r>
    <x v="0"/>
    <s v="US"/>
    <s v="USD"/>
    <n v="1464904800"/>
    <d v="2016-06-02T22:00:00"/>
    <n v="1463852904"/>
    <x v="3497"/>
    <b v="0"/>
    <n v="49"/>
    <b v="1"/>
    <n v="108.70406189555126"/>
    <s v="theater/plays"/>
    <x v="1"/>
    <s v="plays"/>
  </r>
  <r>
    <x v="0"/>
    <s v="CA"/>
    <s v="CAD"/>
    <n v="1464471840"/>
    <d v="2016-05-28T21:44:00"/>
    <n v="1459309704"/>
    <x v="3498"/>
    <b v="0"/>
    <n v="42"/>
    <b v="1"/>
    <n v="102.42424242424242"/>
    <s v="theater/plays"/>
    <x v="1"/>
    <s v="plays"/>
  </r>
  <r>
    <x v="0"/>
    <s v="US"/>
    <s v="USD"/>
    <n v="1435733940"/>
    <d v="2015-07-01T06:59:00"/>
    <n v="1431046325"/>
    <x v="3499"/>
    <b v="0"/>
    <n v="35"/>
    <b v="1"/>
    <n v="105.5"/>
    <s v="theater/plays"/>
    <x v="1"/>
    <s v="plays"/>
  </r>
  <r>
    <x v="0"/>
    <s v="US"/>
    <s v="USD"/>
    <n v="1457326740"/>
    <d v="2016-03-07T04:59:00"/>
    <n v="1455919438"/>
    <x v="3500"/>
    <b v="0"/>
    <n v="42"/>
    <b v="1"/>
    <n v="106.3"/>
    <s v="theater/plays"/>
    <x v="1"/>
    <s v="plays"/>
  </r>
  <r>
    <x v="0"/>
    <s v="GB"/>
    <s v="GBP"/>
    <n v="1441995595"/>
    <d v="2015-09-11T18:19:55"/>
    <n v="1439835595"/>
    <x v="3501"/>
    <b v="0"/>
    <n v="42"/>
    <b v="1"/>
    <n v="100.66666666666666"/>
    <s v="theater/plays"/>
    <x v="1"/>
    <s v="plays"/>
  </r>
  <r>
    <x v="0"/>
    <s v="US"/>
    <s v="USD"/>
    <n v="1458100740"/>
    <d v="2016-03-16T03:59:00"/>
    <n v="1456862924"/>
    <x v="3502"/>
    <b v="0"/>
    <n v="31"/>
    <b v="1"/>
    <n v="105.4"/>
    <s v="theater/plays"/>
    <x v="1"/>
    <s v="plays"/>
  </r>
  <r>
    <x v="0"/>
    <s v="GB"/>
    <s v="GBP"/>
    <n v="1469359728"/>
    <d v="2016-07-24T11:28:48"/>
    <n v="1466767728"/>
    <x v="3503"/>
    <b v="0"/>
    <n v="38"/>
    <b v="1"/>
    <n v="107.55999999999999"/>
    <s v="theater/plays"/>
    <x v="1"/>
    <s v="plays"/>
  </r>
  <r>
    <x v="0"/>
    <s v="US"/>
    <s v="USD"/>
    <n v="1447959491"/>
    <d v="2015-11-19T18:58:11"/>
    <n v="1445363891"/>
    <x v="3504"/>
    <b v="0"/>
    <n v="8"/>
    <b v="1"/>
    <n v="100"/>
    <s v="theater/plays"/>
    <x v="1"/>
    <s v="plays"/>
  </r>
  <r>
    <x v="0"/>
    <s v="US"/>
    <s v="USD"/>
    <n v="1399953600"/>
    <d v="2014-05-13T04:00:00"/>
    <n v="1398983245"/>
    <x v="3505"/>
    <b v="0"/>
    <n v="39"/>
    <b v="1"/>
    <n v="103.76"/>
    <s v="theater/plays"/>
    <x v="1"/>
    <s v="plays"/>
  </r>
  <r>
    <x v="0"/>
    <s v="US"/>
    <s v="USD"/>
    <n v="1408815440"/>
    <d v="2014-08-23T17:37:20"/>
    <n v="1404927440"/>
    <x v="3506"/>
    <b v="0"/>
    <n v="29"/>
    <b v="1"/>
    <n v="101.49999999999999"/>
    <s v="theater/plays"/>
    <x v="1"/>
    <s v="plays"/>
  </r>
  <r>
    <x v="0"/>
    <s v="US"/>
    <s v="USD"/>
    <n v="1464732537"/>
    <d v="2016-05-31T22:08:57"/>
    <n v="1462140537"/>
    <x v="3507"/>
    <b v="0"/>
    <n v="72"/>
    <b v="1"/>
    <n v="104.4"/>
    <s v="theater/plays"/>
    <x v="1"/>
    <s v="plays"/>
  </r>
  <r>
    <x v="0"/>
    <s v="GB"/>
    <s v="GBP"/>
    <n v="1462914000"/>
    <d v="2016-05-10T21:00:00"/>
    <n v="1460914253"/>
    <x v="3508"/>
    <b v="0"/>
    <n v="15"/>
    <b v="1"/>
    <n v="180"/>
    <s v="theater/plays"/>
    <x v="1"/>
    <s v="plays"/>
  </r>
  <r>
    <x v="0"/>
    <s v="US"/>
    <s v="USD"/>
    <n v="1416545700"/>
    <d v="2014-11-21T04:55:00"/>
    <n v="1415392666"/>
    <x v="3509"/>
    <b v="0"/>
    <n v="33"/>
    <b v="1"/>
    <n v="106.33333333333333"/>
    <s v="theater/plays"/>
    <x v="1"/>
    <s v="plays"/>
  </r>
  <r>
    <x v="0"/>
    <s v="US"/>
    <s v="USD"/>
    <n v="1404312846"/>
    <d v="2014-07-02T14:54:06"/>
    <n v="1402584846"/>
    <x v="3510"/>
    <b v="0"/>
    <n v="15"/>
    <b v="1"/>
    <n v="100.55555555555556"/>
    <s v="theater/plays"/>
    <x v="1"/>
    <s v="plays"/>
  </r>
  <r>
    <x v="0"/>
    <s v="GB"/>
    <s v="GBP"/>
    <n v="1415385000"/>
    <d v="2014-11-07T18:30:00"/>
    <n v="1413406695"/>
    <x v="3511"/>
    <b v="0"/>
    <n v="19"/>
    <b v="1"/>
    <n v="101.2"/>
    <s v="theater/plays"/>
    <x v="1"/>
    <s v="plays"/>
  </r>
  <r>
    <x v="0"/>
    <s v="GB"/>
    <s v="GBP"/>
    <n v="1429789992"/>
    <d v="2015-04-23T11:53:12"/>
    <n v="1424609592"/>
    <x v="3512"/>
    <b v="0"/>
    <n v="17"/>
    <b v="1"/>
    <n v="100"/>
    <s v="theater/plays"/>
    <x v="1"/>
    <s v="plays"/>
  </r>
  <r>
    <x v="0"/>
    <s v="US"/>
    <s v="USD"/>
    <n v="1401857940"/>
    <d v="2014-06-04T04:59:00"/>
    <n v="1400725112"/>
    <x v="3513"/>
    <b v="0"/>
    <n v="44"/>
    <b v="1"/>
    <n v="118.39285714285714"/>
    <s v="theater/plays"/>
    <x v="1"/>
    <s v="plays"/>
  </r>
  <r>
    <x v="0"/>
    <s v="US"/>
    <s v="USD"/>
    <n v="1422853140"/>
    <d v="2015-02-02T04:59:00"/>
    <n v="1421439552"/>
    <x v="3514"/>
    <b v="0"/>
    <n v="10"/>
    <b v="1"/>
    <n v="110.00000000000001"/>
    <s v="theater/plays"/>
    <x v="1"/>
    <s v="plays"/>
  </r>
  <r>
    <x v="0"/>
    <s v="US"/>
    <s v="USD"/>
    <n v="1433097171"/>
    <d v="2015-05-31T18:32:51"/>
    <n v="1430505171"/>
    <x v="3515"/>
    <b v="0"/>
    <n v="46"/>
    <b v="1"/>
    <n v="102.66666666666666"/>
    <s v="theater/plays"/>
    <x v="1"/>
    <s v="plays"/>
  </r>
  <r>
    <x v="0"/>
    <s v="US"/>
    <s v="USD"/>
    <n v="1410145200"/>
    <d v="2014-09-08T03:00:00"/>
    <n v="1407197670"/>
    <x v="3516"/>
    <b v="0"/>
    <n v="11"/>
    <b v="1"/>
    <n v="100"/>
    <s v="theater/plays"/>
    <x v="1"/>
    <s v="plays"/>
  </r>
  <r>
    <x v="0"/>
    <s v="GB"/>
    <s v="GBP"/>
    <n v="1404471600"/>
    <d v="2014-07-04T11:00:00"/>
    <n v="1401910634"/>
    <x v="3517"/>
    <b v="0"/>
    <n v="13"/>
    <b v="1"/>
    <n v="100"/>
    <s v="theater/plays"/>
    <x v="1"/>
    <s v="plays"/>
  </r>
  <r>
    <x v="0"/>
    <s v="US"/>
    <s v="USD"/>
    <n v="1412259660"/>
    <d v="2014-10-02T14:21:00"/>
    <n v="1410461299"/>
    <x v="3518"/>
    <b v="0"/>
    <n v="33"/>
    <b v="1"/>
    <n v="110.04599999999999"/>
    <s v="theater/plays"/>
    <x v="1"/>
    <s v="plays"/>
  </r>
  <r>
    <x v="0"/>
    <s v="GB"/>
    <s v="GBP"/>
    <n v="1425478950"/>
    <d v="2015-03-04T14:22:30"/>
    <n v="1422886950"/>
    <x v="3519"/>
    <b v="0"/>
    <n v="28"/>
    <b v="1"/>
    <n v="101.35000000000001"/>
    <s v="theater/plays"/>
    <x v="1"/>
    <s v="plays"/>
  </r>
  <r>
    <x v="0"/>
    <s v="GB"/>
    <s v="GBP"/>
    <n v="1441547220"/>
    <d v="2015-09-06T13:47:00"/>
    <n v="1439322412"/>
    <x v="3520"/>
    <b v="0"/>
    <n v="21"/>
    <b v="1"/>
    <n v="100.75"/>
    <s v="theater/plays"/>
    <x v="1"/>
    <s v="plays"/>
  </r>
  <r>
    <x v="0"/>
    <s v="US"/>
    <s v="USD"/>
    <n v="1411980020"/>
    <d v="2014-09-29T08:40:20"/>
    <n v="1409388020"/>
    <x v="3521"/>
    <b v="0"/>
    <n v="13"/>
    <b v="1"/>
    <n v="169.42857142857144"/>
    <s v="theater/plays"/>
    <x v="1"/>
    <s v="plays"/>
  </r>
  <r>
    <x v="0"/>
    <s v="GB"/>
    <s v="GBP"/>
    <n v="1442311560"/>
    <d v="2015-09-15T10:06:00"/>
    <n v="1439924246"/>
    <x v="3522"/>
    <b v="0"/>
    <n v="34"/>
    <b v="1"/>
    <n v="100"/>
    <s v="theater/plays"/>
    <x v="1"/>
    <s v="plays"/>
  </r>
  <r>
    <x v="0"/>
    <s v="GB"/>
    <s v="GBP"/>
    <n v="1474844400"/>
    <d v="2016-09-25T23:00:00"/>
    <n v="1469871148"/>
    <x v="3523"/>
    <b v="0"/>
    <n v="80"/>
    <b v="1"/>
    <n v="113.65"/>
    <s v="theater/plays"/>
    <x v="1"/>
    <s v="plays"/>
  </r>
  <r>
    <x v="0"/>
    <s v="US"/>
    <s v="USD"/>
    <n v="1410580800"/>
    <d v="2014-09-13T04:00:00"/>
    <n v="1409336373"/>
    <x v="3524"/>
    <b v="0"/>
    <n v="74"/>
    <b v="1"/>
    <n v="101.56"/>
    <s v="theater/plays"/>
    <x v="1"/>
    <s v="plays"/>
  </r>
  <r>
    <x v="0"/>
    <s v="US"/>
    <s v="USD"/>
    <n v="1439136000"/>
    <d v="2015-08-09T16:00:00"/>
    <n v="1438188106"/>
    <x v="3525"/>
    <b v="0"/>
    <n v="7"/>
    <b v="1"/>
    <n v="106"/>
    <s v="theater/plays"/>
    <x v="1"/>
    <s v="plays"/>
  </r>
  <r>
    <x v="0"/>
    <s v="US"/>
    <s v="USD"/>
    <n v="1461823140"/>
    <d v="2016-04-28T05:59:00"/>
    <n v="1459411371"/>
    <x v="3526"/>
    <b v="0"/>
    <n v="34"/>
    <b v="1"/>
    <n v="102"/>
    <s v="theater/plays"/>
    <x v="1"/>
    <s v="plays"/>
  </r>
  <r>
    <x v="0"/>
    <s v="US"/>
    <s v="USD"/>
    <n v="1436587140"/>
    <d v="2015-07-11T03:59:00"/>
    <n v="1434069205"/>
    <x v="3527"/>
    <b v="0"/>
    <n v="86"/>
    <b v="1"/>
    <n v="116.91666666666667"/>
    <s v="theater/plays"/>
    <x v="1"/>
    <s v="plays"/>
  </r>
  <r>
    <x v="0"/>
    <s v="GB"/>
    <s v="GBP"/>
    <n v="1484740918"/>
    <d v="2017-01-18T12:01:58"/>
    <n v="1483012918"/>
    <x v="3528"/>
    <b v="0"/>
    <n v="37"/>
    <b v="1"/>
    <n v="101.15151515151514"/>
    <s v="theater/plays"/>
    <x v="1"/>
    <s v="plays"/>
  </r>
  <r>
    <x v="0"/>
    <s v="US"/>
    <s v="USD"/>
    <n v="1436749200"/>
    <d v="2015-07-13T01:00:00"/>
    <n v="1434997018"/>
    <x v="3529"/>
    <b v="0"/>
    <n v="18"/>
    <b v="1"/>
    <n v="132"/>
    <s v="theater/plays"/>
    <x v="1"/>
    <s v="plays"/>
  </r>
  <r>
    <x v="0"/>
    <s v="GB"/>
    <s v="GBP"/>
    <n v="1460318400"/>
    <d v="2016-04-10T20:00:00"/>
    <n v="1457881057"/>
    <x v="3530"/>
    <b v="0"/>
    <n v="22"/>
    <b v="1"/>
    <n v="100"/>
    <s v="theater/plays"/>
    <x v="1"/>
    <s v="plays"/>
  </r>
  <r>
    <x v="0"/>
    <s v="US"/>
    <s v="USD"/>
    <n v="1467301334"/>
    <d v="2016-06-30T15:42:14"/>
    <n v="1464709334"/>
    <x v="3531"/>
    <b v="0"/>
    <n v="26"/>
    <b v="1"/>
    <n v="128"/>
    <s v="theater/plays"/>
    <x v="1"/>
    <s v="plays"/>
  </r>
  <r>
    <x v="0"/>
    <s v="US"/>
    <s v="USD"/>
    <n v="1411012740"/>
    <d v="2014-09-18T03:59:00"/>
    <n v="1409667827"/>
    <x v="3532"/>
    <b v="0"/>
    <n v="27"/>
    <b v="1"/>
    <n v="118.95833333333334"/>
    <s v="theater/plays"/>
    <x v="1"/>
    <s v="plays"/>
  </r>
  <r>
    <x v="0"/>
    <s v="US"/>
    <s v="USD"/>
    <n v="1447269367"/>
    <d v="2015-11-11T19:16:07"/>
    <n v="1444673767"/>
    <x v="3533"/>
    <b v="0"/>
    <n v="8"/>
    <b v="1"/>
    <n v="126.2"/>
    <s v="theater/plays"/>
    <x v="1"/>
    <s v="plays"/>
  </r>
  <r>
    <x v="0"/>
    <s v="US"/>
    <s v="USD"/>
    <n v="1443711623"/>
    <d v="2015-10-01T15:00:23"/>
    <n v="1440687623"/>
    <x v="3534"/>
    <b v="0"/>
    <n v="204"/>
    <b v="1"/>
    <n v="156.20000000000002"/>
    <s v="theater/plays"/>
    <x v="1"/>
    <s v="plays"/>
  </r>
  <r>
    <x v="0"/>
    <s v="GB"/>
    <s v="GBP"/>
    <n v="1443808800"/>
    <d v="2015-10-02T18:00:00"/>
    <n v="1441120910"/>
    <x v="3535"/>
    <b v="0"/>
    <n v="46"/>
    <b v="1"/>
    <n v="103.15"/>
    <s v="theater/plays"/>
    <x v="1"/>
    <s v="plays"/>
  </r>
  <r>
    <x v="0"/>
    <s v="GB"/>
    <s v="GBP"/>
    <n v="1450612740"/>
    <d v="2015-12-20T11:59:00"/>
    <n v="1448040425"/>
    <x v="3536"/>
    <b v="0"/>
    <n v="17"/>
    <b v="1"/>
    <n v="153.33333333333334"/>
    <s v="theater/plays"/>
    <x v="1"/>
    <s v="plays"/>
  </r>
  <r>
    <x v="0"/>
    <s v="CA"/>
    <s v="CAD"/>
    <n v="1416211140"/>
    <d v="2014-11-17T07:59:00"/>
    <n v="1413016216"/>
    <x v="3537"/>
    <b v="0"/>
    <n v="28"/>
    <b v="1"/>
    <n v="180.44444444444446"/>
    <s v="theater/plays"/>
    <x v="1"/>
    <s v="plays"/>
  </r>
  <r>
    <x v="0"/>
    <s v="GB"/>
    <s v="GBP"/>
    <n v="1471428340"/>
    <d v="2016-08-17T10:05:40"/>
    <n v="1469009140"/>
    <x v="3538"/>
    <b v="0"/>
    <n v="83"/>
    <b v="1"/>
    <n v="128.44999999999999"/>
    <s v="theater/plays"/>
    <x v="1"/>
    <s v="plays"/>
  </r>
  <r>
    <x v="0"/>
    <s v="US"/>
    <s v="USD"/>
    <n v="1473358122"/>
    <d v="2016-09-08T18:08:42"/>
    <n v="1471543722"/>
    <x v="3539"/>
    <b v="0"/>
    <n v="13"/>
    <b v="1"/>
    <n v="119.66666666666667"/>
    <s v="theater/plays"/>
    <x v="1"/>
    <s v="plays"/>
  </r>
  <r>
    <x v="0"/>
    <s v="GB"/>
    <s v="GBP"/>
    <n v="1466899491"/>
    <d v="2016-06-26T00:04:51"/>
    <n v="1464307491"/>
    <x v="3540"/>
    <b v="0"/>
    <n v="8"/>
    <b v="1"/>
    <n v="123"/>
    <s v="theater/plays"/>
    <x v="1"/>
    <s v="plays"/>
  </r>
  <r>
    <x v="0"/>
    <s v="GB"/>
    <s v="GBP"/>
    <n v="1441042275"/>
    <d v="2015-08-31T17:31:15"/>
    <n v="1438882275"/>
    <x v="3541"/>
    <b v="0"/>
    <n v="32"/>
    <b v="1"/>
    <n v="105"/>
    <s v="theater/plays"/>
    <x v="1"/>
    <s v="plays"/>
  </r>
  <r>
    <x v="0"/>
    <s v="US"/>
    <s v="USD"/>
    <n v="1410099822"/>
    <d v="2014-09-07T14:23:42"/>
    <n v="1404915822"/>
    <x v="3542"/>
    <b v="0"/>
    <n v="85"/>
    <b v="1"/>
    <n v="102.23636363636363"/>
    <s v="theater/plays"/>
    <x v="1"/>
    <s v="plays"/>
  </r>
  <r>
    <x v="0"/>
    <s v="DE"/>
    <s v="EUR"/>
    <n v="1435255659"/>
    <d v="2015-06-25T18:07:39"/>
    <n v="1432663659"/>
    <x v="3543"/>
    <b v="0"/>
    <n v="29"/>
    <b v="1"/>
    <n v="104.66666666666666"/>
    <s v="theater/plays"/>
    <x v="1"/>
    <s v="plays"/>
  </r>
  <r>
    <x v="0"/>
    <s v="US"/>
    <s v="USD"/>
    <n v="1425758257"/>
    <d v="2015-03-07T19:57:37"/>
    <n v="1423166257"/>
    <x v="3544"/>
    <b v="0"/>
    <n v="24"/>
    <b v="1"/>
    <n v="100"/>
    <s v="theater/plays"/>
    <x v="1"/>
    <s v="plays"/>
  </r>
  <r>
    <x v="0"/>
    <s v="US"/>
    <s v="USD"/>
    <n v="1428780159"/>
    <d v="2015-04-11T19:22:39"/>
    <n v="1426188159"/>
    <x v="3545"/>
    <b v="0"/>
    <n v="8"/>
    <b v="1"/>
    <n v="100.4"/>
    <s v="theater/plays"/>
    <x v="1"/>
    <s v="plays"/>
  </r>
  <r>
    <x v="0"/>
    <s v="US"/>
    <s v="USD"/>
    <n v="1427860740"/>
    <d v="2015-04-01T03:59:00"/>
    <n v="1426002684"/>
    <x v="3546"/>
    <b v="0"/>
    <n v="19"/>
    <b v="1"/>
    <n v="102.27272727272727"/>
    <s v="theater/plays"/>
    <x v="1"/>
    <s v="plays"/>
  </r>
  <r>
    <x v="0"/>
    <s v="US"/>
    <s v="USD"/>
    <n v="1463198340"/>
    <d v="2016-05-14T03:59:00"/>
    <n v="1461117201"/>
    <x v="3547"/>
    <b v="0"/>
    <n v="336"/>
    <b v="1"/>
    <n v="114.40928571428573"/>
    <s v="theater/plays"/>
    <x v="1"/>
    <s v="plays"/>
  </r>
  <r>
    <x v="0"/>
    <s v="US"/>
    <s v="USD"/>
    <n v="1457139600"/>
    <d v="2016-03-05T01:00:00"/>
    <n v="1455230214"/>
    <x v="3548"/>
    <b v="0"/>
    <n v="13"/>
    <b v="1"/>
    <n v="101.9047619047619"/>
    <s v="theater/plays"/>
    <x v="1"/>
    <s v="plays"/>
  </r>
  <r>
    <x v="0"/>
    <s v="GB"/>
    <s v="GBP"/>
    <n v="1441358873"/>
    <d v="2015-09-04T09:27:53"/>
    <n v="1438939673"/>
    <x v="3549"/>
    <b v="0"/>
    <n v="42"/>
    <b v="1"/>
    <n v="102"/>
    <s v="theater/plays"/>
    <x v="1"/>
    <s v="plays"/>
  </r>
  <r>
    <x v="0"/>
    <s v="GB"/>
    <s v="GBP"/>
    <n v="1462224398"/>
    <d v="2016-05-02T21:26:38"/>
    <n v="1459632398"/>
    <x v="3550"/>
    <b v="0"/>
    <n v="64"/>
    <b v="1"/>
    <n v="104.80000000000001"/>
    <s v="theater/plays"/>
    <x v="1"/>
    <s v="plays"/>
  </r>
  <r>
    <x v="0"/>
    <s v="US"/>
    <s v="USD"/>
    <n v="1400796420"/>
    <d v="2014-05-22T22:07:00"/>
    <n v="1398342170"/>
    <x v="3551"/>
    <b v="0"/>
    <n v="25"/>
    <b v="1"/>
    <n v="101.83333333333333"/>
    <s v="theater/plays"/>
    <x v="1"/>
    <s v="plays"/>
  </r>
  <r>
    <x v="0"/>
    <s v="GB"/>
    <s v="GBP"/>
    <n v="1403964324"/>
    <d v="2014-06-28T14:05:24"/>
    <n v="1401372324"/>
    <x v="3552"/>
    <b v="0"/>
    <n v="20"/>
    <b v="1"/>
    <n v="100"/>
    <s v="theater/plays"/>
    <x v="1"/>
    <s v="plays"/>
  </r>
  <r>
    <x v="0"/>
    <s v="US"/>
    <s v="USD"/>
    <n v="1439337600"/>
    <d v="2015-08-12T00:00:00"/>
    <n v="1436575280"/>
    <x v="3553"/>
    <b v="0"/>
    <n v="104"/>
    <b v="1"/>
    <n v="106.27272727272728"/>
    <s v="theater/plays"/>
    <x v="1"/>
    <s v="plays"/>
  </r>
  <r>
    <x v="0"/>
    <s v="US"/>
    <s v="USD"/>
    <n v="1423674000"/>
    <d v="2015-02-11T17:00:00"/>
    <n v="1421025159"/>
    <x v="3554"/>
    <b v="0"/>
    <n v="53"/>
    <b v="1"/>
    <n v="113.42219999999999"/>
    <s v="theater/plays"/>
    <x v="1"/>
    <s v="plays"/>
  </r>
  <r>
    <x v="0"/>
    <s v="IT"/>
    <s v="EUR"/>
    <n v="1479382594"/>
    <d v="2016-11-17T11:36:34"/>
    <n v="1476786994"/>
    <x v="3555"/>
    <b v="0"/>
    <n v="14"/>
    <b v="1"/>
    <n v="100"/>
    <s v="theater/plays"/>
    <x v="1"/>
    <s v="plays"/>
  </r>
  <r>
    <x v="0"/>
    <s v="GB"/>
    <s v="GBP"/>
    <n v="1408289724"/>
    <d v="2014-08-17T15:35:24"/>
    <n v="1403105724"/>
    <x v="3556"/>
    <b v="0"/>
    <n v="20"/>
    <b v="1"/>
    <n v="100.45454545454547"/>
    <s v="theater/plays"/>
    <x v="1"/>
    <s v="plays"/>
  </r>
  <r>
    <x v="0"/>
    <s v="US"/>
    <s v="USD"/>
    <n v="1399271911"/>
    <d v="2014-05-05T06:38:31"/>
    <n v="1396334311"/>
    <x v="3557"/>
    <b v="0"/>
    <n v="558"/>
    <b v="1"/>
    <n v="100.03599999999999"/>
    <s v="theater/plays"/>
    <x v="1"/>
    <s v="plays"/>
  </r>
  <r>
    <x v="0"/>
    <s v="GB"/>
    <s v="GBP"/>
    <n v="1435352400"/>
    <d v="2015-06-26T21:00:00"/>
    <n v="1431718575"/>
    <x v="3558"/>
    <b v="0"/>
    <n v="22"/>
    <b v="1"/>
    <n v="144"/>
    <s v="theater/plays"/>
    <x v="1"/>
    <s v="plays"/>
  </r>
  <r>
    <x v="0"/>
    <s v="AU"/>
    <s v="AUD"/>
    <n v="1438333080"/>
    <d v="2015-07-31T08:58:00"/>
    <n v="1436408308"/>
    <x v="3559"/>
    <b v="0"/>
    <n v="24"/>
    <b v="1"/>
    <n v="103.49999999999999"/>
    <s v="theater/plays"/>
    <x v="1"/>
    <s v="plays"/>
  </r>
  <r>
    <x v="0"/>
    <s v="CA"/>
    <s v="CAD"/>
    <n v="1432694700"/>
    <d v="2015-05-27T02:45:00"/>
    <n v="1429651266"/>
    <x v="3560"/>
    <b v="0"/>
    <n v="74"/>
    <b v="1"/>
    <n v="108.43750000000001"/>
    <s v="theater/plays"/>
    <x v="1"/>
    <s v="plays"/>
  </r>
  <r>
    <x v="0"/>
    <s v="US"/>
    <s v="USD"/>
    <n v="1438799760"/>
    <d v="2015-08-05T18:36:00"/>
    <n v="1437236378"/>
    <x v="3561"/>
    <b v="0"/>
    <n v="54"/>
    <b v="1"/>
    <n v="102.4"/>
    <s v="theater/plays"/>
    <x v="1"/>
    <s v="plays"/>
  </r>
  <r>
    <x v="0"/>
    <s v="GB"/>
    <s v="GBP"/>
    <n v="1457906400"/>
    <d v="2016-03-13T22:00:00"/>
    <n v="1457115427"/>
    <x v="3562"/>
    <b v="0"/>
    <n v="31"/>
    <b v="1"/>
    <n v="148.88888888888889"/>
    <s v="theater/plays"/>
    <x v="1"/>
    <s v="plays"/>
  </r>
  <r>
    <x v="0"/>
    <s v="GB"/>
    <s v="GBP"/>
    <n v="1470078000"/>
    <d v="2016-08-01T19:00:00"/>
    <n v="1467648456"/>
    <x v="3563"/>
    <b v="0"/>
    <n v="25"/>
    <b v="1"/>
    <n v="105.49000000000002"/>
    <s v="theater/plays"/>
    <x v="1"/>
    <s v="plays"/>
  </r>
  <r>
    <x v="0"/>
    <s v="GB"/>
    <s v="GBP"/>
    <n v="1444060800"/>
    <d v="2015-10-05T16:00:00"/>
    <n v="1440082649"/>
    <x v="3564"/>
    <b v="0"/>
    <n v="17"/>
    <b v="1"/>
    <n v="100.49999999999999"/>
    <s v="theater/plays"/>
    <x v="1"/>
    <s v="plays"/>
  </r>
  <r>
    <x v="0"/>
    <s v="US"/>
    <s v="USD"/>
    <n v="1420048208"/>
    <d v="2014-12-31T17:50:08"/>
    <n v="1417456208"/>
    <x v="3565"/>
    <b v="0"/>
    <n v="12"/>
    <b v="1"/>
    <n v="130.55555555555557"/>
    <s v="theater/plays"/>
    <x v="1"/>
    <s v="plays"/>
  </r>
  <r>
    <x v="0"/>
    <s v="GB"/>
    <s v="GBP"/>
    <n v="1422015083"/>
    <d v="2015-01-23T12:11:23"/>
    <n v="1419423083"/>
    <x v="3566"/>
    <b v="0"/>
    <n v="38"/>
    <b v="1"/>
    <n v="104.75000000000001"/>
    <s v="theater/plays"/>
    <x v="1"/>
    <s v="plays"/>
  </r>
  <r>
    <x v="0"/>
    <s v="GB"/>
    <s v="GBP"/>
    <n v="1433964444"/>
    <d v="2015-06-10T19:27:24"/>
    <n v="1431372444"/>
    <x v="3567"/>
    <b v="0"/>
    <n v="41"/>
    <b v="1"/>
    <n v="108.80000000000001"/>
    <s v="theater/plays"/>
    <x v="1"/>
    <s v="plays"/>
  </r>
  <r>
    <x v="0"/>
    <s v="US"/>
    <s v="USD"/>
    <n v="1410975994"/>
    <d v="2014-09-17T17:46:34"/>
    <n v="1408383994"/>
    <x v="3568"/>
    <b v="0"/>
    <n v="19"/>
    <b v="1"/>
    <n v="111.00000000000001"/>
    <s v="theater/plays"/>
    <x v="1"/>
    <s v="plays"/>
  </r>
  <r>
    <x v="0"/>
    <s v="US"/>
    <s v="USD"/>
    <n v="1420734696"/>
    <d v="2015-01-08T16:31:36"/>
    <n v="1418142696"/>
    <x v="3569"/>
    <b v="0"/>
    <n v="41"/>
    <b v="1"/>
    <n v="100.47999999999999"/>
    <s v="theater/plays"/>
    <x v="1"/>
    <s v="plays"/>
  </r>
  <r>
    <x v="0"/>
    <s v="US"/>
    <s v="USD"/>
    <n v="1420009200"/>
    <d v="2014-12-31T07:00:00"/>
    <n v="1417593483"/>
    <x v="3570"/>
    <b v="0"/>
    <n v="26"/>
    <b v="1"/>
    <n v="114.35"/>
    <s v="theater/plays"/>
    <x v="1"/>
    <s v="plays"/>
  </r>
  <r>
    <x v="0"/>
    <s v="GB"/>
    <s v="GBP"/>
    <n v="1414701413"/>
    <d v="2014-10-30T20:36:53"/>
    <n v="1412109413"/>
    <x v="3571"/>
    <b v="0"/>
    <n v="25"/>
    <b v="1"/>
    <n v="122.06666666666666"/>
    <s v="theater/plays"/>
    <x v="1"/>
    <s v="plays"/>
  </r>
  <r>
    <x v="0"/>
    <s v="GB"/>
    <s v="GBP"/>
    <n v="1434894082"/>
    <d v="2015-06-21T13:41:22"/>
    <n v="1432302082"/>
    <x v="3572"/>
    <b v="0"/>
    <n v="9"/>
    <b v="1"/>
    <n v="100"/>
    <s v="theater/plays"/>
    <x v="1"/>
    <s v="plays"/>
  </r>
  <r>
    <x v="0"/>
    <s v="GB"/>
    <s v="GBP"/>
    <n v="1415440846"/>
    <d v="2014-11-08T10:00:46"/>
    <n v="1412845246"/>
    <x v="3573"/>
    <b v="0"/>
    <n v="78"/>
    <b v="1"/>
    <n v="102.8"/>
    <s v="theater/plays"/>
    <x v="1"/>
    <s v="plays"/>
  </r>
  <r>
    <x v="0"/>
    <s v="US"/>
    <s v="USD"/>
    <n v="1415921848"/>
    <d v="2014-11-13T23:37:28"/>
    <n v="1413326248"/>
    <x v="3574"/>
    <b v="0"/>
    <n v="45"/>
    <b v="1"/>
    <n v="106.12068965517241"/>
    <s v="theater/plays"/>
    <x v="1"/>
    <s v="plays"/>
  </r>
  <r>
    <x v="0"/>
    <s v="US"/>
    <s v="USD"/>
    <n v="1470887940"/>
    <d v="2016-08-11T03:59:00"/>
    <n v="1468176527"/>
    <x v="3575"/>
    <b v="0"/>
    <n v="102"/>
    <b v="1"/>
    <n v="101.33000000000001"/>
    <s v="theater/plays"/>
    <x v="1"/>
    <s v="plays"/>
  </r>
  <r>
    <x v="0"/>
    <s v="US"/>
    <s v="USD"/>
    <n v="1480947054"/>
    <d v="2016-12-05T14:10:54"/>
    <n v="1475759454"/>
    <x v="3576"/>
    <b v="0"/>
    <n v="5"/>
    <b v="1"/>
    <n v="100"/>
    <s v="theater/plays"/>
    <x v="1"/>
    <s v="plays"/>
  </r>
  <r>
    <x v="0"/>
    <s v="US"/>
    <s v="USD"/>
    <n v="1430029680"/>
    <d v="2015-04-26T06:28:00"/>
    <n v="1427741583"/>
    <x v="3577"/>
    <b v="0"/>
    <n v="27"/>
    <b v="1"/>
    <n v="130"/>
    <s v="theater/plays"/>
    <x v="1"/>
    <s v="plays"/>
  </r>
  <r>
    <x v="0"/>
    <s v="GB"/>
    <s v="GBP"/>
    <n v="1462037777"/>
    <d v="2016-04-30T17:36:17"/>
    <n v="1459445777"/>
    <x v="3578"/>
    <b v="0"/>
    <n v="37"/>
    <b v="1"/>
    <n v="100.01333333333334"/>
    <s v="theater/plays"/>
    <x v="1"/>
    <s v="plays"/>
  </r>
  <r>
    <x v="0"/>
    <s v="GB"/>
    <s v="GBP"/>
    <n v="1459444656"/>
    <d v="2016-03-31T17:17:36"/>
    <n v="1456856256"/>
    <x v="3579"/>
    <b v="0"/>
    <n v="14"/>
    <b v="1"/>
    <n v="100"/>
    <s v="theater/plays"/>
    <x v="1"/>
    <s v="plays"/>
  </r>
  <r>
    <x v="0"/>
    <s v="US"/>
    <s v="USD"/>
    <n v="1425185940"/>
    <d v="2015-03-01T04:59:00"/>
    <n v="1421900022"/>
    <x v="3580"/>
    <b v="0"/>
    <n v="27"/>
    <b v="1"/>
    <n v="113.88888888888889"/>
    <s v="theater/plays"/>
    <x v="1"/>
    <s v="plays"/>
  </r>
  <r>
    <x v="0"/>
    <s v="GB"/>
    <s v="GBP"/>
    <n v="1406719110"/>
    <d v="2014-07-30T11:18:30"/>
    <n v="1405509510"/>
    <x v="3581"/>
    <b v="0"/>
    <n v="45"/>
    <b v="1"/>
    <n v="100"/>
    <s v="theater/plays"/>
    <x v="1"/>
    <s v="plays"/>
  </r>
  <r>
    <x v="0"/>
    <s v="US"/>
    <s v="USD"/>
    <n v="1459822682"/>
    <d v="2016-04-05T02:18:02"/>
    <n v="1458613082"/>
    <x v="3582"/>
    <b v="0"/>
    <n v="49"/>
    <b v="1"/>
    <n v="287"/>
    <s v="theater/plays"/>
    <x v="1"/>
    <s v="plays"/>
  </r>
  <r>
    <x v="0"/>
    <s v="US"/>
    <s v="USD"/>
    <n v="1460970805"/>
    <d v="2016-04-18T09:13:25"/>
    <n v="1455790405"/>
    <x v="3583"/>
    <b v="0"/>
    <n v="24"/>
    <b v="1"/>
    <n v="108.5"/>
    <s v="theater/plays"/>
    <x v="1"/>
    <s v="plays"/>
  </r>
  <r>
    <x v="0"/>
    <s v="GB"/>
    <s v="GBP"/>
    <n v="1436772944"/>
    <d v="2015-07-13T07:35:44"/>
    <n v="1434180944"/>
    <x v="3584"/>
    <b v="0"/>
    <n v="112"/>
    <b v="1"/>
    <n v="115.5"/>
    <s v="theater/plays"/>
    <x v="1"/>
    <s v="plays"/>
  </r>
  <r>
    <x v="0"/>
    <s v="US"/>
    <s v="USD"/>
    <n v="1419181890"/>
    <d v="2014-12-21T17:11:30"/>
    <n v="1416589890"/>
    <x v="3585"/>
    <b v="0"/>
    <n v="23"/>
    <b v="1"/>
    <n v="119.11764705882352"/>
    <s v="theater/plays"/>
    <x v="1"/>
    <s v="plays"/>
  </r>
  <r>
    <x v="0"/>
    <s v="US"/>
    <s v="USD"/>
    <n v="1474649070"/>
    <d v="2016-09-23T16:44:30"/>
    <n v="1469465070"/>
    <x v="3586"/>
    <b v="0"/>
    <n v="54"/>
    <b v="1"/>
    <n v="109.42666666666668"/>
    <s v="theater/plays"/>
    <x v="1"/>
    <s v="plays"/>
  </r>
  <r>
    <x v="0"/>
    <s v="GB"/>
    <s v="GBP"/>
    <n v="1467054000"/>
    <d v="2016-06-27T19:00:00"/>
    <n v="1463144254"/>
    <x v="3587"/>
    <b v="0"/>
    <n v="28"/>
    <b v="1"/>
    <n v="126.6"/>
    <s v="theater/plays"/>
    <x v="1"/>
    <s v="plays"/>
  </r>
  <r>
    <x v="0"/>
    <s v="GB"/>
    <s v="GBP"/>
    <n v="1430348400"/>
    <d v="2015-04-29T23:00:00"/>
    <n v="1428436410"/>
    <x v="3588"/>
    <b v="0"/>
    <n v="11"/>
    <b v="1"/>
    <n v="100.49999999999999"/>
    <s v="theater/plays"/>
    <x v="1"/>
    <s v="plays"/>
  </r>
  <r>
    <x v="0"/>
    <s v="US"/>
    <s v="USD"/>
    <n v="1432654347"/>
    <d v="2015-05-26T15:32:27"/>
    <n v="1430494347"/>
    <x v="3589"/>
    <b v="0"/>
    <n v="62"/>
    <b v="1"/>
    <n v="127.49999999999999"/>
    <s v="theater/plays"/>
    <x v="1"/>
    <s v="plays"/>
  </r>
  <r>
    <x v="0"/>
    <s v="GB"/>
    <s v="GBP"/>
    <n v="1413792034"/>
    <d v="2014-10-20T08:00:34"/>
    <n v="1411200034"/>
    <x v="3590"/>
    <b v="0"/>
    <n v="73"/>
    <b v="1"/>
    <n v="100.05999999999999"/>
    <s v="theater/plays"/>
    <x v="1"/>
    <s v="plays"/>
  </r>
  <r>
    <x v="0"/>
    <s v="US"/>
    <s v="USD"/>
    <n v="1422075540"/>
    <d v="2015-01-24T04:59:00"/>
    <n v="1419979544"/>
    <x v="3591"/>
    <b v="0"/>
    <n v="18"/>
    <b v="1"/>
    <n v="175"/>
    <s v="theater/plays"/>
    <x v="1"/>
    <s v="plays"/>
  </r>
  <r>
    <x v="0"/>
    <s v="US"/>
    <s v="USD"/>
    <n v="1423630740"/>
    <d v="2015-02-11T04:59:00"/>
    <n v="1418673307"/>
    <x v="3592"/>
    <b v="0"/>
    <n v="35"/>
    <b v="1"/>
    <n v="127.25"/>
    <s v="theater/plays"/>
    <x v="1"/>
    <s v="plays"/>
  </r>
  <r>
    <x v="0"/>
    <s v="US"/>
    <s v="USD"/>
    <n v="1420489560"/>
    <d v="2015-01-05T20:26:00"/>
    <n v="1417469639"/>
    <x v="3593"/>
    <b v="0"/>
    <n v="43"/>
    <b v="1"/>
    <n v="110.63333333333334"/>
    <s v="theater/plays"/>
    <x v="1"/>
    <s v="plays"/>
  </r>
  <r>
    <x v="0"/>
    <s v="US"/>
    <s v="USD"/>
    <n v="1472952982"/>
    <d v="2016-09-04T01:36:22"/>
    <n v="1470792982"/>
    <x v="3594"/>
    <b v="0"/>
    <n v="36"/>
    <b v="1"/>
    <n v="125.93749999999999"/>
    <s v="theater/plays"/>
    <x v="1"/>
    <s v="plays"/>
  </r>
  <r>
    <x v="0"/>
    <s v="US"/>
    <s v="USD"/>
    <n v="1426229940"/>
    <d v="2015-03-13T06:59:00"/>
    <n v="1423959123"/>
    <x v="3595"/>
    <b v="0"/>
    <n v="62"/>
    <b v="1"/>
    <n v="118.5"/>
    <s v="theater/plays"/>
    <x v="1"/>
    <s v="plays"/>
  </r>
  <r>
    <x v="0"/>
    <s v="CA"/>
    <s v="CAD"/>
    <n v="1409072982"/>
    <d v="2014-08-26T17:09:42"/>
    <n v="1407258582"/>
    <x v="3596"/>
    <b v="0"/>
    <n v="15"/>
    <b v="1"/>
    <n v="107.72727272727273"/>
    <s v="theater/plays"/>
    <x v="1"/>
    <s v="plays"/>
  </r>
  <r>
    <x v="0"/>
    <s v="US"/>
    <s v="USD"/>
    <n v="1456984740"/>
    <d v="2016-03-03T05:59:00"/>
    <n v="1455717790"/>
    <x v="3597"/>
    <b v="0"/>
    <n v="33"/>
    <b v="1"/>
    <n v="102.60000000000001"/>
    <s v="theater/plays"/>
    <x v="1"/>
    <s v="plays"/>
  </r>
  <r>
    <x v="0"/>
    <s v="US"/>
    <s v="USD"/>
    <n v="1409720340"/>
    <d v="2014-09-03T04:59:00"/>
    <n v="1408129822"/>
    <x v="3598"/>
    <b v="0"/>
    <n v="27"/>
    <b v="1"/>
    <n v="110.1"/>
    <s v="theater/plays"/>
    <x v="1"/>
    <s v="plays"/>
  </r>
  <r>
    <x v="0"/>
    <s v="US"/>
    <s v="USD"/>
    <n v="1440892800"/>
    <d v="2015-08-30T00:00:00"/>
    <n v="1438715077"/>
    <x v="3599"/>
    <b v="0"/>
    <n v="17"/>
    <b v="1"/>
    <n v="202"/>
    <s v="theater/plays"/>
    <x v="1"/>
    <s v="plays"/>
  </r>
  <r>
    <x v="0"/>
    <s v="US"/>
    <s v="USD"/>
    <n v="1476390164"/>
    <d v="2016-10-13T20:22:44"/>
    <n v="1473970964"/>
    <x v="3600"/>
    <b v="0"/>
    <n v="4"/>
    <b v="1"/>
    <n v="130"/>
    <s v="theater/plays"/>
    <x v="1"/>
    <s v="plays"/>
  </r>
  <r>
    <x v="0"/>
    <s v="GB"/>
    <s v="GBP"/>
    <n v="1421452682"/>
    <d v="2015-01-16T23:58:02"/>
    <n v="1418860682"/>
    <x v="3601"/>
    <b v="0"/>
    <n v="53"/>
    <b v="1"/>
    <n v="104.35000000000001"/>
    <s v="theater/plays"/>
    <x v="1"/>
    <s v="plays"/>
  </r>
  <r>
    <x v="0"/>
    <s v="US"/>
    <s v="USD"/>
    <n v="1463520479"/>
    <d v="2016-05-17T21:27:59"/>
    <n v="1458336479"/>
    <x v="3602"/>
    <b v="0"/>
    <n v="49"/>
    <b v="1"/>
    <n v="100.05"/>
    <s v="theater/plays"/>
    <x v="1"/>
    <s v="plays"/>
  </r>
  <r>
    <x v="0"/>
    <s v="US"/>
    <s v="USD"/>
    <n v="1446759880"/>
    <d v="2015-11-05T21:44:40"/>
    <n v="1444164280"/>
    <x v="3603"/>
    <b v="0"/>
    <n v="57"/>
    <b v="1"/>
    <n v="170.66666666666669"/>
    <s v="theater/plays"/>
    <x v="1"/>
    <s v="plays"/>
  </r>
  <r>
    <x v="0"/>
    <s v="US"/>
    <s v="USD"/>
    <n v="1461913140"/>
    <d v="2016-04-29T06:59:00"/>
    <n v="1461370956"/>
    <x v="3604"/>
    <b v="0"/>
    <n v="69"/>
    <b v="1"/>
    <n v="112.83333333333334"/>
    <s v="theater/plays"/>
    <x v="1"/>
    <s v="plays"/>
  </r>
  <r>
    <x v="0"/>
    <s v="GB"/>
    <s v="GBP"/>
    <n v="1455390126"/>
    <d v="2016-02-13T19:02:06"/>
    <n v="1452798126"/>
    <x v="3605"/>
    <b v="0"/>
    <n v="15"/>
    <b v="1"/>
    <n v="184"/>
    <s v="theater/plays"/>
    <x v="1"/>
    <s v="plays"/>
  </r>
  <r>
    <x v="0"/>
    <s v="GB"/>
    <s v="GBP"/>
    <n v="1471185057"/>
    <d v="2016-08-14T14:30:57"/>
    <n v="1468593057"/>
    <x v="3606"/>
    <b v="0"/>
    <n v="64"/>
    <b v="1"/>
    <n v="130.26666666666665"/>
    <s v="theater/plays"/>
    <x v="1"/>
    <s v="plays"/>
  </r>
  <r>
    <x v="0"/>
    <s v="GB"/>
    <s v="GBP"/>
    <n v="1450137600"/>
    <d v="2015-12-15T00:00:00"/>
    <n v="1448924882"/>
    <x v="3607"/>
    <b v="0"/>
    <n v="20"/>
    <b v="1"/>
    <n v="105.45454545454544"/>
    <s v="theater/plays"/>
    <x v="1"/>
    <s v="plays"/>
  </r>
  <r>
    <x v="0"/>
    <s v="GB"/>
    <s v="GBP"/>
    <n v="1466172000"/>
    <d v="2016-06-17T14:00:00"/>
    <n v="1463418090"/>
    <x v="3608"/>
    <b v="0"/>
    <n v="27"/>
    <b v="1"/>
    <n v="100"/>
    <s v="theater/plays"/>
    <x v="1"/>
    <s v="plays"/>
  </r>
  <r>
    <x v="0"/>
    <s v="GB"/>
    <s v="GBP"/>
    <n v="1459378085"/>
    <d v="2016-03-30T22:48:05"/>
    <n v="1456789685"/>
    <x v="3609"/>
    <b v="0"/>
    <n v="21"/>
    <b v="1"/>
    <n v="153.31632653061226"/>
    <s v="theater/plays"/>
    <x v="1"/>
    <s v="plays"/>
  </r>
  <r>
    <x v="0"/>
    <s v="GB"/>
    <s v="GBP"/>
    <n v="1439806936"/>
    <d v="2015-08-17T10:22:16"/>
    <n v="1437214936"/>
    <x v="3610"/>
    <b v="0"/>
    <n v="31"/>
    <b v="1"/>
    <n v="162.30000000000001"/>
    <s v="theater/plays"/>
    <x v="1"/>
    <s v="plays"/>
  </r>
  <r>
    <x v="0"/>
    <s v="GB"/>
    <s v="GBP"/>
    <n v="1428483201"/>
    <d v="2015-04-08T08:53:21"/>
    <n v="1425891201"/>
    <x v="3611"/>
    <b v="0"/>
    <n v="51"/>
    <b v="1"/>
    <n v="136"/>
    <s v="theater/plays"/>
    <x v="1"/>
    <s v="plays"/>
  </r>
  <r>
    <x v="0"/>
    <s v="CA"/>
    <s v="CAD"/>
    <n v="1402334811"/>
    <d v="2014-06-09T17:26:51"/>
    <n v="1401470811"/>
    <x v="3612"/>
    <b v="0"/>
    <n v="57"/>
    <b v="1"/>
    <n v="144.4"/>
    <s v="theater/plays"/>
    <x v="1"/>
    <s v="plays"/>
  </r>
  <r>
    <x v="0"/>
    <s v="US"/>
    <s v="USD"/>
    <n v="1403964574"/>
    <d v="2014-06-28T14:09:34"/>
    <n v="1401372574"/>
    <x v="3613"/>
    <b v="0"/>
    <n v="20"/>
    <b v="1"/>
    <n v="100"/>
    <s v="theater/plays"/>
    <x v="1"/>
    <s v="plays"/>
  </r>
  <r>
    <x v="0"/>
    <s v="US"/>
    <s v="USD"/>
    <n v="1434675616"/>
    <d v="2015-06-19T01:00:16"/>
    <n v="1432083616"/>
    <x v="3614"/>
    <b v="0"/>
    <n v="71"/>
    <b v="1"/>
    <n v="100.8"/>
    <s v="theater/plays"/>
    <x v="1"/>
    <s v="plays"/>
  </r>
  <r>
    <x v="0"/>
    <s v="GB"/>
    <s v="GBP"/>
    <n v="1449756896"/>
    <d v="2015-12-10T14:14:56"/>
    <n v="1447164896"/>
    <x v="3615"/>
    <b v="0"/>
    <n v="72"/>
    <b v="1"/>
    <n v="106.80000000000001"/>
    <s v="theater/plays"/>
    <x v="1"/>
    <s v="plays"/>
  </r>
  <r>
    <x v="0"/>
    <s v="GB"/>
    <s v="GBP"/>
    <n v="1426801664"/>
    <d v="2015-03-19T21:47:44"/>
    <n v="1424213264"/>
    <x v="3616"/>
    <b v="0"/>
    <n v="45"/>
    <b v="1"/>
    <n v="124.8"/>
    <s v="theater/plays"/>
    <x v="1"/>
    <s v="plays"/>
  </r>
  <r>
    <x v="0"/>
    <s v="GB"/>
    <s v="GBP"/>
    <n v="1488240000"/>
    <d v="2017-02-28T00:00:00"/>
    <n v="1486996729"/>
    <x v="3617"/>
    <b v="0"/>
    <n v="51"/>
    <b v="1"/>
    <n v="118.91891891891892"/>
    <s v="theater/plays"/>
    <x v="1"/>
    <s v="plays"/>
  </r>
  <r>
    <x v="0"/>
    <s v="GB"/>
    <s v="GBP"/>
    <n v="1433343850"/>
    <d v="2015-06-03T15:04:10"/>
    <n v="1430751850"/>
    <x v="3618"/>
    <b v="0"/>
    <n v="56"/>
    <b v="1"/>
    <n v="101"/>
    <s v="theater/plays"/>
    <x v="1"/>
    <s v="plays"/>
  </r>
  <r>
    <x v="0"/>
    <s v="US"/>
    <s v="USD"/>
    <n v="1479592800"/>
    <d v="2016-11-19T22:00:00"/>
    <n v="1476760226"/>
    <x v="3619"/>
    <b v="0"/>
    <n v="17"/>
    <b v="1"/>
    <n v="112.99999999999999"/>
    <s v="theater/plays"/>
    <x v="1"/>
    <s v="plays"/>
  </r>
  <r>
    <x v="0"/>
    <s v="US"/>
    <s v="USD"/>
    <n v="1425528000"/>
    <d v="2015-03-05T04:00:00"/>
    <n v="1422916261"/>
    <x v="3620"/>
    <b v="0"/>
    <n v="197"/>
    <b v="1"/>
    <n v="105.19047619047619"/>
    <s v="theater/plays"/>
    <x v="1"/>
    <s v="plays"/>
  </r>
  <r>
    <x v="0"/>
    <s v="US"/>
    <s v="USD"/>
    <n v="1475269200"/>
    <d v="2016-09-30T21:00:00"/>
    <n v="1473200844"/>
    <x v="3621"/>
    <b v="0"/>
    <n v="70"/>
    <b v="1"/>
    <n v="109.73333333333332"/>
    <s v="theater/plays"/>
    <x v="1"/>
    <s v="plays"/>
  </r>
  <r>
    <x v="0"/>
    <s v="US"/>
    <s v="USD"/>
    <n v="1411874580"/>
    <d v="2014-09-28T03:23:00"/>
    <n v="1409030371"/>
    <x v="3622"/>
    <b v="0"/>
    <n v="21"/>
    <b v="1"/>
    <n v="100.099"/>
    <s v="theater/plays"/>
    <x v="1"/>
    <s v="plays"/>
  </r>
  <r>
    <x v="0"/>
    <s v="US"/>
    <s v="USD"/>
    <n v="1406358000"/>
    <d v="2014-07-26T07:00:00"/>
    <n v="1404841270"/>
    <x v="3623"/>
    <b v="0"/>
    <n v="34"/>
    <b v="1"/>
    <n v="120"/>
    <s v="theater/plays"/>
    <x v="1"/>
    <s v="plays"/>
  </r>
  <r>
    <x v="0"/>
    <s v="US"/>
    <s v="USD"/>
    <n v="1471977290"/>
    <d v="2016-08-23T18:34:50"/>
    <n v="1466793290"/>
    <x v="3624"/>
    <b v="0"/>
    <n v="39"/>
    <b v="1"/>
    <n v="104.93333333333332"/>
    <s v="theater/plays"/>
    <x v="1"/>
    <s v="plays"/>
  </r>
  <r>
    <x v="0"/>
    <s v="GB"/>
    <s v="GBP"/>
    <n v="1435851577"/>
    <d v="2015-07-02T15:39:37"/>
    <n v="1433259577"/>
    <x v="3625"/>
    <b v="0"/>
    <n v="78"/>
    <b v="1"/>
    <n v="102.66666666666666"/>
    <s v="theater/plays"/>
    <x v="1"/>
    <s v="plays"/>
  </r>
  <r>
    <x v="0"/>
    <s v="GB"/>
    <s v="GBP"/>
    <n v="1408204857"/>
    <d v="2014-08-16T16:00:57"/>
    <n v="1406390457"/>
    <x v="3626"/>
    <b v="0"/>
    <n v="48"/>
    <b v="1"/>
    <n v="101.82500000000002"/>
    <s v="theater/plays"/>
    <x v="1"/>
    <s v="plays"/>
  </r>
  <r>
    <x v="0"/>
    <s v="US"/>
    <s v="USD"/>
    <n v="1463803140"/>
    <d v="2016-05-21T03:59:00"/>
    <n v="1459446487"/>
    <x v="3627"/>
    <b v="0"/>
    <n v="29"/>
    <b v="1"/>
    <n v="100"/>
    <s v="theater/plays"/>
    <x v="1"/>
    <s v="plays"/>
  </r>
  <r>
    <x v="2"/>
    <s v="US"/>
    <s v="USD"/>
    <n v="1450040396"/>
    <d v="2015-12-13T20:59:56"/>
    <n v="1444852796"/>
    <x v="3628"/>
    <b v="0"/>
    <n v="0"/>
    <b v="0"/>
    <n v="0"/>
    <s v="theater/musical"/>
    <x v="1"/>
    <s v="musical"/>
  </r>
  <r>
    <x v="2"/>
    <s v="US"/>
    <s v="USD"/>
    <n v="1462467600"/>
    <d v="2016-05-05T17:00:00"/>
    <n v="1457403364"/>
    <x v="3629"/>
    <b v="0"/>
    <n v="2"/>
    <b v="0"/>
    <n v="1.9999999999999998E-4"/>
    <s v="theater/musical"/>
    <x v="1"/>
    <s v="musical"/>
  </r>
  <r>
    <x v="2"/>
    <s v="GB"/>
    <s v="GBP"/>
    <n v="1417295990"/>
    <d v="2014-11-29T21:19:50"/>
    <n v="1414700390"/>
    <x v="3630"/>
    <b v="0"/>
    <n v="1"/>
    <b v="0"/>
    <n v="3.3333333333333333E-2"/>
    <s v="theater/musical"/>
    <x v="1"/>
    <s v="musical"/>
  </r>
  <r>
    <x v="2"/>
    <s v="US"/>
    <s v="USD"/>
    <n v="1411444740"/>
    <d v="2014-09-23T03:59:00"/>
    <n v="1409335497"/>
    <x v="3631"/>
    <b v="0"/>
    <n v="59"/>
    <b v="0"/>
    <n v="51.023391812865491"/>
    <s v="theater/musical"/>
    <x v="1"/>
    <s v="musical"/>
  </r>
  <r>
    <x v="2"/>
    <s v="GB"/>
    <s v="GBP"/>
    <n v="1416781749"/>
    <d v="2014-11-23T22:29:09"/>
    <n v="1415053749"/>
    <x v="3632"/>
    <b v="0"/>
    <n v="1"/>
    <b v="0"/>
    <n v="20"/>
    <s v="theater/musical"/>
    <x v="1"/>
    <s v="musical"/>
  </r>
  <r>
    <x v="2"/>
    <s v="US"/>
    <s v="USD"/>
    <n v="1479517200"/>
    <d v="2016-11-19T01:00:00"/>
    <n v="1475765867"/>
    <x v="3633"/>
    <b v="0"/>
    <n v="31"/>
    <b v="0"/>
    <n v="35.24"/>
    <s v="theater/musical"/>
    <x v="1"/>
    <s v="musical"/>
  </r>
  <r>
    <x v="2"/>
    <s v="CA"/>
    <s v="CAD"/>
    <n v="1484366340"/>
    <d v="2017-01-14T03:59:00"/>
    <n v="1480219174"/>
    <x v="3634"/>
    <b v="0"/>
    <n v="18"/>
    <b v="0"/>
    <n v="4.246666666666667"/>
    <s v="theater/musical"/>
    <x v="1"/>
    <s v="musical"/>
  </r>
  <r>
    <x v="2"/>
    <s v="US"/>
    <s v="USD"/>
    <n v="1461186676"/>
    <d v="2016-04-20T21:11:16"/>
    <n v="1458594676"/>
    <x v="3635"/>
    <b v="0"/>
    <n v="10"/>
    <b v="0"/>
    <n v="36.457142857142856"/>
    <s v="theater/musical"/>
    <x v="1"/>
    <s v="musical"/>
  </r>
  <r>
    <x v="2"/>
    <s v="US"/>
    <s v="USD"/>
    <n v="1442248829"/>
    <d v="2015-09-14T16:40:29"/>
    <n v="1439224829"/>
    <x v="3636"/>
    <b v="0"/>
    <n v="0"/>
    <b v="0"/>
    <n v="0"/>
    <s v="theater/musical"/>
    <x v="1"/>
    <s v="musical"/>
  </r>
  <r>
    <x v="2"/>
    <s v="US"/>
    <s v="USD"/>
    <n v="1420130935"/>
    <d v="2015-01-01T16:48:55"/>
    <n v="1417538935"/>
    <x v="3637"/>
    <b v="0"/>
    <n v="14"/>
    <b v="0"/>
    <n v="30.866666666666664"/>
    <s v="theater/musical"/>
    <x v="1"/>
    <s v="musical"/>
  </r>
  <r>
    <x v="2"/>
    <s v="CA"/>
    <s v="CAD"/>
    <n v="1429456132"/>
    <d v="2015-04-19T15:08:52"/>
    <n v="1424275732"/>
    <x v="3638"/>
    <b v="0"/>
    <n v="2"/>
    <b v="0"/>
    <n v="6.5454545454545459"/>
    <s v="theater/musical"/>
    <x v="1"/>
    <s v="musical"/>
  </r>
  <r>
    <x v="2"/>
    <s v="US"/>
    <s v="USD"/>
    <n v="1475853060"/>
    <d v="2016-10-07T15:11:00"/>
    <n v="1470672906"/>
    <x v="3639"/>
    <b v="0"/>
    <n v="1"/>
    <b v="0"/>
    <n v="4.0000000000000001E-3"/>
    <s v="theater/musical"/>
    <x v="1"/>
    <s v="musical"/>
  </r>
  <r>
    <x v="2"/>
    <s v="US"/>
    <s v="USD"/>
    <n v="1431283530"/>
    <d v="2015-05-10T18:45:30"/>
    <n v="1428691530"/>
    <x v="3640"/>
    <b v="0"/>
    <n v="3"/>
    <b v="0"/>
    <n v="5.5"/>
    <s v="theater/musical"/>
    <x v="1"/>
    <s v="musical"/>
  </r>
  <r>
    <x v="2"/>
    <s v="US"/>
    <s v="USD"/>
    <n v="1412485200"/>
    <d v="2014-10-05T05:00:00"/>
    <n v="1410966179"/>
    <x v="3641"/>
    <b v="0"/>
    <n v="0"/>
    <b v="0"/>
    <n v="0"/>
    <s v="theater/musical"/>
    <x v="1"/>
    <s v="musical"/>
  </r>
  <r>
    <x v="2"/>
    <s v="DE"/>
    <s v="EUR"/>
    <n v="1448902800"/>
    <d v="2015-11-30T17:00:00"/>
    <n v="1445369727"/>
    <x v="3642"/>
    <b v="0"/>
    <n v="2"/>
    <b v="0"/>
    <n v="2.1428571428571428"/>
    <s v="theater/musical"/>
    <x v="1"/>
    <s v="musical"/>
  </r>
  <r>
    <x v="2"/>
    <s v="US"/>
    <s v="USD"/>
    <n v="1447734439"/>
    <d v="2015-11-17T04:27:19"/>
    <n v="1444274839"/>
    <x v="3643"/>
    <b v="0"/>
    <n v="0"/>
    <b v="0"/>
    <n v="0"/>
    <s v="theater/musical"/>
    <x v="1"/>
    <s v="musical"/>
  </r>
  <r>
    <x v="2"/>
    <s v="US"/>
    <s v="USD"/>
    <n v="1457413140"/>
    <d v="2016-03-08T04:59:00"/>
    <n v="1454996887"/>
    <x v="3644"/>
    <b v="0"/>
    <n v="12"/>
    <b v="0"/>
    <n v="16.420000000000002"/>
    <s v="theater/musical"/>
    <x v="1"/>
    <s v="musical"/>
  </r>
  <r>
    <x v="2"/>
    <s v="CA"/>
    <s v="CAD"/>
    <n v="1479773838"/>
    <d v="2016-11-22T00:17:18"/>
    <n v="1477178238"/>
    <x v="3645"/>
    <b v="0"/>
    <n v="1"/>
    <b v="0"/>
    <n v="0.1"/>
    <s v="theater/musical"/>
    <x v="1"/>
    <s v="musical"/>
  </r>
  <r>
    <x v="2"/>
    <s v="US"/>
    <s v="USD"/>
    <n v="1434497400"/>
    <d v="2015-06-16T23:30:00"/>
    <n v="1431770802"/>
    <x v="3646"/>
    <b v="0"/>
    <n v="8"/>
    <b v="0"/>
    <n v="4.8099999999999996"/>
    <s v="theater/musical"/>
    <x v="1"/>
    <s v="musical"/>
  </r>
  <r>
    <x v="2"/>
    <s v="GB"/>
    <s v="GBP"/>
    <n v="1475258327"/>
    <d v="2016-09-30T17:58:47"/>
    <n v="1471370327"/>
    <x v="3647"/>
    <b v="0"/>
    <n v="2"/>
    <b v="0"/>
    <n v="6"/>
    <s v="theater/musical"/>
    <x v="1"/>
    <s v="musical"/>
  </r>
  <r>
    <x v="0"/>
    <s v="US"/>
    <s v="USD"/>
    <n v="1412492445"/>
    <d v="2014-10-05T07:00:45"/>
    <n v="1409900445"/>
    <x v="3648"/>
    <b v="0"/>
    <n v="73"/>
    <b v="1"/>
    <n v="100.38249999999999"/>
    <s v="theater/plays"/>
    <x v="1"/>
    <s v="plays"/>
  </r>
  <r>
    <x v="0"/>
    <s v="CA"/>
    <s v="CAD"/>
    <n v="1402938394"/>
    <d v="2014-06-16T17:06:34"/>
    <n v="1400691994"/>
    <x v="3649"/>
    <b v="0"/>
    <n v="8"/>
    <b v="1"/>
    <n v="104"/>
    <s v="theater/plays"/>
    <x v="1"/>
    <s v="plays"/>
  </r>
  <r>
    <x v="0"/>
    <s v="GB"/>
    <s v="GBP"/>
    <n v="1454412584"/>
    <d v="2016-02-02T11:29:44"/>
    <n v="1452598184"/>
    <x v="3650"/>
    <b v="0"/>
    <n v="17"/>
    <b v="1"/>
    <n v="100"/>
    <s v="theater/plays"/>
    <x v="1"/>
    <s v="plays"/>
  </r>
  <r>
    <x v="0"/>
    <s v="US"/>
    <s v="USD"/>
    <n v="1407686340"/>
    <d v="2014-08-10T15:59:00"/>
    <n v="1404833442"/>
    <x v="3651"/>
    <b v="0"/>
    <n v="9"/>
    <b v="1"/>
    <n v="104"/>
    <s v="theater/plays"/>
    <x v="1"/>
    <s v="plays"/>
  </r>
  <r>
    <x v="0"/>
    <s v="CA"/>
    <s v="CAD"/>
    <n v="1472097540"/>
    <d v="2016-08-25T03:59:00"/>
    <n v="1471188502"/>
    <x v="3652"/>
    <b v="0"/>
    <n v="17"/>
    <b v="1"/>
    <n v="250.66666666666669"/>
    <s v="theater/plays"/>
    <x v="1"/>
    <s v="plays"/>
  </r>
  <r>
    <x v="0"/>
    <s v="GB"/>
    <s v="GBP"/>
    <n v="1438764207"/>
    <d v="2015-08-05T08:43:27"/>
    <n v="1436172207"/>
    <x v="3653"/>
    <b v="0"/>
    <n v="33"/>
    <b v="1"/>
    <n v="100.49999999999999"/>
    <s v="theater/plays"/>
    <x v="1"/>
    <s v="plays"/>
  </r>
  <r>
    <x v="0"/>
    <s v="GB"/>
    <s v="GBP"/>
    <n v="1459702800"/>
    <d v="2016-04-03T17:00:00"/>
    <n v="1457690386"/>
    <x v="3654"/>
    <b v="0"/>
    <n v="38"/>
    <b v="1"/>
    <n v="174.4"/>
    <s v="theater/plays"/>
    <x v="1"/>
    <s v="plays"/>
  </r>
  <r>
    <x v="0"/>
    <s v="US"/>
    <s v="USD"/>
    <n v="1437202740"/>
    <d v="2015-07-18T06:59:00"/>
    <n v="1434654998"/>
    <x v="3655"/>
    <b v="0"/>
    <n v="79"/>
    <b v="1"/>
    <n v="116.26"/>
    <s v="theater/plays"/>
    <x v="1"/>
    <s v="plays"/>
  </r>
  <r>
    <x v="0"/>
    <s v="CH"/>
    <s v="CHF"/>
    <n v="1485989940"/>
    <d v="2017-02-01T22:59:00"/>
    <n v="1483393836"/>
    <x v="3656"/>
    <b v="0"/>
    <n v="46"/>
    <b v="1"/>
    <n v="105.82000000000001"/>
    <s v="theater/plays"/>
    <x v="1"/>
    <s v="plays"/>
  </r>
  <r>
    <x v="0"/>
    <s v="DK"/>
    <s v="DKK"/>
    <n v="1464817320"/>
    <d v="2016-06-01T21:42:00"/>
    <n v="1462806419"/>
    <x v="3657"/>
    <b v="0"/>
    <n v="20"/>
    <b v="1"/>
    <n v="110.75"/>
    <s v="theater/plays"/>
    <x v="1"/>
    <s v="plays"/>
  </r>
  <r>
    <x v="0"/>
    <s v="US"/>
    <s v="USD"/>
    <n v="1404273540"/>
    <d v="2014-07-02T03:59:00"/>
    <n v="1400272580"/>
    <x v="3658"/>
    <b v="0"/>
    <n v="20"/>
    <b v="1"/>
    <n v="100.66666666666666"/>
    <s v="theater/plays"/>
    <x v="1"/>
    <s v="plays"/>
  </r>
  <r>
    <x v="0"/>
    <s v="US"/>
    <s v="USD"/>
    <n v="1426775940"/>
    <d v="2015-03-19T14:39:00"/>
    <n v="1424414350"/>
    <x v="3659"/>
    <b v="0"/>
    <n v="13"/>
    <b v="1"/>
    <n v="102.03333333333333"/>
    <s v="theater/plays"/>
    <x v="1"/>
    <s v="plays"/>
  </r>
  <r>
    <x v="0"/>
    <s v="GB"/>
    <s v="GBP"/>
    <n v="1419368925"/>
    <d v="2014-12-23T21:08:45"/>
    <n v="1417208925"/>
    <x v="3660"/>
    <b v="0"/>
    <n v="22"/>
    <b v="1"/>
    <n v="100"/>
    <s v="theater/plays"/>
    <x v="1"/>
    <s v="plays"/>
  </r>
  <r>
    <x v="0"/>
    <s v="US"/>
    <s v="USD"/>
    <n v="1460260800"/>
    <d v="2016-04-10T04:00:00"/>
    <n v="1458336672"/>
    <x v="3661"/>
    <b v="0"/>
    <n v="36"/>
    <b v="1"/>
    <n v="111.00000000000001"/>
    <s v="theater/plays"/>
    <x v="1"/>
    <s v="plays"/>
  </r>
  <r>
    <x v="0"/>
    <s v="CA"/>
    <s v="CAD"/>
    <n v="1427775414"/>
    <d v="2015-03-31T04:16:54"/>
    <n v="1425187014"/>
    <x v="3662"/>
    <b v="0"/>
    <n v="40"/>
    <b v="1"/>
    <n v="101.42500000000001"/>
    <s v="theater/plays"/>
    <x v="1"/>
    <s v="plays"/>
  </r>
  <r>
    <x v="0"/>
    <s v="GB"/>
    <s v="GBP"/>
    <n v="1482321030"/>
    <d v="2016-12-21T11:50:30"/>
    <n v="1477133430"/>
    <x v="3663"/>
    <b v="0"/>
    <n v="9"/>
    <b v="1"/>
    <n v="104"/>
    <s v="theater/plays"/>
    <x v="1"/>
    <s v="plays"/>
  </r>
  <r>
    <x v="0"/>
    <s v="US"/>
    <s v="USD"/>
    <n v="1466056689"/>
    <d v="2016-06-16T05:58:09"/>
    <n v="1464847089"/>
    <x v="3664"/>
    <b v="0"/>
    <n v="19"/>
    <b v="1"/>
    <n v="109.375"/>
    <s v="theater/plays"/>
    <x v="1"/>
    <s v="plays"/>
  </r>
  <r>
    <x v="0"/>
    <s v="FR"/>
    <s v="EUR"/>
    <n v="1446062040"/>
    <d v="2015-10-28T19:54:00"/>
    <n v="1445109822"/>
    <x v="3665"/>
    <b v="0"/>
    <n v="14"/>
    <b v="1"/>
    <n v="115.16129032258064"/>
    <s v="theater/plays"/>
    <x v="1"/>
    <s v="plays"/>
  </r>
  <r>
    <x v="0"/>
    <s v="US"/>
    <s v="USD"/>
    <n v="1406185200"/>
    <d v="2014-07-24T07:00:00"/>
    <n v="1404337382"/>
    <x v="3666"/>
    <b v="0"/>
    <n v="38"/>
    <b v="1"/>
    <n v="100"/>
    <s v="theater/plays"/>
    <x v="1"/>
    <s v="plays"/>
  </r>
  <r>
    <x v="0"/>
    <s v="GB"/>
    <s v="GBP"/>
    <n v="1437261419"/>
    <d v="2015-07-18T23:16:59"/>
    <n v="1434669419"/>
    <x v="3667"/>
    <b v="0"/>
    <n v="58"/>
    <b v="1"/>
    <n v="103.17033333333335"/>
    <s v="theater/plays"/>
    <x v="1"/>
    <s v="plays"/>
  </r>
  <r>
    <x v="0"/>
    <s v="US"/>
    <s v="USD"/>
    <n v="1437676380"/>
    <d v="2015-07-23T18:33:00"/>
    <n v="1435670452"/>
    <x v="3668"/>
    <b v="0"/>
    <n v="28"/>
    <b v="1"/>
    <n v="103.49999999999999"/>
    <s v="theater/plays"/>
    <x v="1"/>
    <s v="plays"/>
  </r>
  <r>
    <x v="0"/>
    <s v="GB"/>
    <s v="GBP"/>
    <n v="1434039137"/>
    <d v="2015-06-11T16:12:17"/>
    <n v="1431447137"/>
    <x v="3669"/>
    <b v="0"/>
    <n v="17"/>
    <b v="1"/>
    <n v="138.19999999999999"/>
    <s v="theater/plays"/>
    <x v="1"/>
    <s v="plays"/>
  </r>
  <r>
    <x v="0"/>
    <s v="GB"/>
    <s v="GBP"/>
    <n v="1433113200"/>
    <d v="2015-05-31T23:00:00"/>
    <n v="1431951611"/>
    <x v="3670"/>
    <b v="0"/>
    <n v="12"/>
    <b v="1"/>
    <n v="109.54545454545455"/>
    <s v="theater/plays"/>
    <x v="1"/>
    <s v="plays"/>
  </r>
  <r>
    <x v="0"/>
    <s v="US"/>
    <s v="USD"/>
    <n v="1405915140"/>
    <d v="2014-07-21T03:59:00"/>
    <n v="1404140667"/>
    <x v="3671"/>
    <b v="0"/>
    <n v="40"/>
    <b v="1"/>
    <n v="100.85714285714286"/>
    <s v="theater/plays"/>
    <x v="1"/>
    <s v="plays"/>
  </r>
  <r>
    <x v="0"/>
    <s v="GB"/>
    <s v="GBP"/>
    <n v="1411771384"/>
    <d v="2014-09-26T22:43:04"/>
    <n v="1409179384"/>
    <x v="3672"/>
    <b v="0"/>
    <n v="57"/>
    <b v="1"/>
    <n v="101.53333333333335"/>
    <s v="theater/plays"/>
    <x v="1"/>
    <s v="plays"/>
  </r>
  <r>
    <x v="0"/>
    <s v="GB"/>
    <s v="GBP"/>
    <n v="1415191920"/>
    <d v="2014-11-05T12:52:00"/>
    <n v="1412233497"/>
    <x v="3673"/>
    <b v="0"/>
    <n v="114"/>
    <b v="1"/>
    <n v="113.625"/>
    <s v="theater/plays"/>
    <x v="1"/>
    <s v="plays"/>
  </r>
  <r>
    <x v="0"/>
    <s v="DE"/>
    <s v="EUR"/>
    <n v="1472936229"/>
    <d v="2016-09-03T20:57:09"/>
    <n v="1467752229"/>
    <x v="3674"/>
    <b v="0"/>
    <n v="31"/>
    <b v="1"/>
    <n v="100"/>
    <s v="theater/plays"/>
    <x v="1"/>
    <s v="plays"/>
  </r>
  <r>
    <x v="0"/>
    <s v="GB"/>
    <s v="GBP"/>
    <n v="1463353200"/>
    <d v="2016-05-15T23:00:00"/>
    <n v="1462285182"/>
    <x v="3675"/>
    <b v="0"/>
    <n v="3"/>
    <b v="1"/>
    <n v="140"/>
    <s v="theater/plays"/>
    <x v="1"/>
    <s v="plays"/>
  </r>
  <r>
    <x v="0"/>
    <s v="US"/>
    <s v="USD"/>
    <n v="1410550484"/>
    <d v="2014-09-12T19:34:44"/>
    <n v="1408995284"/>
    <x v="3676"/>
    <b v="0"/>
    <n v="16"/>
    <b v="1"/>
    <n v="128.75"/>
    <s v="theater/plays"/>
    <x v="1"/>
    <s v="plays"/>
  </r>
  <r>
    <x v="0"/>
    <s v="US"/>
    <s v="USD"/>
    <n v="1404359940"/>
    <d v="2014-07-03T03:59:00"/>
    <n v="1402580818"/>
    <x v="3677"/>
    <b v="0"/>
    <n v="199"/>
    <b v="1"/>
    <n v="102.90416666666667"/>
    <s v="theater/plays"/>
    <x v="1"/>
    <s v="plays"/>
  </r>
  <r>
    <x v="0"/>
    <s v="GB"/>
    <s v="GBP"/>
    <n v="1433076298"/>
    <d v="2015-05-31T12:44:58"/>
    <n v="1430052298"/>
    <x v="3678"/>
    <b v="0"/>
    <n v="31"/>
    <b v="1"/>
    <n v="102.49999999999999"/>
    <s v="theater/plays"/>
    <x v="1"/>
    <s v="plays"/>
  </r>
  <r>
    <x v="0"/>
    <s v="US"/>
    <s v="USD"/>
    <n v="1404190740"/>
    <d v="2014-07-01T04:59:00"/>
    <n v="1401214581"/>
    <x v="3679"/>
    <b v="0"/>
    <n v="30"/>
    <b v="1"/>
    <n v="110.1"/>
    <s v="theater/plays"/>
    <x v="1"/>
    <s v="plays"/>
  </r>
  <r>
    <x v="0"/>
    <s v="US"/>
    <s v="USD"/>
    <n v="1475664834"/>
    <d v="2016-10-05T10:53:54"/>
    <n v="1473850434"/>
    <x v="3680"/>
    <b v="0"/>
    <n v="34"/>
    <b v="1"/>
    <n v="112.76666666666667"/>
    <s v="theater/plays"/>
    <x v="1"/>
    <s v="plays"/>
  </r>
  <r>
    <x v="0"/>
    <s v="US"/>
    <s v="USD"/>
    <n v="1452872290"/>
    <d v="2016-01-15T15:38:10"/>
    <n v="1452008290"/>
    <x v="3681"/>
    <b v="0"/>
    <n v="18"/>
    <b v="1"/>
    <n v="111.9"/>
    <s v="theater/plays"/>
    <x v="1"/>
    <s v="plays"/>
  </r>
  <r>
    <x v="0"/>
    <s v="US"/>
    <s v="USD"/>
    <n v="1402901940"/>
    <d v="2014-06-16T06:59:00"/>
    <n v="1399998418"/>
    <x v="3682"/>
    <b v="0"/>
    <n v="67"/>
    <b v="1"/>
    <n v="139.19999999999999"/>
    <s v="theater/plays"/>
    <x v="1"/>
    <s v="plays"/>
  </r>
  <r>
    <x v="0"/>
    <s v="US"/>
    <s v="USD"/>
    <n v="1476931696"/>
    <d v="2016-10-20T02:48:16"/>
    <n v="1474339696"/>
    <x v="3683"/>
    <b v="0"/>
    <n v="66"/>
    <b v="1"/>
    <n v="110.85714285714286"/>
    <s v="theater/plays"/>
    <x v="1"/>
    <s v="plays"/>
  </r>
  <r>
    <x v="0"/>
    <s v="US"/>
    <s v="USD"/>
    <n v="1441167586"/>
    <d v="2015-09-02T04:19:46"/>
    <n v="1438575586"/>
    <x v="3684"/>
    <b v="0"/>
    <n v="23"/>
    <b v="1"/>
    <n v="139.06666666666666"/>
    <s v="theater/plays"/>
    <x v="1"/>
    <s v="plays"/>
  </r>
  <r>
    <x v="0"/>
    <s v="US"/>
    <s v="USD"/>
    <n v="1400533200"/>
    <d v="2014-05-19T21:00:00"/>
    <n v="1398348859"/>
    <x v="3685"/>
    <b v="0"/>
    <n v="126"/>
    <b v="1"/>
    <n v="105.69999999999999"/>
    <s v="theater/plays"/>
    <x v="1"/>
    <s v="plays"/>
  </r>
  <r>
    <x v="0"/>
    <s v="US"/>
    <s v="USD"/>
    <n v="1440820740"/>
    <d v="2015-08-29T03:59:00"/>
    <n v="1439567660"/>
    <x v="3686"/>
    <b v="0"/>
    <n v="6"/>
    <b v="1"/>
    <n v="101.42857142857142"/>
    <s v="theater/plays"/>
    <x v="1"/>
    <s v="plays"/>
  </r>
  <r>
    <x v="0"/>
    <s v="US"/>
    <s v="USD"/>
    <n v="1403846055"/>
    <d v="2014-06-27T05:14:15"/>
    <n v="1401254055"/>
    <x v="3687"/>
    <b v="0"/>
    <n v="25"/>
    <b v="1"/>
    <n v="100.245"/>
    <s v="theater/plays"/>
    <x v="1"/>
    <s v="plays"/>
  </r>
  <r>
    <x v="0"/>
    <s v="GB"/>
    <s v="GBP"/>
    <n v="1407524004"/>
    <d v="2014-08-08T18:53:24"/>
    <n v="1404932004"/>
    <x v="3688"/>
    <b v="0"/>
    <n v="39"/>
    <b v="1"/>
    <n v="109.16666666666666"/>
    <s v="theater/plays"/>
    <x v="1"/>
    <s v="plays"/>
  </r>
  <r>
    <x v="0"/>
    <s v="US"/>
    <s v="USD"/>
    <n v="1434925500"/>
    <d v="2015-06-21T22:25:00"/>
    <n v="1432410639"/>
    <x v="3689"/>
    <b v="0"/>
    <n v="62"/>
    <b v="1"/>
    <n v="118.33333333333333"/>
    <s v="theater/plays"/>
    <x v="1"/>
    <s v="plays"/>
  </r>
  <r>
    <x v="0"/>
    <s v="US"/>
    <s v="USD"/>
    <n v="1417101683"/>
    <d v="2014-11-27T15:21:23"/>
    <n v="1414506083"/>
    <x v="3690"/>
    <b v="0"/>
    <n v="31"/>
    <b v="1"/>
    <n v="120"/>
    <s v="theater/plays"/>
    <x v="1"/>
    <s v="plays"/>
  </r>
  <r>
    <x v="0"/>
    <s v="US"/>
    <s v="USD"/>
    <n v="1425272340"/>
    <d v="2015-03-02T04:59:00"/>
    <n v="1421426929"/>
    <x v="3691"/>
    <b v="0"/>
    <n v="274"/>
    <b v="1"/>
    <n v="127.96000000000001"/>
    <s v="theater/plays"/>
    <x v="1"/>
    <s v="plays"/>
  </r>
  <r>
    <x v="0"/>
    <s v="US"/>
    <s v="USD"/>
    <n v="1411084800"/>
    <d v="2014-09-19T00:00:00"/>
    <n v="1410304179"/>
    <x v="3692"/>
    <b v="0"/>
    <n v="17"/>
    <b v="1"/>
    <n v="126"/>
    <s v="theater/plays"/>
    <x v="1"/>
    <s v="plays"/>
  </r>
  <r>
    <x v="0"/>
    <s v="GB"/>
    <s v="GBP"/>
    <n v="1448922600"/>
    <d v="2015-11-30T22:30:00"/>
    <n v="1446352529"/>
    <x v="3693"/>
    <b v="0"/>
    <n v="14"/>
    <b v="1"/>
    <n v="129.12912912912913"/>
    <s v="theater/plays"/>
    <x v="1"/>
    <s v="plays"/>
  </r>
  <r>
    <x v="0"/>
    <s v="US"/>
    <s v="USD"/>
    <n v="1465178400"/>
    <d v="2016-06-06T02:00:00"/>
    <n v="1461985967"/>
    <x v="3694"/>
    <b v="0"/>
    <n v="60"/>
    <b v="1"/>
    <n v="107.42857142857143"/>
    <s v="theater/plays"/>
    <x v="1"/>
    <s v="plays"/>
  </r>
  <r>
    <x v="0"/>
    <s v="US"/>
    <s v="USD"/>
    <n v="1421009610"/>
    <d v="2015-01-11T20:53:30"/>
    <n v="1419281610"/>
    <x v="3695"/>
    <b v="0"/>
    <n v="33"/>
    <b v="1"/>
    <n v="100.125"/>
    <s v="theater/plays"/>
    <x v="1"/>
    <s v="plays"/>
  </r>
  <r>
    <x v="0"/>
    <s v="GB"/>
    <s v="GBP"/>
    <n v="1423838916"/>
    <d v="2015-02-13T14:48:36"/>
    <n v="1418654916"/>
    <x v="3696"/>
    <b v="0"/>
    <n v="78"/>
    <b v="1"/>
    <n v="155"/>
    <s v="theater/plays"/>
    <x v="1"/>
    <s v="plays"/>
  </r>
  <r>
    <x v="0"/>
    <s v="GB"/>
    <s v="GBP"/>
    <n v="1462878648"/>
    <d v="2016-05-10T11:10:48"/>
    <n v="1461064248"/>
    <x v="3697"/>
    <b v="0"/>
    <n v="30"/>
    <b v="1"/>
    <n v="108"/>
    <s v="theater/plays"/>
    <x v="1"/>
    <s v="plays"/>
  </r>
  <r>
    <x v="0"/>
    <s v="US"/>
    <s v="USD"/>
    <n v="1456946487"/>
    <d v="2016-03-02T19:21:27"/>
    <n v="1454354487"/>
    <x v="3698"/>
    <b v="0"/>
    <n v="136"/>
    <b v="1"/>
    <n v="110.52"/>
    <s v="theater/plays"/>
    <x v="1"/>
    <s v="plays"/>
  </r>
  <r>
    <x v="0"/>
    <s v="US"/>
    <s v="USD"/>
    <n v="1413383216"/>
    <d v="2014-10-15T14:26:56"/>
    <n v="1410791216"/>
    <x v="3699"/>
    <b v="0"/>
    <n v="40"/>
    <b v="1"/>
    <n v="100.8"/>
    <s v="theater/plays"/>
    <x v="1"/>
    <s v="plays"/>
  </r>
  <r>
    <x v="0"/>
    <s v="US"/>
    <s v="USD"/>
    <n v="1412092800"/>
    <d v="2014-09-30T16:00:00"/>
    <n v="1409493800"/>
    <x v="3700"/>
    <b v="0"/>
    <n v="18"/>
    <b v="1"/>
    <n v="121.2"/>
    <s v="theater/plays"/>
    <x v="1"/>
    <s v="plays"/>
  </r>
  <r>
    <x v="0"/>
    <s v="GB"/>
    <s v="GBP"/>
    <n v="1433422793"/>
    <d v="2015-06-04T12:59:53"/>
    <n v="1430830793"/>
    <x v="3701"/>
    <b v="0"/>
    <n v="39"/>
    <b v="1"/>
    <n v="100.33333333333334"/>
    <s v="theater/plays"/>
    <x v="1"/>
    <s v="plays"/>
  </r>
  <r>
    <x v="0"/>
    <s v="GB"/>
    <s v="GBP"/>
    <n v="1468191540"/>
    <d v="2016-07-10T22:59:00"/>
    <n v="1464958484"/>
    <x v="3702"/>
    <b v="0"/>
    <n v="21"/>
    <b v="1"/>
    <n v="109.16666666666666"/>
    <s v="theater/plays"/>
    <x v="1"/>
    <s v="plays"/>
  </r>
  <r>
    <x v="0"/>
    <s v="US"/>
    <s v="USD"/>
    <n v="1471071540"/>
    <d v="2016-08-13T06:59:00"/>
    <n v="1467720388"/>
    <x v="3703"/>
    <b v="0"/>
    <n v="30"/>
    <b v="1"/>
    <n v="123.42857142857142"/>
    <s v="theater/plays"/>
    <x v="1"/>
    <s v="plays"/>
  </r>
  <r>
    <x v="0"/>
    <s v="GB"/>
    <s v="GBP"/>
    <n v="1464712394"/>
    <d v="2016-05-31T16:33:14"/>
    <n v="1459528394"/>
    <x v="3704"/>
    <b v="0"/>
    <n v="27"/>
    <b v="1"/>
    <n v="136.33666666666667"/>
    <s v="theater/plays"/>
    <x v="1"/>
    <s v="plays"/>
  </r>
  <r>
    <x v="0"/>
    <s v="US"/>
    <s v="USD"/>
    <n v="1403546400"/>
    <d v="2014-06-23T18:00:00"/>
    <n v="1401714114"/>
    <x v="3705"/>
    <b v="0"/>
    <n v="35"/>
    <b v="1"/>
    <n v="103.46657233816768"/>
    <s v="theater/plays"/>
    <x v="1"/>
    <s v="plays"/>
  </r>
  <r>
    <x v="0"/>
    <s v="US"/>
    <s v="USD"/>
    <n v="1410558949"/>
    <d v="2014-09-12T21:55:49"/>
    <n v="1409262949"/>
    <x v="3706"/>
    <b v="0"/>
    <n v="13"/>
    <b v="1"/>
    <n v="121.33333333333334"/>
    <s v="theater/plays"/>
    <x v="1"/>
    <s v="plays"/>
  </r>
  <r>
    <x v="0"/>
    <s v="US"/>
    <s v="USD"/>
    <n v="1469165160"/>
    <d v="2016-07-22T05:26:00"/>
    <n v="1467335378"/>
    <x v="3707"/>
    <b v="0"/>
    <n v="23"/>
    <b v="1"/>
    <n v="186"/>
    <s v="theater/plays"/>
    <x v="1"/>
    <s v="plays"/>
  </r>
  <r>
    <x v="0"/>
    <s v="US"/>
    <s v="USD"/>
    <n v="1404444286"/>
    <d v="2014-07-04T03:24:46"/>
    <n v="1403234686"/>
    <x v="3708"/>
    <b v="0"/>
    <n v="39"/>
    <b v="1"/>
    <n v="300"/>
    <s v="theater/plays"/>
    <x v="1"/>
    <s v="plays"/>
  </r>
  <r>
    <x v="0"/>
    <s v="GB"/>
    <s v="GBP"/>
    <n v="1403715546"/>
    <d v="2014-06-25T16:59:06"/>
    <n v="1401123546"/>
    <x v="3709"/>
    <b v="0"/>
    <n v="35"/>
    <b v="1"/>
    <n v="108.25"/>
    <s v="theater/plays"/>
    <x v="1"/>
    <s v="plays"/>
  </r>
  <r>
    <x v="0"/>
    <s v="US"/>
    <s v="USD"/>
    <n v="1428068988"/>
    <d v="2015-04-03T13:49:48"/>
    <n v="1425908988"/>
    <x v="3710"/>
    <b v="0"/>
    <n v="27"/>
    <b v="1"/>
    <n v="141.15384615384616"/>
    <s v="theater/plays"/>
    <x v="1"/>
    <s v="plays"/>
  </r>
  <r>
    <x v="0"/>
    <s v="US"/>
    <s v="USD"/>
    <n v="1402848000"/>
    <d v="2014-06-15T16:00:00"/>
    <n v="1400606573"/>
    <x v="3711"/>
    <b v="0"/>
    <n v="21"/>
    <b v="1"/>
    <n v="113.99999999999999"/>
    <s v="theater/plays"/>
    <x v="1"/>
    <s v="plays"/>
  </r>
  <r>
    <x v="0"/>
    <s v="US"/>
    <s v="USD"/>
    <n v="1433055540"/>
    <d v="2015-05-31T06:59:00"/>
    <n v="1431230867"/>
    <x v="3712"/>
    <b v="0"/>
    <n v="104"/>
    <b v="1"/>
    <n v="153.73333333333335"/>
    <s v="theater/plays"/>
    <x v="1"/>
    <s v="plays"/>
  </r>
  <r>
    <x v="0"/>
    <s v="US"/>
    <s v="USD"/>
    <n v="1465062166"/>
    <d v="2016-06-04T17:42:46"/>
    <n v="1463334166"/>
    <x v="3713"/>
    <b v="0"/>
    <n v="19"/>
    <b v="1"/>
    <n v="101.49999999999999"/>
    <s v="theater/plays"/>
    <x v="1"/>
    <s v="plays"/>
  </r>
  <r>
    <x v="0"/>
    <s v="US"/>
    <s v="USD"/>
    <n v="1432612740"/>
    <d v="2015-05-26T03:59:00"/>
    <n v="1429881667"/>
    <x v="3714"/>
    <b v="0"/>
    <n v="97"/>
    <b v="1"/>
    <n v="102.35000000000001"/>
    <s v="theater/plays"/>
    <x v="1"/>
    <s v="plays"/>
  </r>
  <r>
    <x v="0"/>
    <s v="GB"/>
    <s v="GBP"/>
    <n v="1427806320"/>
    <d v="2015-03-31T12:52:00"/>
    <n v="1422834819"/>
    <x v="3715"/>
    <b v="0"/>
    <n v="27"/>
    <b v="1"/>
    <n v="102.57142857142858"/>
    <s v="theater/plays"/>
    <x v="1"/>
    <s v="plays"/>
  </r>
  <r>
    <x v="0"/>
    <s v="US"/>
    <s v="USD"/>
    <n v="1453411109"/>
    <d v="2016-01-21T21:18:29"/>
    <n v="1450819109"/>
    <x v="3716"/>
    <b v="0"/>
    <n v="24"/>
    <b v="1"/>
    <n v="155.75"/>
    <s v="theater/plays"/>
    <x v="1"/>
    <s v="plays"/>
  </r>
  <r>
    <x v="0"/>
    <s v="GB"/>
    <s v="GBP"/>
    <n v="1431204449"/>
    <d v="2015-05-09T20:47:29"/>
    <n v="1428526049"/>
    <x v="3717"/>
    <b v="0"/>
    <n v="13"/>
    <b v="1"/>
    <n v="100.75"/>
    <s v="theater/plays"/>
    <x v="1"/>
    <s v="plays"/>
  </r>
  <r>
    <x v="0"/>
    <s v="GB"/>
    <s v="GBP"/>
    <n v="1425057075"/>
    <d v="2015-02-27T17:11:15"/>
    <n v="1422465075"/>
    <x v="3718"/>
    <b v="0"/>
    <n v="46"/>
    <b v="1"/>
    <n v="239.4"/>
    <s v="theater/plays"/>
    <x v="1"/>
    <s v="plays"/>
  </r>
  <r>
    <x v="0"/>
    <s v="GB"/>
    <s v="GBP"/>
    <n v="1434994266"/>
    <d v="2015-06-22T17:31:06"/>
    <n v="1432402266"/>
    <x v="3719"/>
    <b v="0"/>
    <n v="4"/>
    <b v="1"/>
    <n v="210"/>
    <s v="theater/plays"/>
    <x v="1"/>
    <s v="plays"/>
  </r>
  <r>
    <x v="0"/>
    <s v="US"/>
    <s v="USD"/>
    <n v="1435881006"/>
    <d v="2015-07-02T23:50:06"/>
    <n v="1433980206"/>
    <x v="3720"/>
    <b v="0"/>
    <n v="40"/>
    <b v="1"/>
    <n v="104.51515151515152"/>
    <s v="theater/plays"/>
    <x v="1"/>
    <s v="plays"/>
  </r>
  <r>
    <x v="0"/>
    <s v="US"/>
    <s v="USD"/>
    <n v="1415230084"/>
    <d v="2014-11-05T23:28:04"/>
    <n v="1413412084"/>
    <x v="3721"/>
    <b v="0"/>
    <n v="44"/>
    <b v="1"/>
    <n v="100.8"/>
    <s v="theater/plays"/>
    <x v="1"/>
    <s v="plays"/>
  </r>
  <r>
    <x v="0"/>
    <s v="CA"/>
    <s v="CAD"/>
    <n v="1455231540"/>
    <d v="2016-02-11T22:59:00"/>
    <n v="1452614847"/>
    <x v="3722"/>
    <b v="0"/>
    <n v="35"/>
    <b v="1"/>
    <n v="111.20000000000002"/>
    <s v="theater/plays"/>
    <x v="1"/>
    <s v="plays"/>
  </r>
  <r>
    <x v="0"/>
    <s v="GB"/>
    <s v="GBP"/>
    <n v="1417374262"/>
    <d v="2014-11-30T19:04:22"/>
    <n v="1414778662"/>
    <x v="3723"/>
    <b v="0"/>
    <n v="63"/>
    <b v="1"/>
    <n v="102.04444444444445"/>
    <s v="theater/plays"/>
    <x v="1"/>
    <s v="plays"/>
  </r>
  <r>
    <x v="0"/>
    <s v="GB"/>
    <s v="GBP"/>
    <n v="1462402800"/>
    <d v="2016-05-04T23:00:00"/>
    <n v="1459856860"/>
    <x v="3724"/>
    <b v="0"/>
    <n v="89"/>
    <b v="1"/>
    <n v="102.54767441860466"/>
    <s v="theater/plays"/>
    <x v="1"/>
    <s v="plays"/>
  </r>
  <r>
    <x v="0"/>
    <s v="GB"/>
    <s v="GBP"/>
    <n v="1455831000"/>
    <d v="2016-02-18T21:30:00"/>
    <n v="1454366467"/>
    <x v="3725"/>
    <b v="0"/>
    <n v="15"/>
    <b v="1"/>
    <n v="127"/>
    <s v="theater/plays"/>
    <x v="1"/>
    <s v="plays"/>
  </r>
  <r>
    <x v="0"/>
    <s v="US"/>
    <s v="USD"/>
    <n v="1461963600"/>
    <d v="2016-04-29T21:00:00"/>
    <n v="1459567371"/>
    <x v="3726"/>
    <b v="0"/>
    <n v="46"/>
    <b v="1"/>
    <n v="338.70588235294122"/>
    <s v="theater/plays"/>
    <x v="1"/>
    <s v="plays"/>
  </r>
  <r>
    <x v="0"/>
    <s v="US"/>
    <s v="USD"/>
    <n v="1476939300"/>
    <d v="2016-10-20T04:55:00"/>
    <n v="1474273294"/>
    <x v="3727"/>
    <b v="0"/>
    <n v="33"/>
    <b v="1"/>
    <n v="100.75"/>
    <s v="theater/plays"/>
    <x v="1"/>
    <s v="plays"/>
  </r>
  <r>
    <x v="2"/>
    <s v="US"/>
    <s v="USD"/>
    <n v="1439957176"/>
    <d v="2015-08-19T04:06:16"/>
    <n v="1437365176"/>
    <x v="3728"/>
    <b v="0"/>
    <n v="31"/>
    <b v="0"/>
    <n v="9.31"/>
    <s v="theater/plays"/>
    <x v="1"/>
    <s v="plays"/>
  </r>
  <r>
    <x v="2"/>
    <s v="US"/>
    <s v="USD"/>
    <n v="1427082912"/>
    <d v="2015-03-23T03:55:12"/>
    <n v="1423198512"/>
    <x v="3729"/>
    <b v="0"/>
    <n v="5"/>
    <b v="0"/>
    <n v="7.24"/>
    <s v="theater/plays"/>
    <x v="1"/>
    <s v="plays"/>
  </r>
  <r>
    <x v="2"/>
    <s v="US"/>
    <s v="USD"/>
    <n v="1439828159"/>
    <d v="2015-08-17T16:15:59"/>
    <n v="1437236159"/>
    <x v="3730"/>
    <b v="0"/>
    <n v="1"/>
    <b v="0"/>
    <n v="10"/>
    <s v="theater/plays"/>
    <x v="1"/>
    <s v="plays"/>
  </r>
  <r>
    <x v="2"/>
    <s v="US"/>
    <s v="USD"/>
    <n v="1420860180"/>
    <d v="2015-01-10T03:23:00"/>
    <n v="1418234646"/>
    <x v="3731"/>
    <b v="0"/>
    <n v="12"/>
    <b v="0"/>
    <n v="11.272727272727273"/>
    <s v="theater/plays"/>
    <x v="1"/>
    <s v="plays"/>
  </r>
  <r>
    <x v="2"/>
    <s v="NL"/>
    <s v="EUR"/>
    <n v="1422100800"/>
    <d v="2015-01-24T12:00:00"/>
    <n v="1416932133"/>
    <x v="3732"/>
    <b v="0"/>
    <n v="4"/>
    <b v="0"/>
    <n v="15.411764705882353"/>
    <s v="theater/plays"/>
    <x v="1"/>
    <s v="plays"/>
  </r>
  <r>
    <x v="2"/>
    <s v="US"/>
    <s v="USD"/>
    <n v="1429396200"/>
    <d v="2015-04-18T22:30:00"/>
    <n v="1428539708"/>
    <x v="3733"/>
    <b v="0"/>
    <n v="0"/>
    <b v="0"/>
    <n v="0"/>
    <s v="theater/plays"/>
    <x v="1"/>
    <s v="plays"/>
  </r>
  <r>
    <x v="2"/>
    <s v="US"/>
    <s v="USD"/>
    <n v="1432589896"/>
    <d v="2015-05-25T21:38:16"/>
    <n v="1427405896"/>
    <x v="3734"/>
    <b v="0"/>
    <n v="7"/>
    <b v="0"/>
    <n v="28.466666666666669"/>
    <s v="theater/plays"/>
    <x v="1"/>
    <s v="plays"/>
  </r>
  <r>
    <x v="2"/>
    <s v="GB"/>
    <s v="GBP"/>
    <n v="1432831089"/>
    <d v="2015-05-28T16:38:09"/>
    <n v="1430239089"/>
    <x v="3735"/>
    <b v="0"/>
    <n v="2"/>
    <b v="0"/>
    <n v="13.333333333333334"/>
    <s v="theater/plays"/>
    <x v="1"/>
    <s v="plays"/>
  </r>
  <r>
    <x v="2"/>
    <s v="GB"/>
    <s v="GBP"/>
    <n v="1427133600"/>
    <d v="2015-03-23T18:00:00"/>
    <n v="1423847093"/>
    <x v="3736"/>
    <b v="0"/>
    <n v="1"/>
    <b v="0"/>
    <n v="0.66666666666666674"/>
    <s v="theater/plays"/>
    <x v="1"/>
    <s v="plays"/>
  </r>
  <r>
    <x v="2"/>
    <s v="US"/>
    <s v="USD"/>
    <n v="1447311540"/>
    <d v="2015-11-12T06:59:00"/>
    <n v="1445358903"/>
    <x v="3737"/>
    <b v="0"/>
    <n v="4"/>
    <b v="0"/>
    <n v="21.428571428571427"/>
    <s v="theater/plays"/>
    <x v="1"/>
    <s v="plays"/>
  </r>
  <r>
    <x v="2"/>
    <s v="GB"/>
    <s v="GBP"/>
    <n v="1405461600"/>
    <d v="2014-07-15T22:00:00"/>
    <n v="1403562705"/>
    <x v="3738"/>
    <b v="0"/>
    <n v="6"/>
    <b v="0"/>
    <n v="18"/>
    <s v="theater/plays"/>
    <x v="1"/>
    <s v="plays"/>
  </r>
  <r>
    <x v="2"/>
    <s v="GB"/>
    <s v="GBP"/>
    <n v="1468752468"/>
    <d v="2016-07-17T10:47:48"/>
    <n v="1467024468"/>
    <x v="3739"/>
    <b v="0"/>
    <n v="8"/>
    <b v="0"/>
    <n v="20.125"/>
    <s v="theater/plays"/>
    <x v="1"/>
    <s v="plays"/>
  </r>
  <r>
    <x v="2"/>
    <s v="US"/>
    <s v="USD"/>
    <n v="1407808438"/>
    <d v="2014-08-12T01:53:58"/>
    <n v="1405217355"/>
    <x v="3740"/>
    <b v="0"/>
    <n v="14"/>
    <b v="0"/>
    <n v="17.899999999999999"/>
    <s v="theater/plays"/>
    <x v="1"/>
    <s v="plays"/>
  </r>
  <r>
    <x v="2"/>
    <s v="US"/>
    <s v="USD"/>
    <n v="1450389950"/>
    <d v="2015-12-17T22:05:50"/>
    <n v="1447797950"/>
    <x v="3741"/>
    <b v="0"/>
    <n v="0"/>
    <b v="0"/>
    <n v="0"/>
    <s v="theater/plays"/>
    <x v="1"/>
    <s v="plays"/>
  </r>
  <r>
    <x v="2"/>
    <s v="US"/>
    <s v="USD"/>
    <n v="1409980144"/>
    <d v="2014-09-06T05:09:04"/>
    <n v="1407388144"/>
    <x v="3742"/>
    <b v="0"/>
    <n v="4"/>
    <b v="0"/>
    <n v="2"/>
    <s v="theater/plays"/>
    <x v="1"/>
    <s v="plays"/>
  </r>
  <r>
    <x v="2"/>
    <s v="US"/>
    <s v="USD"/>
    <n v="1404406964"/>
    <d v="2014-07-03T17:02:44"/>
    <n v="1401814964"/>
    <x v="3743"/>
    <b v="0"/>
    <n v="0"/>
    <b v="0"/>
    <n v="0"/>
    <s v="theater/plays"/>
    <x v="1"/>
    <s v="plays"/>
  </r>
  <r>
    <x v="2"/>
    <s v="US"/>
    <s v="USD"/>
    <n v="1404532740"/>
    <d v="2014-07-05T03:59:00"/>
    <n v="1401823952"/>
    <x v="3744"/>
    <b v="0"/>
    <n v="0"/>
    <b v="0"/>
    <n v="0"/>
    <s v="theater/plays"/>
    <x v="1"/>
    <s v="plays"/>
  </r>
  <r>
    <x v="2"/>
    <s v="US"/>
    <s v="USD"/>
    <n v="1407689102"/>
    <d v="2014-08-10T16:45:02"/>
    <n v="1405097102"/>
    <x v="3745"/>
    <b v="0"/>
    <n v="1"/>
    <b v="0"/>
    <n v="10"/>
    <s v="theater/plays"/>
    <x v="1"/>
    <s v="plays"/>
  </r>
  <r>
    <x v="2"/>
    <s v="US"/>
    <s v="USD"/>
    <n v="1475918439"/>
    <d v="2016-10-08T09:20:39"/>
    <n v="1473326439"/>
    <x v="3746"/>
    <b v="0"/>
    <n v="1"/>
    <b v="0"/>
    <n v="2.3764705882352941"/>
    <s v="theater/plays"/>
    <x v="1"/>
    <s v="plays"/>
  </r>
  <r>
    <x v="2"/>
    <s v="GB"/>
    <s v="GBP"/>
    <n v="1436137140"/>
    <d v="2015-07-05T22:59:00"/>
    <n v="1433833896"/>
    <x v="3747"/>
    <b v="0"/>
    <n v="1"/>
    <b v="0"/>
    <n v="1"/>
    <s v="theater/plays"/>
    <x v="1"/>
    <s v="plays"/>
  </r>
  <r>
    <x v="0"/>
    <s v="US"/>
    <s v="USD"/>
    <n v="1455602340"/>
    <d v="2016-02-16T05:59:00"/>
    <n v="1453827436"/>
    <x v="3748"/>
    <b v="0"/>
    <n v="52"/>
    <b v="1"/>
    <n v="103.52"/>
    <s v="theater/musical"/>
    <x v="1"/>
    <s v="musical"/>
  </r>
  <r>
    <x v="0"/>
    <s v="US"/>
    <s v="USD"/>
    <n v="1461902340"/>
    <d v="2016-04-29T03:59:00"/>
    <n v="1459220588"/>
    <x v="3749"/>
    <b v="0"/>
    <n v="7"/>
    <b v="1"/>
    <n v="105"/>
    <s v="theater/musical"/>
    <x v="1"/>
    <s v="musical"/>
  </r>
  <r>
    <x v="0"/>
    <s v="US"/>
    <s v="USD"/>
    <n v="1423555140"/>
    <d v="2015-02-10T07:59:00"/>
    <n v="1421105608"/>
    <x v="3750"/>
    <b v="0"/>
    <n v="28"/>
    <b v="1"/>
    <n v="100.44999999999999"/>
    <s v="theater/musical"/>
    <x v="1"/>
    <s v="musical"/>
  </r>
  <r>
    <x v="0"/>
    <s v="US"/>
    <s v="USD"/>
    <n v="1459641073"/>
    <d v="2016-04-02T23:51:13"/>
    <n v="1454460673"/>
    <x v="3751"/>
    <b v="0"/>
    <n v="11"/>
    <b v="1"/>
    <n v="132.6"/>
    <s v="theater/musical"/>
    <x v="1"/>
    <s v="musical"/>
  </r>
  <r>
    <x v="0"/>
    <s v="GB"/>
    <s v="GBP"/>
    <n v="1476651600"/>
    <d v="2016-10-16T21:00:00"/>
    <n v="1473189335"/>
    <x v="3752"/>
    <b v="0"/>
    <n v="15"/>
    <b v="1"/>
    <n v="112.99999999999999"/>
    <s v="theater/musical"/>
    <x v="1"/>
    <s v="musical"/>
  </r>
  <r>
    <x v="0"/>
    <s v="US"/>
    <s v="USD"/>
    <n v="1433289600"/>
    <d v="2015-06-03T00:00:00"/>
    <n v="1430768800"/>
    <x v="3753"/>
    <b v="0"/>
    <n v="30"/>
    <b v="1"/>
    <n v="103.34"/>
    <s v="theater/musical"/>
    <x v="1"/>
    <s v="musical"/>
  </r>
  <r>
    <x v="0"/>
    <s v="US"/>
    <s v="USD"/>
    <n v="1406350740"/>
    <d v="2014-07-26T04:59:00"/>
    <n v="1403125737"/>
    <x v="3754"/>
    <b v="0"/>
    <n v="27"/>
    <b v="1"/>
    <n v="120"/>
    <s v="theater/musical"/>
    <x v="1"/>
    <s v="musical"/>
  </r>
  <r>
    <x v="0"/>
    <s v="GB"/>
    <s v="GBP"/>
    <n v="1460753307"/>
    <d v="2016-04-15T20:48:27"/>
    <n v="1458161307"/>
    <x v="3755"/>
    <b v="0"/>
    <n v="28"/>
    <b v="1"/>
    <n v="129.63636363636363"/>
    <s v="theater/musical"/>
    <x v="1"/>
    <s v="musical"/>
  </r>
  <r>
    <x v="0"/>
    <s v="US"/>
    <s v="USD"/>
    <n v="1402515198"/>
    <d v="2014-06-11T19:33:18"/>
    <n v="1399923198"/>
    <x v="3756"/>
    <b v="0"/>
    <n v="17"/>
    <b v="1"/>
    <n v="101.11111111111111"/>
    <s v="theater/musical"/>
    <x v="1"/>
    <s v="musical"/>
  </r>
  <r>
    <x v="0"/>
    <s v="US"/>
    <s v="USD"/>
    <n v="1417465515"/>
    <d v="2014-12-01T20:25:15"/>
    <n v="1415737515"/>
    <x v="3757"/>
    <b v="0"/>
    <n v="50"/>
    <b v="1"/>
    <n v="108.51428571428572"/>
    <s v="theater/musical"/>
    <x v="1"/>
    <s v="musical"/>
  </r>
  <r>
    <x v="0"/>
    <s v="US"/>
    <s v="USD"/>
    <n v="1400475600"/>
    <d v="2014-05-19T05:00:00"/>
    <n v="1397819938"/>
    <x v="3758"/>
    <b v="0"/>
    <n v="26"/>
    <b v="1"/>
    <n v="102.33333333333334"/>
    <s v="theater/musical"/>
    <x v="1"/>
    <s v="musical"/>
  </r>
  <r>
    <x v="0"/>
    <s v="US"/>
    <s v="USD"/>
    <n v="1440556553"/>
    <d v="2015-08-26T02:35:53"/>
    <n v="1435372553"/>
    <x v="3759"/>
    <b v="0"/>
    <n v="88"/>
    <b v="1"/>
    <n v="110.24425000000002"/>
    <s v="theater/musical"/>
    <x v="1"/>
    <s v="musical"/>
  </r>
  <r>
    <x v="0"/>
    <s v="US"/>
    <s v="USD"/>
    <n v="1399293386"/>
    <d v="2014-05-05T12:36:26"/>
    <n v="1397133386"/>
    <x v="3760"/>
    <b v="0"/>
    <n v="91"/>
    <b v="1"/>
    <n v="101.0154"/>
    <s v="theater/musical"/>
    <x v="1"/>
    <s v="musical"/>
  </r>
  <r>
    <x v="0"/>
    <s v="GB"/>
    <s v="GBP"/>
    <n v="1439247600"/>
    <d v="2015-08-10T23:00:00"/>
    <n v="1434625937"/>
    <x v="3761"/>
    <b v="0"/>
    <n v="3"/>
    <b v="1"/>
    <n v="100"/>
    <s v="theater/musical"/>
    <x v="1"/>
    <s v="musical"/>
  </r>
  <r>
    <x v="0"/>
    <s v="GB"/>
    <s v="GBP"/>
    <n v="1438543889"/>
    <d v="2015-08-02T19:31:29"/>
    <n v="1436383889"/>
    <x v="3762"/>
    <b v="0"/>
    <n v="28"/>
    <b v="1"/>
    <n v="106.24"/>
    <s v="theater/musical"/>
    <x v="1"/>
    <s v="musical"/>
  </r>
  <r>
    <x v="0"/>
    <s v="US"/>
    <s v="USD"/>
    <n v="1427907626"/>
    <d v="2015-04-01T17:00:26"/>
    <n v="1425319226"/>
    <x v="3763"/>
    <b v="0"/>
    <n v="77"/>
    <b v="1"/>
    <n v="100"/>
    <s v="theater/musical"/>
    <x v="1"/>
    <s v="musical"/>
  </r>
  <r>
    <x v="0"/>
    <s v="US"/>
    <s v="USD"/>
    <n v="1464482160"/>
    <d v="2016-05-29T00:36:00"/>
    <n v="1462824832"/>
    <x v="3764"/>
    <b v="0"/>
    <n v="27"/>
    <b v="1"/>
    <n v="100"/>
    <s v="theater/musical"/>
    <x v="1"/>
    <s v="musical"/>
  </r>
  <r>
    <x v="0"/>
    <s v="US"/>
    <s v="USD"/>
    <n v="1406745482"/>
    <d v="2014-07-30T18:38:02"/>
    <n v="1404153482"/>
    <x v="3765"/>
    <b v="0"/>
    <n v="107"/>
    <b v="1"/>
    <n v="113.45714285714286"/>
    <s v="theater/musical"/>
    <x v="1"/>
    <s v="musical"/>
  </r>
  <r>
    <x v="0"/>
    <s v="US"/>
    <s v="USD"/>
    <n v="1404360045"/>
    <d v="2014-07-03T04:00:45"/>
    <n v="1401336045"/>
    <x v="3766"/>
    <b v="0"/>
    <n v="96"/>
    <b v="1"/>
    <n v="102.65010000000001"/>
    <s v="theater/musical"/>
    <x v="1"/>
    <s v="musical"/>
  </r>
  <r>
    <x v="0"/>
    <s v="US"/>
    <s v="USD"/>
    <n v="1425185940"/>
    <d v="2015-03-01T04:59:00"/>
    <n v="1423960097"/>
    <x v="3767"/>
    <b v="0"/>
    <n v="56"/>
    <b v="1"/>
    <n v="116.75"/>
    <s v="theater/musical"/>
    <x v="1"/>
    <s v="musical"/>
  </r>
  <r>
    <x v="0"/>
    <s v="US"/>
    <s v="USD"/>
    <n v="1402594090"/>
    <d v="2014-06-12T17:28:10"/>
    <n v="1400002090"/>
    <x v="3768"/>
    <b v="0"/>
    <n v="58"/>
    <b v="1"/>
    <n v="107.65274999999998"/>
    <s v="theater/musical"/>
    <x v="1"/>
    <s v="musical"/>
  </r>
  <r>
    <x v="0"/>
    <s v="US"/>
    <s v="USD"/>
    <n v="1460730079"/>
    <d v="2016-04-15T14:21:19"/>
    <n v="1458138079"/>
    <x v="3769"/>
    <b v="0"/>
    <n v="15"/>
    <b v="1"/>
    <n v="100"/>
    <s v="theater/musical"/>
    <x v="1"/>
    <s v="musical"/>
  </r>
  <r>
    <x v="0"/>
    <s v="GB"/>
    <s v="GBP"/>
    <n v="1434234010"/>
    <d v="2015-06-13T22:20:10"/>
    <n v="1431642010"/>
    <x v="3770"/>
    <b v="0"/>
    <n v="20"/>
    <b v="1"/>
    <n v="100"/>
    <s v="theater/musical"/>
    <x v="1"/>
    <s v="musical"/>
  </r>
  <r>
    <x v="0"/>
    <s v="US"/>
    <s v="USD"/>
    <n v="1463529600"/>
    <d v="2016-05-18T00:00:00"/>
    <n v="1462307652"/>
    <x v="3771"/>
    <b v="0"/>
    <n v="38"/>
    <b v="1"/>
    <n v="146"/>
    <s v="theater/musical"/>
    <x v="1"/>
    <s v="musical"/>
  </r>
  <r>
    <x v="0"/>
    <s v="US"/>
    <s v="USD"/>
    <n v="1480399200"/>
    <d v="2016-11-29T06:00:00"/>
    <n v="1478616506"/>
    <x v="3772"/>
    <b v="0"/>
    <n v="33"/>
    <b v="1"/>
    <n v="110.2"/>
    <s v="theater/musical"/>
    <x v="1"/>
    <s v="musical"/>
  </r>
  <r>
    <x v="0"/>
    <s v="US"/>
    <s v="USD"/>
    <n v="1479175680"/>
    <d v="2016-11-15T02:08:00"/>
    <n v="1476317247"/>
    <x v="3773"/>
    <b v="0"/>
    <n v="57"/>
    <b v="1"/>
    <n v="108.2"/>
    <s v="theater/musical"/>
    <x v="1"/>
    <s v="musical"/>
  </r>
  <r>
    <x v="0"/>
    <s v="CA"/>
    <s v="CAD"/>
    <n v="1428606055"/>
    <d v="2015-04-09T19:00:55"/>
    <n v="1427223655"/>
    <x v="3774"/>
    <b v="0"/>
    <n v="25"/>
    <b v="1"/>
    <n v="100"/>
    <s v="theater/musical"/>
    <x v="1"/>
    <s v="musical"/>
  </r>
  <r>
    <x v="0"/>
    <s v="US"/>
    <s v="USD"/>
    <n v="1428552000"/>
    <d v="2015-04-09T04:00:00"/>
    <n v="1426199843"/>
    <x v="3775"/>
    <b v="0"/>
    <n v="14"/>
    <b v="1"/>
    <n v="100.25"/>
    <s v="theater/musical"/>
    <x v="1"/>
    <s v="musical"/>
  </r>
  <r>
    <x v="0"/>
    <s v="US"/>
    <s v="USD"/>
    <n v="1406854800"/>
    <d v="2014-08-01T01:00:00"/>
    <n v="1403599778"/>
    <x v="3776"/>
    <b v="0"/>
    <n v="94"/>
    <b v="1"/>
    <n v="106.71250000000001"/>
    <s v="theater/musical"/>
    <x v="1"/>
    <s v="musical"/>
  </r>
  <r>
    <x v="0"/>
    <s v="US"/>
    <s v="USD"/>
    <n v="1411790400"/>
    <d v="2014-09-27T04:00:00"/>
    <n v="1409884821"/>
    <x v="3777"/>
    <b v="0"/>
    <n v="59"/>
    <b v="1"/>
    <n v="143.19999999999999"/>
    <s v="theater/musical"/>
    <x v="1"/>
    <s v="musical"/>
  </r>
  <r>
    <x v="0"/>
    <s v="US"/>
    <s v="USD"/>
    <n v="1423942780"/>
    <d v="2015-02-14T19:39:40"/>
    <n v="1418758780"/>
    <x v="3778"/>
    <b v="0"/>
    <n v="36"/>
    <b v="1"/>
    <n v="105.04166666666667"/>
    <s v="theater/musical"/>
    <x v="1"/>
    <s v="musical"/>
  </r>
  <r>
    <x v="0"/>
    <s v="US"/>
    <s v="USD"/>
    <n v="1459010340"/>
    <d v="2016-03-26T16:39:00"/>
    <n v="1456421940"/>
    <x v="3779"/>
    <b v="0"/>
    <n v="115"/>
    <b v="1"/>
    <n v="103.98"/>
    <s v="theater/musical"/>
    <x v="1"/>
    <s v="musical"/>
  </r>
  <r>
    <x v="0"/>
    <s v="US"/>
    <s v="USD"/>
    <n v="1436817960"/>
    <d v="2015-07-13T20:06:00"/>
    <n v="1433999785"/>
    <x v="3780"/>
    <b v="0"/>
    <n v="30"/>
    <b v="1"/>
    <n v="120"/>
    <s v="theater/musical"/>
    <x v="1"/>
    <s v="musical"/>
  </r>
  <r>
    <x v="0"/>
    <s v="US"/>
    <s v="USD"/>
    <n v="1410210685"/>
    <d v="2014-09-08T21:11:25"/>
    <n v="1408050685"/>
    <x v="3781"/>
    <b v="0"/>
    <n v="52"/>
    <b v="1"/>
    <n v="109.66666666666667"/>
    <s v="theater/musical"/>
    <x v="1"/>
    <s v="musical"/>
  </r>
  <r>
    <x v="0"/>
    <s v="GB"/>
    <s v="GBP"/>
    <n v="1469401200"/>
    <d v="2016-07-24T23:00:00"/>
    <n v="1466887297"/>
    <x v="3782"/>
    <b v="0"/>
    <n v="27"/>
    <b v="1"/>
    <n v="101.75"/>
    <s v="theater/musical"/>
    <x v="1"/>
    <s v="musical"/>
  </r>
  <r>
    <x v="0"/>
    <s v="US"/>
    <s v="USD"/>
    <n v="1458057600"/>
    <d v="2016-03-15T16:00:00"/>
    <n v="1455938520"/>
    <x v="3783"/>
    <b v="0"/>
    <n v="24"/>
    <b v="1"/>
    <n v="128.91666666666666"/>
    <s v="theater/musical"/>
    <x v="1"/>
    <s v="musical"/>
  </r>
  <r>
    <x v="0"/>
    <s v="CA"/>
    <s v="CAD"/>
    <n v="1468193532"/>
    <d v="2016-07-10T23:32:12"/>
    <n v="1465601532"/>
    <x v="3784"/>
    <b v="0"/>
    <n v="10"/>
    <b v="1"/>
    <n v="114.99999999999999"/>
    <s v="theater/musical"/>
    <x v="1"/>
    <s v="musical"/>
  </r>
  <r>
    <x v="0"/>
    <s v="GB"/>
    <s v="GBP"/>
    <n v="1470132180"/>
    <d v="2016-08-02T10:03:00"/>
    <n v="1467040769"/>
    <x v="3785"/>
    <b v="0"/>
    <n v="30"/>
    <b v="1"/>
    <n v="150.75"/>
    <s v="theater/musical"/>
    <x v="1"/>
    <s v="musical"/>
  </r>
  <r>
    <x v="0"/>
    <s v="US"/>
    <s v="USD"/>
    <n v="1464310475"/>
    <d v="2016-05-27T00:54:35"/>
    <n v="1461718475"/>
    <x v="3786"/>
    <b v="0"/>
    <n v="71"/>
    <b v="1"/>
    <n v="110.96666666666665"/>
    <s v="theater/musical"/>
    <x v="1"/>
    <s v="musical"/>
  </r>
  <r>
    <x v="0"/>
    <s v="US"/>
    <s v="USD"/>
    <n v="1436587140"/>
    <d v="2015-07-11T03:59:00"/>
    <n v="1434113406"/>
    <x v="3787"/>
    <b v="0"/>
    <n v="10"/>
    <b v="1"/>
    <n v="100.28571428571429"/>
    <s v="theater/musical"/>
    <x v="1"/>
    <s v="musical"/>
  </r>
  <r>
    <x v="2"/>
    <s v="US"/>
    <s v="USD"/>
    <n v="1450887480"/>
    <d v="2015-12-23T16:18:00"/>
    <n v="1448469719"/>
    <x v="3788"/>
    <b v="0"/>
    <n v="1"/>
    <b v="0"/>
    <n v="0.66666666666666674"/>
    <s v="theater/musical"/>
    <x v="1"/>
    <s v="musical"/>
  </r>
  <r>
    <x v="2"/>
    <s v="GB"/>
    <s v="GBP"/>
    <n v="1434395418"/>
    <d v="2015-06-15T19:10:18"/>
    <n v="1431630618"/>
    <x v="3789"/>
    <b v="0"/>
    <n v="4"/>
    <b v="0"/>
    <n v="3.267605633802817"/>
    <s v="theater/musical"/>
    <x v="1"/>
    <s v="musical"/>
  </r>
  <r>
    <x v="2"/>
    <s v="US"/>
    <s v="USD"/>
    <n v="1479834023"/>
    <d v="2016-11-22T17:00:23"/>
    <n v="1477238423"/>
    <x v="3790"/>
    <b v="0"/>
    <n v="0"/>
    <b v="0"/>
    <n v="0"/>
    <s v="theater/musical"/>
    <x v="1"/>
    <s v="musical"/>
  </r>
  <r>
    <x v="2"/>
    <s v="US"/>
    <s v="USD"/>
    <n v="1404664592"/>
    <d v="2014-07-06T16:36:32"/>
    <n v="1399480592"/>
    <x v="3791"/>
    <b v="0"/>
    <n v="0"/>
    <b v="0"/>
    <n v="0"/>
    <s v="theater/musical"/>
    <x v="1"/>
    <s v="musical"/>
  </r>
  <r>
    <x v="2"/>
    <s v="US"/>
    <s v="USD"/>
    <n v="1436957022"/>
    <d v="2015-07-15T10:43:42"/>
    <n v="1434365022"/>
    <x v="3792"/>
    <b v="0"/>
    <n v="2"/>
    <b v="0"/>
    <n v="0.27999999999999997"/>
    <s v="theater/musical"/>
    <x v="1"/>
    <s v="musical"/>
  </r>
  <r>
    <x v="2"/>
    <s v="US"/>
    <s v="USD"/>
    <n v="1418769129"/>
    <d v="2014-12-16T22:32:09"/>
    <n v="1416954729"/>
    <x v="3793"/>
    <b v="0"/>
    <n v="24"/>
    <b v="0"/>
    <n v="59.657142857142851"/>
    <s v="theater/musical"/>
    <x v="1"/>
    <s v="musical"/>
  </r>
  <r>
    <x v="2"/>
    <s v="GB"/>
    <s v="GBP"/>
    <n v="1433685354"/>
    <d v="2015-06-07T13:55:54"/>
    <n v="1431093354"/>
    <x v="3794"/>
    <b v="0"/>
    <n v="1"/>
    <b v="0"/>
    <n v="1"/>
    <s v="theater/musical"/>
    <x v="1"/>
    <s v="musical"/>
  </r>
  <r>
    <x v="2"/>
    <s v="GB"/>
    <s v="GBP"/>
    <n v="1440801000"/>
    <d v="2015-08-28T22:30:00"/>
    <n v="1437042490"/>
    <x v="3795"/>
    <b v="0"/>
    <n v="2"/>
    <b v="0"/>
    <n v="1.6666666666666667"/>
    <s v="theater/musical"/>
    <x v="1"/>
    <s v="musical"/>
  </r>
  <r>
    <x v="2"/>
    <s v="US"/>
    <s v="USD"/>
    <n v="1484354556"/>
    <d v="2017-01-14T00:42:36"/>
    <n v="1479170556"/>
    <x v="3796"/>
    <b v="0"/>
    <n v="1"/>
    <b v="0"/>
    <n v="4.4444444444444444E-3"/>
    <s v="theater/musical"/>
    <x v="1"/>
    <s v="musical"/>
  </r>
  <r>
    <x v="2"/>
    <s v="US"/>
    <s v="USD"/>
    <n v="1429564165"/>
    <d v="2015-04-20T21:09:25"/>
    <n v="1426972165"/>
    <x v="3797"/>
    <b v="0"/>
    <n v="37"/>
    <b v="0"/>
    <n v="89.666666666666657"/>
    <s v="theater/musical"/>
    <x v="1"/>
    <s v="musical"/>
  </r>
  <r>
    <x v="2"/>
    <s v="US"/>
    <s v="USD"/>
    <n v="1407691248"/>
    <d v="2014-08-10T17:20:48"/>
    <n v="1405099248"/>
    <x v="3798"/>
    <b v="0"/>
    <n v="5"/>
    <b v="0"/>
    <n v="1.4642857142857144"/>
    <s v="theater/musical"/>
    <x v="1"/>
    <s v="musical"/>
  </r>
  <r>
    <x v="2"/>
    <s v="US"/>
    <s v="USD"/>
    <n v="1457734843"/>
    <d v="2016-03-11T22:20:43"/>
    <n v="1455142843"/>
    <x v="3799"/>
    <b v="0"/>
    <n v="4"/>
    <b v="0"/>
    <n v="4.0199999999999996"/>
    <s v="theater/musical"/>
    <x v="1"/>
    <s v="musical"/>
  </r>
  <r>
    <x v="2"/>
    <s v="US"/>
    <s v="USD"/>
    <n v="1420952340"/>
    <d v="2015-01-11T04:59:00"/>
    <n v="1418146883"/>
    <x v="3800"/>
    <b v="0"/>
    <n v="16"/>
    <b v="0"/>
    <n v="4.004545454545454"/>
    <s v="theater/musical"/>
    <x v="1"/>
    <s v="musical"/>
  </r>
  <r>
    <x v="2"/>
    <s v="US"/>
    <s v="USD"/>
    <n v="1420215216"/>
    <d v="2015-01-02T16:13:36"/>
    <n v="1417536816"/>
    <x v="3801"/>
    <b v="0"/>
    <n v="9"/>
    <b v="0"/>
    <n v="8.52"/>
    <s v="theater/musical"/>
    <x v="1"/>
    <s v="musical"/>
  </r>
  <r>
    <x v="2"/>
    <s v="US"/>
    <s v="USD"/>
    <n v="1445482906"/>
    <d v="2015-10-22T03:01:46"/>
    <n v="1442890906"/>
    <x v="3802"/>
    <b v="0"/>
    <n v="0"/>
    <b v="0"/>
    <n v="0"/>
    <s v="theater/musical"/>
    <x v="1"/>
    <s v="musical"/>
  </r>
  <r>
    <x v="2"/>
    <s v="US"/>
    <s v="USD"/>
    <n v="1457133568"/>
    <d v="2016-03-04T23:19:28"/>
    <n v="1454541568"/>
    <x v="3803"/>
    <b v="0"/>
    <n v="40"/>
    <b v="0"/>
    <n v="19.650000000000002"/>
    <s v="theater/musical"/>
    <x v="1"/>
    <s v="musical"/>
  </r>
  <r>
    <x v="2"/>
    <s v="US"/>
    <s v="USD"/>
    <n v="1469948400"/>
    <d v="2016-07-31T07:00:00"/>
    <n v="1465172024"/>
    <x v="3804"/>
    <b v="0"/>
    <n v="0"/>
    <b v="0"/>
    <n v="0"/>
    <s v="theater/musical"/>
    <x v="1"/>
    <s v="musical"/>
  </r>
  <r>
    <x v="2"/>
    <s v="US"/>
    <s v="USD"/>
    <n v="1411852640"/>
    <d v="2014-09-27T21:17:20"/>
    <n v="1406668640"/>
    <x v="3805"/>
    <b v="0"/>
    <n v="2"/>
    <b v="0"/>
    <n v="2E-3"/>
    <s v="theater/musical"/>
    <x v="1"/>
    <s v="musical"/>
  </r>
  <r>
    <x v="2"/>
    <s v="AU"/>
    <s v="AUD"/>
    <n v="1404022381"/>
    <d v="2014-06-29T06:13:01"/>
    <n v="1402294381"/>
    <x v="3806"/>
    <b v="0"/>
    <n v="1"/>
    <b v="0"/>
    <n v="6.6666666666666666E-2"/>
    <s v="theater/musical"/>
    <x v="1"/>
    <s v="musical"/>
  </r>
  <r>
    <x v="2"/>
    <s v="US"/>
    <s v="USD"/>
    <n v="1428097739"/>
    <d v="2015-04-03T21:48:59"/>
    <n v="1427492939"/>
    <x v="3807"/>
    <b v="0"/>
    <n v="9"/>
    <b v="0"/>
    <n v="30.333333333333336"/>
    <s v="theater/musical"/>
    <x v="1"/>
    <s v="musical"/>
  </r>
  <r>
    <x v="0"/>
    <s v="GB"/>
    <s v="GBP"/>
    <n v="1429955619"/>
    <d v="2015-04-25T09:53:39"/>
    <n v="1424775219"/>
    <x v="3808"/>
    <b v="0"/>
    <n v="24"/>
    <b v="1"/>
    <n v="100"/>
    <s v="theater/plays"/>
    <x v="1"/>
    <s v="plays"/>
  </r>
  <r>
    <x v="0"/>
    <s v="GB"/>
    <s v="GBP"/>
    <n v="1406761200"/>
    <d v="2014-07-30T23:00:00"/>
    <n v="1402403907"/>
    <x v="3809"/>
    <b v="0"/>
    <n v="38"/>
    <b v="1"/>
    <n v="101.25"/>
    <s v="theater/plays"/>
    <x v="1"/>
    <s v="plays"/>
  </r>
  <r>
    <x v="0"/>
    <s v="US"/>
    <s v="USD"/>
    <n v="1426965758"/>
    <d v="2015-03-21T19:22:38"/>
    <n v="1424377358"/>
    <x v="3810"/>
    <b v="0"/>
    <n v="26"/>
    <b v="1"/>
    <n v="121.73333333333333"/>
    <s v="theater/plays"/>
    <x v="1"/>
    <s v="plays"/>
  </r>
  <r>
    <x v="0"/>
    <s v="GB"/>
    <s v="GBP"/>
    <n v="1464692400"/>
    <d v="2016-05-31T11:00:00"/>
    <n v="1461769373"/>
    <x v="3811"/>
    <b v="0"/>
    <n v="19"/>
    <b v="1"/>
    <n v="330"/>
    <s v="theater/plays"/>
    <x v="1"/>
    <s v="plays"/>
  </r>
  <r>
    <x v="0"/>
    <s v="CA"/>
    <s v="CAD"/>
    <n v="1433131140"/>
    <d v="2015-06-01T03:59:00"/>
    <n v="1429120908"/>
    <x v="3812"/>
    <b v="0"/>
    <n v="11"/>
    <b v="1"/>
    <n v="109.55"/>
    <s v="theater/plays"/>
    <x v="1"/>
    <s v="plays"/>
  </r>
  <r>
    <x v="0"/>
    <s v="US"/>
    <s v="USD"/>
    <n v="1465940580"/>
    <d v="2016-06-14T21:43:00"/>
    <n v="1462603021"/>
    <x v="3813"/>
    <b v="0"/>
    <n v="27"/>
    <b v="1"/>
    <n v="100.95190476190474"/>
    <s v="theater/plays"/>
    <x v="1"/>
    <s v="plays"/>
  </r>
  <r>
    <x v="0"/>
    <s v="US"/>
    <s v="USD"/>
    <n v="1427860740"/>
    <d v="2015-04-01T03:59:00"/>
    <n v="1424727712"/>
    <x v="3814"/>
    <b v="0"/>
    <n v="34"/>
    <b v="1"/>
    <n v="140.13333333333333"/>
    <s v="theater/plays"/>
    <x v="1"/>
    <s v="plays"/>
  </r>
  <r>
    <x v="0"/>
    <s v="GB"/>
    <s v="GBP"/>
    <n v="1440111600"/>
    <d v="2015-08-20T23:00:00"/>
    <n v="1437545657"/>
    <x v="3815"/>
    <b v="0"/>
    <n v="20"/>
    <b v="1"/>
    <n v="100.001"/>
    <s v="theater/plays"/>
    <x v="1"/>
    <s v="plays"/>
  </r>
  <r>
    <x v="0"/>
    <s v="US"/>
    <s v="USD"/>
    <n v="1405614823"/>
    <d v="2014-07-17T16:33:43"/>
    <n v="1403022823"/>
    <x v="3816"/>
    <b v="0"/>
    <n v="37"/>
    <b v="1"/>
    <n v="119.238"/>
    <s v="theater/plays"/>
    <x v="1"/>
    <s v="plays"/>
  </r>
  <r>
    <x v="0"/>
    <s v="US"/>
    <s v="USD"/>
    <n v="1445659140"/>
    <d v="2015-10-24T03:59:00"/>
    <n v="1444236216"/>
    <x v="3817"/>
    <b v="0"/>
    <n v="20"/>
    <b v="1"/>
    <n v="107.25"/>
    <s v="theater/plays"/>
    <x v="1"/>
    <s v="plays"/>
  </r>
  <r>
    <x v="0"/>
    <s v="US"/>
    <s v="USD"/>
    <n v="1426187582"/>
    <d v="2015-03-12T19:13:02"/>
    <n v="1423599182"/>
    <x v="3818"/>
    <b v="0"/>
    <n v="10"/>
    <b v="1"/>
    <n v="227.99999999999997"/>
    <s v="theater/plays"/>
    <x v="1"/>
    <s v="plays"/>
  </r>
  <r>
    <x v="0"/>
    <s v="US"/>
    <s v="USD"/>
    <n v="1437166920"/>
    <d v="2015-07-17T21:02:00"/>
    <n v="1435554104"/>
    <x v="3819"/>
    <b v="0"/>
    <n v="26"/>
    <b v="1"/>
    <n v="106.4"/>
    <s v="theater/plays"/>
    <x v="1"/>
    <s v="plays"/>
  </r>
  <r>
    <x v="0"/>
    <s v="GB"/>
    <s v="GBP"/>
    <n v="1436110717"/>
    <d v="2015-07-05T15:38:37"/>
    <n v="1433518717"/>
    <x v="3820"/>
    <b v="0"/>
    <n v="20"/>
    <b v="1"/>
    <n v="143.33333333333334"/>
    <s v="theater/plays"/>
    <x v="1"/>
    <s v="plays"/>
  </r>
  <r>
    <x v="0"/>
    <s v="US"/>
    <s v="USD"/>
    <n v="1451881207"/>
    <d v="2016-01-04T04:20:07"/>
    <n v="1449116407"/>
    <x v="3821"/>
    <b v="0"/>
    <n v="46"/>
    <b v="1"/>
    <n v="104.54285714285714"/>
    <s v="theater/plays"/>
    <x v="1"/>
    <s v="plays"/>
  </r>
  <r>
    <x v="0"/>
    <s v="DE"/>
    <s v="EUR"/>
    <n v="1453244340"/>
    <d v="2016-01-19T22:59:00"/>
    <n v="1448136417"/>
    <x v="3822"/>
    <b v="0"/>
    <n v="76"/>
    <b v="1"/>
    <n v="110.02000000000001"/>
    <s v="theater/plays"/>
    <x v="1"/>
    <s v="plays"/>
  </r>
  <r>
    <x v="0"/>
    <s v="US"/>
    <s v="USD"/>
    <n v="1437364740"/>
    <d v="2015-07-20T03:59:00"/>
    <n v="1434405044"/>
    <x v="3823"/>
    <b v="0"/>
    <n v="41"/>
    <b v="1"/>
    <n v="106"/>
    <s v="theater/plays"/>
    <x v="1"/>
    <s v="plays"/>
  </r>
  <r>
    <x v="0"/>
    <s v="GB"/>
    <s v="GBP"/>
    <n v="1470058860"/>
    <d v="2016-08-01T13:41:00"/>
    <n v="1469026903"/>
    <x v="3824"/>
    <b v="0"/>
    <n v="7"/>
    <b v="1"/>
    <n v="108"/>
    <s v="theater/plays"/>
    <x v="1"/>
    <s v="plays"/>
  </r>
  <r>
    <x v="0"/>
    <s v="US"/>
    <s v="USD"/>
    <n v="1434505214"/>
    <d v="2015-06-17T01:40:14"/>
    <n v="1432690814"/>
    <x v="3825"/>
    <b v="0"/>
    <n v="49"/>
    <b v="1"/>
    <n v="105.42"/>
    <s v="theater/plays"/>
    <x v="1"/>
    <s v="plays"/>
  </r>
  <r>
    <x v="0"/>
    <s v="GB"/>
    <s v="GBP"/>
    <n v="1430993394"/>
    <d v="2015-05-07T10:09:54"/>
    <n v="1428401394"/>
    <x v="3826"/>
    <b v="0"/>
    <n v="26"/>
    <b v="1"/>
    <n v="119.16666666666667"/>
    <s v="theater/plays"/>
    <x v="1"/>
    <s v="plays"/>
  </r>
  <r>
    <x v="0"/>
    <s v="GB"/>
    <s v="GBP"/>
    <n v="1427414400"/>
    <d v="2015-03-27T00:00:00"/>
    <n v="1422656201"/>
    <x v="3827"/>
    <b v="0"/>
    <n v="65"/>
    <b v="1"/>
    <n v="152.66666666666666"/>
    <s v="theater/plays"/>
    <x v="1"/>
    <s v="plays"/>
  </r>
  <r>
    <x v="0"/>
    <s v="US"/>
    <s v="USD"/>
    <n v="1420033187"/>
    <d v="2014-12-31T13:39:47"/>
    <n v="1414845587"/>
    <x v="3828"/>
    <b v="0"/>
    <n v="28"/>
    <b v="1"/>
    <n v="100"/>
    <s v="theater/plays"/>
    <x v="1"/>
    <s v="plays"/>
  </r>
  <r>
    <x v="0"/>
    <s v="US"/>
    <s v="USD"/>
    <n v="1472676371"/>
    <d v="2016-08-31T20:46:11"/>
    <n v="1470948371"/>
    <x v="3829"/>
    <b v="0"/>
    <n v="8"/>
    <b v="1"/>
    <n v="100.2"/>
    <s v="theater/plays"/>
    <x v="1"/>
    <s v="plays"/>
  </r>
  <r>
    <x v="0"/>
    <s v="US"/>
    <s v="USD"/>
    <n v="1464371211"/>
    <d v="2016-05-27T17:46:51"/>
    <n v="1463161611"/>
    <x v="3830"/>
    <b v="0"/>
    <n v="3"/>
    <b v="1"/>
    <n v="225"/>
    <s v="theater/plays"/>
    <x v="1"/>
    <s v="plays"/>
  </r>
  <r>
    <x v="0"/>
    <s v="US"/>
    <s v="USD"/>
    <n v="1415222545"/>
    <d v="2014-11-05T21:22:25"/>
    <n v="1413404545"/>
    <x v="3831"/>
    <b v="0"/>
    <n v="9"/>
    <b v="1"/>
    <n v="106.02199999999999"/>
    <s v="theater/plays"/>
    <x v="1"/>
    <s v="plays"/>
  </r>
  <r>
    <x v="0"/>
    <s v="US"/>
    <s v="USD"/>
    <n v="1455936335"/>
    <d v="2016-02-20T02:45:35"/>
    <n v="1452048335"/>
    <x v="3832"/>
    <b v="0"/>
    <n v="9"/>
    <b v="1"/>
    <n v="104.66666666666666"/>
    <s v="theater/plays"/>
    <x v="1"/>
    <s v="plays"/>
  </r>
  <r>
    <x v="0"/>
    <s v="CA"/>
    <s v="CAD"/>
    <n v="1417460940"/>
    <d v="2014-12-01T19:09:00"/>
    <n v="1416516972"/>
    <x v="3833"/>
    <b v="0"/>
    <n v="20"/>
    <b v="1"/>
    <n v="116.66666666666667"/>
    <s v="theater/plays"/>
    <x v="1"/>
    <s v="plays"/>
  </r>
  <r>
    <x v="0"/>
    <s v="GB"/>
    <s v="GBP"/>
    <n v="1434624067"/>
    <d v="2015-06-18T10:41:07"/>
    <n v="1432032067"/>
    <x v="3834"/>
    <b v="0"/>
    <n v="57"/>
    <b v="1"/>
    <n v="109.03333333333333"/>
    <s v="theater/plays"/>
    <x v="1"/>
    <s v="plays"/>
  </r>
  <r>
    <x v="0"/>
    <s v="GB"/>
    <s v="GBP"/>
    <n v="1461278208"/>
    <d v="2016-04-21T22:36:48"/>
    <n v="1459463808"/>
    <x v="3835"/>
    <b v="0"/>
    <n v="8"/>
    <b v="1"/>
    <n v="160"/>
    <s v="theater/plays"/>
    <x v="1"/>
    <s v="plays"/>
  </r>
  <r>
    <x v="0"/>
    <s v="US"/>
    <s v="USD"/>
    <n v="1470197340"/>
    <d v="2016-08-03T04:09:00"/>
    <n v="1467497652"/>
    <x v="3836"/>
    <b v="0"/>
    <n v="14"/>
    <b v="1"/>
    <n v="112.5"/>
    <s v="theater/plays"/>
    <x v="1"/>
    <s v="plays"/>
  </r>
  <r>
    <x v="0"/>
    <s v="GB"/>
    <s v="GBP"/>
    <n v="1435947758"/>
    <d v="2015-07-03T18:22:38"/>
    <n v="1432837358"/>
    <x v="3837"/>
    <b v="0"/>
    <n v="17"/>
    <b v="1"/>
    <n v="102.1"/>
    <s v="theater/plays"/>
    <x v="1"/>
    <s v="plays"/>
  </r>
  <r>
    <x v="0"/>
    <s v="SE"/>
    <s v="SEK"/>
    <n v="1432314209"/>
    <d v="2015-05-22T17:03:29"/>
    <n v="1429722209"/>
    <x v="3838"/>
    <b v="0"/>
    <n v="100"/>
    <b v="1"/>
    <n v="100.824"/>
    <s v="theater/plays"/>
    <x v="1"/>
    <s v="plays"/>
  </r>
  <r>
    <x v="0"/>
    <s v="US"/>
    <s v="USD"/>
    <n v="1438226724"/>
    <d v="2015-07-30T03:25:24"/>
    <n v="1433042724"/>
    <x v="3839"/>
    <b v="0"/>
    <n v="32"/>
    <b v="1"/>
    <n v="101.25"/>
    <s v="theater/plays"/>
    <x v="1"/>
    <s v="plays"/>
  </r>
  <r>
    <x v="0"/>
    <s v="GB"/>
    <s v="GBP"/>
    <n v="1459180229"/>
    <d v="2016-03-28T15:50:29"/>
    <n v="1457023829"/>
    <x v="3840"/>
    <b v="0"/>
    <n v="3"/>
    <b v="1"/>
    <n v="6500"/>
    <s v="theater/plays"/>
    <x v="1"/>
    <s v="plays"/>
  </r>
  <r>
    <x v="2"/>
    <s v="US"/>
    <s v="USD"/>
    <n v="1405882287"/>
    <d v="2014-07-20T18:51:27"/>
    <n v="1400698287"/>
    <x v="3841"/>
    <b v="1"/>
    <n v="34"/>
    <b v="0"/>
    <n v="8.7200000000000006"/>
    <s v="theater/plays"/>
    <x v="1"/>
    <s v="plays"/>
  </r>
  <r>
    <x v="2"/>
    <s v="GB"/>
    <s v="GBP"/>
    <n v="1399809052"/>
    <d v="2014-05-11T11:50:52"/>
    <n v="1397217052"/>
    <x v="3842"/>
    <b v="1"/>
    <n v="23"/>
    <b v="0"/>
    <n v="21.94"/>
    <s v="theater/plays"/>
    <x v="1"/>
    <s v="plays"/>
  </r>
  <r>
    <x v="2"/>
    <s v="US"/>
    <s v="USD"/>
    <n v="1401587064"/>
    <d v="2014-06-01T01:44:24"/>
    <n v="1399427064"/>
    <x v="3843"/>
    <b v="1"/>
    <n v="19"/>
    <b v="0"/>
    <n v="21.3"/>
    <s v="theater/plays"/>
    <x v="1"/>
    <s v="plays"/>
  </r>
  <r>
    <x v="2"/>
    <s v="US"/>
    <s v="USD"/>
    <n v="1401778740"/>
    <d v="2014-06-03T06:59:00"/>
    <n v="1399474134"/>
    <x v="3844"/>
    <b v="1"/>
    <n v="50"/>
    <b v="0"/>
    <n v="41.489795918367342"/>
    <s v="theater/plays"/>
    <x v="1"/>
    <s v="plays"/>
  </r>
  <r>
    <x v="2"/>
    <s v="US"/>
    <s v="USD"/>
    <n v="1443711774"/>
    <d v="2015-10-01T15:02:54"/>
    <n v="1441119774"/>
    <x v="3845"/>
    <b v="1"/>
    <n v="12"/>
    <b v="0"/>
    <n v="2.105"/>
    <s v="theater/plays"/>
    <x v="1"/>
    <s v="plays"/>
  </r>
  <r>
    <x v="2"/>
    <s v="US"/>
    <s v="USD"/>
    <n v="1412405940"/>
    <d v="2014-10-04T06:59:00"/>
    <n v="1409721542"/>
    <x v="3846"/>
    <b v="1"/>
    <n v="8"/>
    <b v="0"/>
    <n v="2.7"/>
    <s v="theater/plays"/>
    <x v="1"/>
    <s v="plays"/>
  </r>
  <r>
    <x v="2"/>
    <s v="US"/>
    <s v="USD"/>
    <n v="1437283391"/>
    <d v="2015-07-19T05:23:11"/>
    <n v="1433395391"/>
    <x v="3847"/>
    <b v="1"/>
    <n v="9"/>
    <b v="0"/>
    <n v="16.161904761904761"/>
    <s v="theater/plays"/>
    <x v="1"/>
    <s v="plays"/>
  </r>
  <r>
    <x v="2"/>
    <s v="US"/>
    <s v="USD"/>
    <n v="1445196989"/>
    <d v="2015-10-18T19:36:29"/>
    <n v="1442604989"/>
    <x v="3848"/>
    <b v="1"/>
    <n v="43"/>
    <b v="0"/>
    <n v="16.376923076923077"/>
    <s v="theater/plays"/>
    <x v="1"/>
    <s v="plays"/>
  </r>
  <r>
    <x v="2"/>
    <s v="DE"/>
    <s v="EUR"/>
    <n v="1434047084"/>
    <d v="2015-06-11T18:24:44"/>
    <n v="1431455084"/>
    <x v="3849"/>
    <b v="1"/>
    <n v="28"/>
    <b v="0"/>
    <n v="7.043333333333333"/>
    <s v="theater/plays"/>
    <x v="1"/>
    <s v="plays"/>
  </r>
  <r>
    <x v="2"/>
    <s v="US"/>
    <s v="USD"/>
    <n v="1420081143"/>
    <d v="2015-01-01T02:59:03"/>
    <n v="1417489143"/>
    <x v="3850"/>
    <b v="1"/>
    <n v="4"/>
    <b v="0"/>
    <n v="3.8"/>
    <s v="theater/plays"/>
    <x v="1"/>
    <s v="plays"/>
  </r>
  <r>
    <x v="2"/>
    <s v="GB"/>
    <s v="GBP"/>
    <n v="1437129179"/>
    <d v="2015-07-17T10:32:59"/>
    <n v="1434537179"/>
    <x v="3851"/>
    <b v="1"/>
    <n v="24"/>
    <b v="0"/>
    <n v="34.08"/>
    <s v="theater/plays"/>
    <x v="1"/>
    <s v="plays"/>
  </r>
  <r>
    <x v="2"/>
    <s v="US"/>
    <s v="USD"/>
    <n v="1427427276"/>
    <d v="2015-03-27T03:34:36"/>
    <n v="1425270876"/>
    <x v="3852"/>
    <b v="0"/>
    <n v="2"/>
    <b v="0"/>
    <n v="0.2"/>
    <s v="theater/plays"/>
    <x v="1"/>
    <s v="plays"/>
  </r>
  <r>
    <x v="2"/>
    <s v="US"/>
    <s v="USD"/>
    <n v="1409602178"/>
    <d v="2014-09-01T20:09:38"/>
    <n v="1406578178"/>
    <x v="3853"/>
    <b v="0"/>
    <n v="2"/>
    <b v="0"/>
    <n v="2.5999999999999999E-2"/>
    <s v="theater/plays"/>
    <x v="1"/>
    <s v="plays"/>
  </r>
  <r>
    <x v="2"/>
    <s v="US"/>
    <s v="USD"/>
    <n v="1431206058"/>
    <d v="2015-05-09T21:14:18"/>
    <n v="1428614058"/>
    <x v="3854"/>
    <b v="0"/>
    <n v="20"/>
    <b v="0"/>
    <n v="16.254545454545454"/>
    <s v="theater/plays"/>
    <x v="1"/>
    <s v="plays"/>
  </r>
  <r>
    <x v="2"/>
    <s v="US"/>
    <s v="USD"/>
    <n v="1427408271"/>
    <d v="2015-03-26T22:17:51"/>
    <n v="1424819871"/>
    <x v="3855"/>
    <b v="0"/>
    <n v="1"/>
    <b v="0"/>
    <n v="2.5"/>
    <s v="theater/plays"/>
    <x v="1"/>
    <s v="plays"/>
  </r>
  <r>
    <x v="2"/>
    <s v="US"/>
    <s v="USD"/>
    <n v="1425833403"/>
    <d v="2015-03-08T16:50:03"/>
    <n v="1423245003"/>
    <x v="3856"/>
    <b v="0"/>
    <n v="1"/>
    <b v="0"/>
    <n v="0.02"/>
    <s v="theater/plays"/>
    <x v="1"/>
    <s v="plays"/>
  </r>
  <r>
    <x v="2"/>
    <s v="US"/>
    <s v="USD"/>
    <n v="1406913120"/>
    <d v="2014-08-01T17:12:00"/>
    <n v="1404927690"/>
    <x v="3857"/>
    <b v="0"/>
    <n v="4"/>
    <b v="0"/>
    <n v="5.2"/>
    <s v="theater/plays"/>
    <x v="1"/>
    <s v="plays"/>
  </r>
  <r>
    <x v="2"/>
    <s v="GB"/>
    <s v="GBP"/>
    <n v="1432328400"/>
    <d v="2015-05-22T21:00:00"/>
    <n v="1430734844"/>
    <x v="3858"/>
    <b v="0"/>
    <n v="1"/>
    <b v="0"/>
    <n v="2"/>
    <s v="theater/plays"/>
    <x v="1"/>
    <s v="plays"/>
  </r>
  <r>
    <x v="2"/>
    <s v="US"/>
    <s v="USD"/>
    <n v="1403730000"/>
    <d v="2014-06-25T21:00:00"/>
    <n v="1401485207"/>
    <x v="3859"/>
    <b v="0"/>
    <n v="1"/>
    <b v="0"/>
    <n v="0.04"/>
    <s v="theater/plays"/>
    <x v="1"/>
    <s v="plays"/>
  </r>
  <r>
    <x v="2"/>
    <s v="US"/>
    <s v="USD"/>
    <n v="1407858710"/>
    <d v="2014-08-12T15:51:50"/>
    <n v="1405266710"/>
    <x v="3860"/>
    <b v="0"/>
    <n v="13"/>
    <b v="0"/>
    <n v="17.666666666666668"/>
    <s v="theater/plays"/>
    <x v="1"/>
    <s v="plays"/>
  </r>
  <r>
    <x v="2"/>
    <s v="US"/>
    <s v="USD"/>
    <n v="1415828820"/>
    <d v="2014-11-12T21:47:00"/>
    <n v="1412258977"/>
    <x v="3861"/>
    <b v="0"/>
    <n v="1"/>
    <b v="0"/>
    <n v="5"/>
    <s v="theater/plays"/>
    <x v="1"/>
    <s v="plays"/>
  </r>
  <r>
    <x v="2"/>
    <s v="US"/>
    <s v="USD"/>
    <n v="1473699540"/>
    <d v="2016-09-12T16:59:00"/>
    <n v="1472451356"/>
    <x v="3862"/>
    <b v="0"/>
    <n v="1"/>
    <b v="0"/>
    <n v="1.3333333333333334E-2"/>
    <s v="theater/plays"/>
    <x v="1"/>
    <s v="plays"/>
  </r>
  <r>
    <x v="2"/>
    <s v="US"/>
    <s v="USD"/>
    <n v="1446739905"/>
    <d v="2015-11-05T16:11:45"/>
    <n v="1441552305"/>
    <x v="3863"/>
    <b v="0"/>
    <n v="0"/>
    <b v="0"/>
    <n v="0"/>
    <s v="theater/plays"/>
    <x v="1"/>
    <s v="plays"/>
  </r>
  <r>
    <x v="2"/>
    <s v="US"/>
    <s v="USD"/>
    <n v="1447799054"/>
    <d v="2015-11-17T22:24:14"/>
    <n v="1445203454"/>
    <x v="3864"/>
    <b v="0"/>
    <n v="3"/>
    <b v="0"/>
    <n v="1.2"/>
    <s v="theater/plays"/>
    <x v="1"/>
    <s v="plays"/>
  </r>
  <r>
    <x v="2"/>
    <s v="CA"/>
    <s v="CAD"/>
    <n v="1409376600"/>
    <d v="2014-08-30T05:30:00"/>
    <n v="1405957098"/>
    <x v="3865"/>
    <b v="0"/>
    <n v="14"/>
    <b v="0"/>
    <n v="26.937422295897225"/>
    <s v="theater/plays"/>
    <x v="1"/>
    <s v="plays"/>
  </r>
  <r>
    <x v="2"/>
    <s v="US"/>
    <s v="USD"/>
    <n v="1458703740"/>
    <d v="2016-03-23T03:29:00"/>
    <n v="1454453021"/>
    <x v="3866"/>
    <b v="0"/>
    <n v="2"/>
    <b v="0"/>
    <n v="0.54999999999999993"/>
    <s v="theater/plays"/>
    <x v="1"/>
    <s v="plays"/>
  </r>
  <r>
    <x v="2"/>
    <s v="US"/>
    <s v="USD"/>
    <n v="1466278339"/>
    <d v="2016-06-18T19:32:19"/>
    <n v="1463686339"/>
    <x v="3867"/>
    <b v="0"/>
    <n v="5"/>
    <b v="0"/>
    <n v="12.55"/>
    <s v="theater/plays"/>
    <x v="1"/>
    <s v="plays"/>
  </r>
  <r>
    <x v="1"/>
    <s v="GB"/>
    <s v="GBP"/>
    <n v="1410191405"/>
    <d v="2014-09-08T15:50:05"/>
    <n v="1408031405"/>
    <x v="3868"/>
    <b v="0"/>
    <n v="1"/>
    <b v="0"/>
    <n v="0.2"/>
    <s v="theater/musical"/>
    <x v="1"/>
    <s v="musical"/>
  </r>
  <r>
    <x v="1"/>
    <s v="US"/>
    <s v="USD"/>
    <n v="1426302660"/>
    <d v="2015-03-14T03:11:00"/>
    <n v="1423761792"/>
    <x v="3869"/>
    <b v="0"/>
    <n v="15"/>
    <b v="0"/>
    <n v="3.4474868431088401"/>
    <s v="theater/musical"/>
    <x v="1"/>
    <s v="musical"/>
  </r>
  <r>
    <x v="1"/>
    <s v="US"/>
    <s v="USD"/>
    <n v="1404360478"/>
    <d v="2014-07-03T04:07:58"/>
    <n v="1401768478"/>
    <x v="3870"/>
    <b v="0"/>
    <n v="10"/>
    <b v="0"/>
    <n v="15"/>
    <s v="theater/musical"/>
    <x v="1"/>
    <s v="musical"/>
  </r>
  <r>
    <x v="1"/>
    <s v="US"/>
    <s v="USD"/>
    <n v="1490809450"/>
    <d v="2017-03-29T17:44:10"/>
    <n v="1485629050"/>
    <x v="3871"/>
    <b v="0"/>
    <n v="3"/>
    <b v="0"/>
    <n v="2.666666666666667"/>
    <s v="theater/musical"/>
    <x v="1"/>
    <s v="musical"/>
  </r>
  <r>
    <x v="1"/>
    <s v="US"/>
    <s v="USD"/>
    <n v="1439522996"/>
    <d v="2015-08-14T03:29:56"/>
    <n v="1435202996"/>
    <x v="3872"/>
    <b v="0"/>
    <n v="0"/>
    <b v="0"/>
    <n v="0"/>
    <s v="theater/musical"/>
    <x v="1"/>
    <s v="musical"/>
  </r>
  <r>
    <x v="1"/>
    <s v="US"/>
    <s v="USD"/>
    <n v="1444322535"/>
    <d v="2015-10-08T16:42:15"/>
    <n v="1441730535"/>
    <x v="3873"/>
    <b v="0"/>
    <n v="0"/>
    <b v="0"/>
    <n v="0"/>
    <s v="theater/musical"/>
    <x v="1"/>
    <s v="musical"/>
  </r>
  <r>
    <x v="1"/>
    <s v="NZ"/>
    <s v="NZD"/>
    <n v="1422061200"/>
    <d v="2015-01-24T01:00:00"/>
    <n v="1420244622"/>
    <x v="3874"/>
    <b v="0"/>
    <n v="0"/>
    <b v="0"/>
    <n v="0"/>
    <s v="theater/musical"/>
    <x v="1"/>
    <s v="musical"/>
  </r>
  <r>
    <x v="1"/>
    <s v="DK"/>
    <s v="DKK"/>
    <n v="1472896800"/>
    <d v="2016-09-03T10:00:00"/>
    <n v="1472804365"/>
    <x v="3875"/>
    <b v="0"/>
    <n v="0"/>
    <b v="0"/>
    <n v="0"/>
    <s v="theater/musical"/>
    <x v="1"/>
    <s v="musical"/>
  </r>
  <r>
    <x v="1"/>
    <s v="GB"/>
    <s v="GBP"/>
    <n v="1454425128"/>
    <d v="2016-02-02T14:58:48"/>
    <n v="1451833128"/>
    <x v="3876"/>
    <b v="0"/>
    <n v="46"/>
    <b v="0"/>
    <n v="52.794871794871788"/>
    <s v="theater/musical"/>
    <x v="1"/>
    <s v="musical"/>
  </r>
  <r>
    <x v="1"/>
    <s v="US"/>
    <s v="USD"/>
    <n v="1481213752"/>
    <d v="2016-12-08T16:15:52"/>
    <n v="1478621752"/>
    <x v="3877"/>
    <b v="0"/>
    <n v="14"/>
    <b v="0"/>
    <n v="4.9639999999999995"/>
    <s v="theater/musical"/>
    <x v="1"/>
    <s v="musical"/>
  </r>
  <r>
    <x v="1"/>
    <s v="US"/>
    <s v="USD"/>
    <n v="1435636740"/>
    <d v="2015-06-30T03:59:00"/>
    <n v="1433014746"/>
    <x v="3878"/>
    <b v="0"/>
    <n v="1"/>
    <b v="0"/>
    <n v="5.5555555555555552E-2"/>
    <s v="theater/musical"/>
    <x v="1"/>
    <s v="musical"/>
  </r>
  <r>
    <x v="1"/>
    <s v="GB"/>
    <s v="GBP"/>
    <n v="1422218396"/>
    <d v="2015-01-25T20:39:56"/>
    <n v="1419626396"/>
    <x v="3879"/>
    <b v="0"/>
    <n v="0"/>
    <b v="0"/>
    <n v="0"/>
    <s v="theater/musical"/>
    <x v="1"/>
    <s v="musical"/>
  </r>
  <r>
    <x v="1"/>
    <s v="GB"/>
    <s v="GBP"/>
    <n v="1406761200"/>
    <d v="2014-07-30T23:00:00"/>
    <n v="1403724820"/>
    <x v="3880"/>
    <b v="0"/>
    <n v="17"/>
    <b v="0"/>
    <n v="13.066666666666665"/>
    <s v="theater/musical"/>
    <x v="1"/>
    <s v="musical"/>
  </r>
  <r>
    <x v="1"/>
    <s v="US"/>
    <s v="USD"/>
    <n v="1487550399"/>
    <d v="2017-02-20T00:26:39"/>
    <n v="1484958399"/>
    <x v="3881"/>
    <b v="0"/>
    <n v="1"/>
    <b v="0"/>
    <n v="5"/>
    <s v="theater/musical"/>
    <x v="1"/>
    <s v="musical"/>
  </r>
  <r>
    <x v="1"/>
    <s v="AU"/>
    <s v="AUD"/>
    <n v="1454281380"/>
    <d v="2016-01-31T23:03:00"/>
    <n v="1451950570"/>
    <x v="3882"/>
    <b v="0"/>
    <n v="0"/>
    <b v="0"/>
    <n v="0"/>
    <s v="theater/musical"/>
    <x v="1"/>
    <s v="musical"/>
  </r>
  <r>
    <x v="1"/>
    <s v="GB"/>
    <s v="GBP"/>
    <n v="1409668069"/>
    <d v="2014-09-02T14:27:49"/>
    <n v="1407076069"/>
    <x v="3883"/>
    <b v="0"/>
    <n v="0"/>
    <b v="0"/>
    <n v="0"/>
    <s v="theater/musical"/>
    <x v="1"/>
    <s v="musical"/>
  </r>
  <r>
    <x v="1"/>
    <s v="US"/>
    <s v="USD"/>
    <n v="1427479192"/>
    <d v="2015-03-27T17:59:52"/>
    <n v="1425322792"/>
    <x v="3884"/>
    <b v="0"/>
    <n v="0"/>
    <b v="0"/>
    <n v="0"/>
    <s v="theater/musical"/>
    <x v="1"/>
    <s v="musical"/>
  </r>
  <r>
    <x v="1"/>
    <s v="US"/>
    <s v="USD"/>
    <n v="1462834191"/>
    <d v="2016-05-09T22:49:51"/>
    <n v="1460242191"/>
    <x v="3885"/>
    <b v="0"/>
    <n v="0"/>
    <b v="0"/>
    <n v="0"/>
    <s v="theater/musical"/>
    <x v="1"/>
    <s v="musical"/>
  </r>
  <r>
    <x v="1"/>
    <s v="AU"/>
    <s v="AUD"/>
    <n v="1418275702"/>
    <d v="2014-12-11T05:28:22"/>
    <n v="1415683702"/>
    <x v="3886"/>
    <b v="0"/>
    <n v="0"/>
    <b v="0"/>
    <n v="0"/>
    <s v="theater/musical"/>
    <x v="1"/>
    <s v="musical"/>
  </r>
  <r>
    <x v="1"/>
    <s v="US"/>
    <s v="USD"/>
    <n v="1430517600"/>
    <d v="2015-05-01T22:00:00"/>
    <n v="1426538129"/>
    <x v="3887"/>
    <b v="0"/>
    <n v="2"/>
    <b v="0"/>
    <n v="1.7500000000000002"/>
    <s v="theater/musical"/>
    <x v="1"/>
    <s v="musical"/>
  </r>
  <r>
    <x v="2"/>
    <s v="GB"/>
    <s v="GBP"/>
    <n v="1488114358"/>
    <d v="2017-02-26T13:05:58"/>
    <n v="1485522358"/>
    <x v="3888"/>
    <b v="0"/>
    <n v="14"/>
    <b v="0"/>
    <n v="27.1"/>
    <s v="theater/plays"/>
    <x v="1"/>
    <s v="plays"/>
  </r>
  <r>
    <x v="2"/>
    <s v="US"/>
    <s v="USD"/>
    <n v="1420413960"/>
    <d v="2015-01-04T23:26:00"/>
    <n v="1417651630"/>
    <x v="3889"/>
    <b v="0"/>
    <n v="9"/>
    <b v="0"/>
    <n v="1.4749999999999999"/>
    <s v="theater/plays"/>
    <x v="1"/>
    <s v="plays"/>
  </r>
  <r>
    <x v="2"/>
    <s v="US"/>
    <s v="USD"/>
    <n v="1439662344"/>
    <d v="2015-08-15T18:12:24"/>
    <n v="1434478344"/>
    <x v="3890"/>
    <b v="0"/>
    <n v="8"/>
    <b v="0"/>
    <n v="16.826666666666668"/>
    <s v="theater/plays"/>
    <x v="1"/>
    <s v="plays"/>
  </r>
  <r>
    <x v="2"/>
    <s v="US"/>
    <s v="USD"/>
    <n v="1427086740"/>
    <d v="2015-03-23T04:59:00"/>
    <n v="1424488244"/>
    <x v="3891"/>
    <b v="0"/>
    <n v="7"/>
    <b v="0"/>
    <n v="32.5"/>
    <s v="theater/plays"/>
    <x v="1"/>
    <s v="plays"/>
  </r>
  <r>
    <x v="2"/>
    <s v="US"/>
    <s v="USD"/>
    <n v="1408863600"/>
    <d v="2014-08-24T07:00:00"/>
    <n v="1408203557"/>
    <x v="3892"/>
    <b v="0"/>
    <n v="0"/>
    <b v="0"/>
    <n v="0"/>
    <s v="theater/plays"/>
    <x v="1"/>
    <s v="plays"/>
  </r>
  <r>
    <x v="2"/>
    <s v="US"/>
    <s v="USD"/>
    <n v="1404194400"/>
    <d v="2014-07-01T06:00:00"/>
    <n v="1400600840"/>
    <x v="3893"/>
    <b v="0"/>
    <n v="84"/>
    <b v="0"/>
    <n v="21.55"/>
    <s v="theater/plays"/>
    <x v="1"/>
    <s v="plays"/>
  </r>
  <r>
    <x v="2"/>
    <s v="US"/>
    <s v="USD"/>
    <n v="1481000340"/>
    <d v="2016-12-06T04:59:00"/>
    <n v="1478386812"/>
    <x v="3894"/>
    <b v="0"/>
    <n v="11"/>
    <b v="0"/>
    <n v="3.4666666666666663"/>
    <s v="theater/plays"/>
    <x v="1"/>
    <s v="plays"/>
  </r>
  <r>
    <x v="2"/>
    <s v="US"/>
    <s v="USD"/>
    <n v="1425103218"/>
    <d v="2015-02-28T06:00:18"/>
    <n v="1422424818"/>
    <x v="3895"/>
    <b v="0"/>
    <n v="1"/>
    <b v="0"/>
    <n v="5"/>
    <s v="theater/plays"/>
    <x v="1"/>
    <s v="plays"/>
  </r>
  <r>
    <x v="2"/>
    <s v="US"/>
    <s v="USD"/>
    <n v="1402979778"/>
    <d v="2014-06-17T04:36:18"/>
    <n v="1401770178"/>
    <x v="3896"/>
    <b v="0"/>
    <n v="4"/>
    <b v="0"/>
    <n v="10.625"/>
    <s v="theater/plays"/>
    <x v="1"/>
    <s v="plays"/>
  </r>
  <r>
    <x v="2"/>
    <s v="NZ"/>
    <s v="NZD"/>
    <n v="1420750683"/>
    <d v="2015-01-08T20:58:03"/>
    <n v="1418158683"/>
    <x v="3897"/>
    <b v="0"/>
    <n v="10"/>
    <b v="0"/>
    <n v="17.599999999999998"/>
    <s v="theater/plays"/>
    <x v="1"/>
    <s v="plays"/>
  </r>
  <r>
    <x v="2"/>
    <s v="GB"/>
    <s v="GBP"/>
    <n v="1439827200"/>
    <d v="2015-08-17T16:00:00"/>
    <n v="1436355270"/>
    <x v="3898"/>
    <b v="0"/>
    <n v="16"/>
    <b v="0"/>
    <n v="32.56"/>
    <s v="theater/plays"/>
    <x v="1"/>
    <s v="plays"/>
  </r>
  <r>
    <x v="2"/>
    <s v="US"/>
    <s v="USD"/>
    <n v="1407868561"/>
    <d v="2014-08-12T18:36:01"/>
    <n v="1406140561"/>
    <x v="3899"/>
    <b v="0"/>
    <n v="2"/>
    <b v="0"/>
    <n v="1.25"/>
    <s v="theater/plays"/>
    <x v="1"/>
    <s v="plays"/>
  </r>
  <r>
    <x v="2"/>
    <s v="US"/>
    <s v="USD"/>
    <n v="1433988791"/>
    <d v="2015-06-11T02:13:11"/>
    <n v="1431396791"/>
    <x v="3900"/>
    <b v="0"/>
    <n v="5"/>
    <b v="0"/>
    <n v="5.4"/>
    <s v="theater/plays"/>
    <x v="1"/>
    <s v="plays"/>
  </r>
  <r>
    <x v="2"/>
    <s v="US"/>
    <s v="USD"/>
    <n v="1450554599"/>
    <d v="2015-12-19T19:49:59"/>
    <n v="1447098599"/>
    <x v="3901"/>
    <b v="0"/>
    <n v="1"/>
    <b v="0"/>
    <n v="0.83333333333333337"/>
    <s v="theater/plays"/>
    <x v="1"/>
    <s v="plays"/>
  </r>
  <r>
    <x v="2"/>
    <s v="GB"/>
    <s v="GBP"/>
    <n v="1479125642"/>
    <d v="2016-11-14T12:14:02"/>
    <n v="1476962042"/>
    <x v="3902"/>
    <b v="0"/>
    <n v="31"/>
    <b v="0"/>
    <n v="48.833333333333336"/>
    <s v="theater/plays"/>
    <x v="1"/>
    <s v="plays"/>
  </r>
  <r>
    <x v="2"/>
    <s v="US"/>
    <s v="USD"/>
    <n v="1439581080"/>
    <d v="2015-08-14T19:38:00"/>
    <n v="1435709765"/>
    <x v="3903"/>
    <b v="0"/>
    <n v="0"/>
    <b v="0"/>
    <n v="0"/>
    <s v="theater/plays"/>
    <x v="1"/>
    <s v="plays"/>
  </r>
  <r>
    <x v="2"/>
    <s v="US"/>
    <s v="USD"/>
    <n v="1429074240"/>
    <d v="2015-04-15T05:04:00"/>
    <n v="1427866200"/>
    <x v="3904"/>
    <b v="0"/>
    <n v="2"/>
    <b v="0"/>
    <n v="0.03"/>
    <s v="theater/plays"/>
    <x v="1"/>
    <s v="plays"/>
  </r>
  <r>
    <x v="2"/>
    <s v="GB"/>
    <s v="GBP"/>
    <n v="1434063600"/>
    <d v="2015-06-11T23:00:00"/>
    <n v="1430405903"/>
    <x v="3905"/>
    <b v="0"/>
    <n v="7"/>
    <b v="0"/>
    <n v="11.533333333333333"/>
    <s v="theater/plays"/>
    <x v="1"/>
    <s v="plays"/>
  </r>
  <r>
    <x v="2"/>
    <s v="GB"/>
    <s v="GBP"/>
    <n v="1435325100"/>
    <d v="2015-06-26T13:25:00"/>
    <n v="1432072893"/>
    <x v="3906"/>
    <b v="0"/>
    <n v="16"/>
    <b v="0"/>
    <n v="67.333333333333329"/>
    <s v="theater/plays"/>
    <x v="1"/>
    <s v="plays"/>
  </r>
  <r>
    <x v="2"/>
    <s v="US"/>
    <s v="USD"/>
    <n v="1414354080"/>
    <d v="2014-10-26T20:08:00"/>
    <n v="1411587606"/>
    <x v="3907"/>
    <b v="0"/>
    <n v="4"/>
    <b v="0"/>
    <n v="15.299999999999999"/>
    <s v="theater/plays"/>
    <x v="1"/>
    <s v="plays"/>
  </r>
  <r>
    <x v="2"/>
    <s v="US"/>
    <s v="USD"/>
    <n v="1406603696"/>
    <d v="2014-07-29T03:14:56"/>
    <n v="1405307696"/>
    <x v="3908"/>
    <b v="0"/>
    <n v="4"/>
    <b v="0"/>
    <n v="8.6666666666666679"/>
    <s v="theater/plays"/>
    <x v="1"/>
    <s v="plays"/>
  </r>
  <r>
    <x v="2"/>
    <s v="US"/>
    <s v="USD"/>
    <n v="1410424642"/>
    <d v="2014-09-11T08:37:22"/>
    <n v="1407832642"/>
    <x v="3909"/>
    <b v="0"/>
    <n v="4"/>
    <b v="0"/>
    <n v="0.22499999999999998"/>
    <s v="theater/plays"/>
    <x v="1"/>
    <s v="plays"/>
  </r>
  <r>
    <x v="2"/>
    <s v="US"/>
    <s v="USD"/>
    <n v="1441649397"/>
    <d v="2015-09-07T18:09:57"/>
    <n v="1439057397"/>
    <x v="3910"/>
    <b v="0"/>
    <n v="3"/>
    <b v="0"/>
    <n v="3.0833333333333335"/>
    <s v="theater/plays"/>
    <x v="1"/>
    <s v="plays"/>
  </r>
  <r>
    <x v="2"/>
    <s v="US"/>
    <s v="USD"/>
    <n v="1417033777"/>
    <d v="2014-11-26T20:29:37"/>
    <n v="1414438177"/>
    <x v="3911"/>
    <b v="0"/>
    <n v="36"/>
    <b v="0"/>
    <n v="37.412500000000001"/>
    <s v="theater/plays"/>
    <x v="1"/>
    <s v="plays"/>
  </r>
  <r>
    <x v="2"/>
    <s v="US"/>
    <s v="USD"/>
    <n v="1429936500"/>
    <d v="2015-04-25T04:35:00"/>
    <n v="1424759330"/>
    <x v="3912"/>
    <b v="0"/>
    <n v="1"/>
    <b v="0"/>
    <n v="6.6666666666666671E-3"/>
    <s v="theater/plays"/>
    <x v="1"/>
    <s v="plays"/>
  </r>
  <r>
    <x v="2"/>
    <s v="US"/>
    <s v="USD"/>
    <n v="1448863449"/>
    <d v="2015-11-30T06:04:09"/>
    <n v="1446267849"/>
    <x v="3913"/>
    <b v="0"/>
    <n v="7"/>
    <b v="0"/>
    <n v="10"/>
    <s v="theater/plays"/>
    <x v="1"/>
    <s v="plays"/>
  </r>
  <r>
    <x v="2"/>
    <s v="GB"/>
    <s v="GBP"/>
    <n v="1431298740"/>
    <d v="2015-05-10T22:59:00"/>
    <n v="1429558756"/>
    <x v="3914"/>
    <b v="0"/>
    <n v="27"/>
    <b v="0"/>
    <n v="36.36"/>
    <s v="theater/plays"/>
    <x v="1"/>
    <s v="plays"/>
  </r>
  <r>
    <x v="2"/>
    <s v="GB"/>
    <s v="GBP"/>
    <n v="1464824309"/>
    <d v="2016-06-01T23:38:29"/>
    <n v="1462232309"/>
    <x v="3915"/>
    <b v="0"/>
    <n v="1"/>
    <b v="0"/>
    <n v="0.33333333333333337"/>
    <s v="theater/plays"/>
    <x v="1"/>
    <s v="plays"/>
  </r>
  <r>
    <x v="2"/>
    <s v="DK"/>
    <s v="DKK"/>
    <n v="1464952752"/>
    <d v="2016-06-03T11:19:12"/>
    <n v="1462360752"/>
    <x v="3916"/>
    <b v="0"/>
    <n v="0"/>
    <b v="0"/>
    <n v="0"/>
    <s v="theater/plays"/>
    <x v="1"/>
    <s v="plays"/>
  </r>
  <r>
    <x v="2"/>
    <s v="GB"/>
    <s v="GBP"/>
    <n v="1410439161"/>
    <d v="2014-09-11T12:39:21"/>
    <n v="1407847161"/>
    <x v="3917"/>
    <b v="0"/>
    <n v="1"/>
    <b v="0"/>
    <n v="0.2857142857142857"/>
    <s v="theater/plays"/>
    <x v="1"/>
    <s v="plays"/>
  </r>
  <r>
    <x v="2"/>
    <s v="GB"/>
    <s v="GBP"/>
    <n v="1407168000"/>
    <d v="2014-08-04T16:00:00"/>
    <n v="1406131023"/>
    <x v="3918"/>
    <b v="0"/>
    <n v="3"/>
    <b v="0"/>
    <n v="0.2"/>
    <s v="theater/plays"/>
    <x v="1"/>
    <s v="plays"/>
  </r>
  <r>
    <x v="2"/>
    <s v="GB"/>
    <s v="GBP"/>
    <n v="1453075200"/>
    <d v="2016-01-18T00:00:00"/>
    <n v="1450628773"/>
    <x v="3919"/>
    <b v="0"/>
    <n v="3"/>
    <b v="0"/>
    <n v="1.7999999999999998"/>
    <s v="theater/plays"/>
    <x v="1"/>
    <s v="plays"/>
  </r>
  <r>
    <x v="2"/>
    <s v="GB"/>
    <s v="GBP"/>
    <n v="1479032260"/>
    <d v="2016-11-13T10:17:40"/>
    <n v="1476436660"/>
    <x v="3920"/>
    <b v="0"/>
    <n v="3"/>
    <b v="0"/>
    <n v="5.4"/>
    <s v="theater/plays"/>
    <x v="1"/>
    <s v="plays"/>
  </r>
  <r>
    <x v="2"/>
    <s v="GB"/>
    <s v="GBP"/>
    <n v="1414346400"/>
    <d v="2014-10-26T18:00:00"/>
    <n v="1413291655"/>
    <x v="3921"/>
    <b v="0"/>
    <n v="0"/>
    <b v="0"/>
    <n v="0"/>
    <s v="theater/plays"/>
    <x v="1"/>
    <s v="plays"/>
  </r>
  <r>
    <x v="2"/>
    <s v="US"/>
    <s v="USD"/>
    <n v="1425337200"/>
    <d v="2015-03-02T23:00:00"/>
    <n v="1421432810"/>
    <x v="3922"/>
    <b v="0"/>
    <n v="6"/>
    <b v="0"/>
    <n v="8.1333333333333329"/>
    <s v="theater/plays"/>
    <x v="1"/>
    <s v="plays"/>
  </r>
  <r>
    <x v="2"/>
    <s v="GB"/>
    <s v="GBP"/>
    <n v="1428622271"/>
    <d v="2015-04-09T23:31:11"/>
    <n v="1426203071"/>
    <x v="3923"/>
    <b v="0"/>
    <n v="17"/>
    <b v="0"/>
    <n v="12.034782608695652"/>
    <s v="theater/plays"/>
    <x v="1"/>
    <s v="plays"/>
  </r>
  <r>
    <x v="2"/>
    <s v="US"/>
    <s v="USD"/>
    <n v="1403823722"/>
    <d v="2014-06-26T23:02:02"/>
    <n v="1401231722"/>
    <x v="3924"/>
    <b v="0"/>
    <n v="40"/>
    <b v="0"/>
    <n v="15.266666666666667"/>
    <s v="theater/plays"/>
    <x v="1"/>
    <s v="plays"/>
  </r>
  <r>
    <x v="2"/>
    <s v="US"/>
    <s v="USD"/>
    <n v="1406753639"/>
    <d v="2014-07-30T20:53:59"/>
    <n v="1404161639"/>
    <x v="3925"/>
    <b v="0"/>
    <n v="3"/>
    <b v="0"/>
    <n v="10"/>
    <s v="theater/plays"/>
    <x v="1"/>
    <s v="plays"/>
  </r>
  <r>
    <x v="2"/>
    <s v="AU"/>
    <s v="AUD"/>
    <n v="1419645748"/>
    <d v="2014-12-27T02:02:28"/>
    <n v="1417053748"/>
    <x v="3926"/>
    <b v="0"/>
    <n v="1"/>
    <b v="0"/>
    <n v="0.3"/>
    <s v="theater/plays"/>
    <x v="1"/>
    <s v="plays"/>
  </r>
  <r>
    <x v="2"/>
    <s v="GB"/>
    <s v="GBP"/>
    <n v="1407565504"/>
    <d v="2014-08-09T06:25:04"/>
    <n v="1404973504"/>
    <x v="3927"/>
    <b v="0"/>
    <n v="2"/>
    <b v="0"/>
    <n v="1"/>
    <s v="theater/plays"/>
    <x v="1"/>
    <s v="plays"/>
  </r>
  <r>
    <x v="2"/>
    <s v="US"/>
    <s v="USD"/>
    <n v="1444971540"/>
    <d v="2015-10-16T04:59:00"/>
    <n v="1442593427"/>
    <x v="3928"/>
    <b v="0"/>
    <n v="7"/>
    <b v="0"/>
    <n v="13.020000000000001"/>
    <s v="theater/plays"/>
    <x v="1"/>
    <s v="plays"/>
  </r>
  <r>
    <x v="2"/>
    <s v="US"/>
    <s v="USD"/>
    <n v="1474228265"/>
    <d v="2016-09-18T19:51:05"/>
    <n v="1471636265"/>
    <x v="3929"/>
    <b v="0"/>
    <n v="14"/>
    <b v="0"/>
    <n v="2.2650000000000001"/>
    <s v="theater/plays"/>
    <x v="1"/>
    <s v="plays"/>
  </r>
  <r>
    <x v="2"/>
    <s v="AU"/>
    <s v="AUD"/>
    <n v="1459490400"/>
    <d v="2016-04-01T06:00:00"/>
    <n v="1457078868"/>
    <x v="3930"/>
    <b v="0"/>
    <n v="0"/>
    <b v="0"/>
    <n v="0"/>
    <s v="theater/plays"/>
    <x v="1"/>
    <s v="plays"/>
  </r>
  <r>
    <x v="2"/>
    <s v="US"/>
    <s v="USD"/>
    <n v="1441510707"/>
    <d v="2015-09-06T03:38:27"/>
    <n v="1439350707"/>
    <x v="3931"/>
    <b v="0"/>
    <n v="0"/>
    <b v="0"/>
    <n v="0"/>
    <s v="theater/plays"/>
    <x v="1"/>
    <s v="plays"/>
  </r>
  <r>
    <x v="2"/>
    <s v="US"/>
    <s v="USD"/>
    <n v="1458097364"/>
    <d v="2016-03-16T03:02:44"/>
    <n v="1455508964"/>
    <x v="3932"/>
    <b v="0"/>
    <n v="1"/>
    <b v="0"/>
    <n v="8.3333333333333332E-3"/>
    <s v="theater/plays"/>
    <x v="1"/>
    <s v="plays"/>
  </r>
  <r>
    <x v="2"/>
    <s v="US"/>
    <s v="USD"/>
    <n v="1468716180"/>
    <d v="2016-07-17T00:43:00"/>
    <n v="1466205262"/>
    <x v="3933"/>
    <b v="0"/>
    <n v="12"/>
    <b v="0"/>
    <n v="15.742857142857142"/>
    <s v="theater/plays"/>
    <x v="1"/>
    <s v="plays"/>
  </r>
  <r>
    <x v="2"/>
    <s v="US"/>
    <s v="USD"/>
    <n v="1443704400"/>
    <d v="2015-10-01T13:00:00"/>
    <n v="1439827639"/>
    <x v="3934"/>
    <b v="0"/>
    <n v="12"/>
    <b v="0"/>
    <n v="11"/>
    <s v="theater/plays"/>
    <x v="1"/>
    <s v="plays"/>
  </r>
  <r>
    <x v="2"/>
    <s v="GB"/>
    <s v="GBP"/>
    <n v="1443973546"/>
    <d v="2015-10-04T15:45:46"/>
    <n v="1438789546"/>
    <x v="3935"/>
    <b v="0"/>
    <n v="23"/>
    <b v="0"/>
    <n v="43.833333333333336"/>
    <s v="theater/plays"/>
    <x v="1"/>
    <s v="plays"/>
  </r>
  <r>
    <x v="2"/>
    <s v="US"/>
    <s v="USD"/>
    <n v="1480576720"/>
    <d v="2016-12-01T07:18:40"/>
    <n v="1477981120"/>
    <x v="3936"/>
    <b v="0"/>
    <n v="0"/>
    <b v="0"/>
    <n v="0"/>
    <s v="theater/plays"/>
    <x v="1"/>
    <s v="plays"/>
  </r>
  <r>
    <x v="2"/>
    <s v="US"/>
    <s v="USD"/>
    <n v="1468249760"/>
    <d v="2016-07-11T15:09:20"/>
    <n v="1465830560"/>
    <x v="3937"/>
    <b v="0"/>
    <n v="10"/>
    <b v="0"/>
    <n v="86.135181975736558"/>
    <s v="theater/plays"/>
    <x v="1"/>
    <s v="plays"/>
  </r>
  <r>
    <x v="2"/>
    <s v="US"/>
    <s v="USD"/>
    <n v="1435441454"/>
    <d v="2015-06-27T21:44:14"/>
    <n v="1432763054"/>
    <x v="3938"/>
    <b v="0"/>
    <n v="5"/>
    <b v="0"/>
    <n v="12.196620583717358"/>
    <s v="theater/plays"/>
    <x v="1"/>
    <s v="plays"/>
  </r>
  <r>
    <x v="2"/>
    <s v="AU"/>
    <s v="AUD"/>
    <n v="1412656200"/>
    <d v="2014-10-07T04:30:00"/>
    <n v="1412328979"/>
    <x v="3939"/>
    <b v="0"/>
    <n v="1"/>
    <b v="0"/>
    <n v="0.1"/>
    <s v="theater/plays"/>
    <x v="1"/>
    <s v="plays"/>
  </r>
  <r>
    <x v="2"/>
    <s v="US"/>
    <s v="USD"/>
    <n v="1420199351"/>
    <d v="2015-01-02T11:49:11"/>
    <n v="1416311351"/>
    <x v="3940"/>
    <b v="0"/>
    <n v="2"/>
    <b v="0"/>
    <n v="0.22"/>
    <s v="theater/plays"/>
    <x v="1"/>
    <s v="plays"/>
  </r>
  <r>
    <x v="2"/>
    <s v="US"/>
    <s v="USD"/>
    <n v="1416877200"/>
    <d v="2014-11-25T01:00:00"/>
    <n v="1414505137"/>
    <x v="3941"/>
    <b v="0"/>
    <n v="2"/>
    <b v="0"/>
    <n v="0.90909090909090906"/>
    <s v="theater/plays"/>
    <x v="1"/>
    <s v="plays"/>
  </r>
  <r>
    <x v="2"/>
    <s v="US"/>
    <s v="USD"/>
    <n v="1434490914"/>
    <d v="2015-06-16T21:41:54"/>
    <n v="1429306914"/>
    <x v="3942"/>
    <b v="0"/>
    <n v="0"/>
    <b v="0"/>
    <n v="0"/>
    <s v="theater/plays"/>
    <x v="1"/>
    <s v="plays"/>
  </r>
  <r>
    <x v="2"/>
    <s v="US"/>
    <s v="USD"/>
    <n v="1446483000"/>
    <d v="2015-11-02T16:50:00"/>
    <n v="1443811268"/>
    <x v="3943"/>
    <b v="0"/>
    <n v="13"/>
    <b v="0"/>
    <n v="35.64"/>
    <s v="theater/plays"/>
    <x v="1"/>
    <s v="plays"/>
  </r>
  <r>
    <x v="2"/>
    <s v="US"/>
    <s v="USD"/>
    <n v="1440690875"/>
    <d v="2015-08-27T15:54:35"/>
    <n v="1438098875"/>
    <x v="3944"/>
    <b v="0"/>
    <n v="0"/>
    <b v="0"/>
    <n v="0"/>
    <s v="theater/plays"/>
    <x v="1"/>
    <s v="plays"/>
  </r>
  <r>
    <x v="2"/>
    <s v="US"/>
    <s v="USD"/>
    <n v="1431717268"/>
    <d v="2015-05-15T19:14:28"/>
    <n v="1429125268"/>
    <x v="3945"/>
    <b v="0"/>
    <n v="1"/>
    <b v="0"/>
    <n v="0.25"/>
    <s v="theater/plays"/>
    <x v="1"/>
    <s v="plays"/>
  </r>
  <r>
    <x v="2"/>
    <s v="US"/>
    <s v="USD"/>
    <n v="1425110400"/>
    <d v="2015-02-28T08:00:00"/>
    <n v="1422388822"/>
    <x v="3946"/>
    <b v="0"/>
    <n v="5"/>
    <b v="0"/>
    <n v="3.25"/>
    <s v="theater/plays"/>
    <x v="1"/>
    <s v="plays"/>
  </r>
  <r>
    <x v="2"/>
    <s v="US"/>
    <s v="USD"/>
    <n v="1475378744"/>
    <d v="2016-10-02T03:25:44"/>
    <n v="1472786744"/>
    <x v="3947"/>
    <b v="0"/>
    <n v="2"/>
    <b v="0"/>
    <n v="3.3666666666666663"/>
    <s v="theater/plays"/>
    <x v="1"/>
    <s v="plays"/>
  </r>
  <r>
    <x v="2"/>
    <s v="AU"/>
    <s v="AUD"/>
    <n v="1410076123"/>
    <d v="2014-09-07T07:48:43"/>
    <n v="1404892123"/>
    <x v="3948"/>
    <b v="0"/>
    <n v="0"/>
    <b v="0"/>
    <n v="0"/>
    <s v="theater/plays"/>
    <x v="1"/>
    <s v="plays"/>
  </r>
  <r>
    <x v="2"/>
    <s v="AU"/>
    <s v="AUD"/>
    <n v="1423623221"/>
    <d v="2015-02-11T02:53:41"/>
    <n v="1421031221"/>
    <x v="3949"/>
    <b v="0"/>
    <n v="32"/>
    <b v="0"/>
    <n v="15.770000000000001"/>
    <s v="theater/plays"/>
    <x v="1"/>
    <s v="plays"/>
  </r>
  <r>
    <x v="2"/>
    <s v="US"/>
    <s v="USD"/>
    <n v="1460140500"/>
    <d v="2016-04-08T18:35:00"/>
    <n v="1457628680"/>
    <x v="3950"/>
    <b v="0"/>
    <n v="1"/>
    <b v="0"/>
    <n v="0.625"/>
    <s v="theater/plays"/>
    <x v="1"/>
    <s v="plays"/>
  </r>
  <r>
    <x v="2"/>
    <s v="IE"/>
    <s v="EUR"/>
    <n v="1462301342"/>
    <d v="2016-05-03T18:49:02"/>
    <n v="1457120942"/>
    <x v="3951"/>
    <b v="0"/>
    <n v="1"/>
    <b v="0"/>
    <n v="5.0000000000000001E-4"/>
    <s v="theater/plays"/>
    <x v="1"/>
    <s v="plays"/>
  </r>
  <r>
    <x v="2"/>
    <s v="US"/>
    <s v="USD"/>
    <n v="1445885890"/>
    <d v="2015-10-26T18:58:10"/>
    <n v="1440701890"/>
    <x v="3952"/>
    <b v="0"/>
    <n v="1"/>
    <b v="0"/>
    <n v="9.6153846153846159E-2"/>
    <s v="theater/plays"/>
    <x v="1"/>
    <s v="plays"/>
  </r>
  <r>
    <x v="2"/>
    <s v="US"/>
    <s v="USD"/>
    <n v="1469834940"/>
    <d v="2016-07-29T23:29:00"/>
    <n v="1467162586"/>
    <x v="3953"/>
    <b v="0"/>
    <n v="0"/>
    <b v="0"/>
    <n v="0"/>
    <s v="theater/plays"/>
    <x v="1"/>
    <s v="plays"/>
  </r>
  <r>
    <x v="2"/>
    <s v="CA"/>
    <s v="CAD"/>
    <n v="1405352264"/>
    <d v="2014-07-14T15:37:44"/>
    <n v="1400168264"/>
    <x v="3954"/>
    <b v="0"/>
    <n v="0"/>
    <b v="0"/>
    <n v="0"/>
    <s v="theater/plays"/>
    <x v="1"/>
    <s v="plays"/>
  </r>
  <r>
    <x v="2"/>
    <s v="US"/>
    <s v="USD"/>
    <n v="1448745741"/>
    <d v="2015-11-28T21:22:21"/>
    <n v="1446150141"/>
    <x v="3955"/>
    <b v="0"/>
    <n v="8"/>
    <b v="0"/>
    <n v="24.285714285714285"/>
    <s v="theater/plays"/>
    <x v="1"/>
    <s v="plays"/>
  </r>
  <r>
    <x v="2"/>
    <s v="US"/>
    <s v="USD"/>
    <n v="1461543600"/>
    <d v="2016-04-25T00:20:00"/>
    <n v="1459203727"/>
    <x v="3956"/>
    <b v="0"/>
    <n v="0"/>
    <b v="0"/>
    <n v="0"/>
    <s v="theater/plays"/>
    <x v="1"/>
    <s v="plays"/>
  </r>
  <r>
    <x v="2"/>
    <s v="US"/>
    <s v="USD"/>
    <n v="1468020354"/>
    <d v="2016-07-08T23:25:54"/>
    <n v="1464045954"/>
    <x v="3957"/>
    <b v="0"/>
    <n v="1"/>
    <b v="0"/>
    <n v="2.5000000000000001E-2"/>
    <s v="theater/plays"/>
    <x v="1"/>
    <s v="plays"/>
  </r>
  <r>
    <x v="2"/>
    <s v="US"/>
    <s v="USD"/>
    <n v="1406988000"/>
    <d v="2014-08-02T14:00:00"/>
    <n v="1403822912"/>
    <x v="3958"/>
    <b v="0"/>
    <n v="16"/>
    <b v="0"/>
    <n v="32.049999999999997"/>
    <s v="theater/plays"/>
    <x v="1"/>
    <s v="plays"/>
  </r>
  <r>
    <x v="2"/>
    <s v="US"/>
    <s v="USD"/>
    <n v="1411930556"/>
    <d v="2014-09-28T18:55:56"/>
    <n v="1409338556"/>
    <x v="3959"/>
    <b v="0"/>
    <n v="12"/>
    <b v="0"/>
    <n v="24.333333333333336"/>
    <s v="theater/plays"/>
    <x v="1"/>
    <s v="plays"/>
  </r>
  <r>
    <x v="2"/>
    <s v="US"/>
    <s v="USD"/>
    <n v="1451852256"/>
    <d v="2016-01-03T20:17:36"/>
    <n v="1449260256"/>
    <x v="3960"/>
    <b v="0"/>
    <n v="4"/>
    <b v="0"/>
    <n v="1.5"/>
    <s v="theater/plays"/>
    <x v="1"/>
    <s v="plays"/>
  </r>
  <r>
    <x v="2"/>
    <s v="GB"/>
    <s v="GBP"/>
    <n v="1399584210"/>
    <d v="2014-05-08T21:23:30"/>
    <n v="1397683410"/>
    <x v="3961"/>
    <b v="0"/>
    <n v="2"/>
    <b v="0"/>
    <n v="0.42"/>
    <s v="theater/plays"/>
    <x v="1"/>
    <s v="plays"/>
  </r>
  <r>
    <x v="2"/>
    <s v="GB"/>
    <s v="GBP"/>
    <n v="1448722494"/>
    <d v="2015-11-28T14:54:54"/>
    <n v="1446562494"/>
    <x v="3962"/>
    <b v="0"/>
    <n v="3"/>
    <b v="0"/>
    <n v="3.214285714285714"/>
    <s v="theater/plays"/>
    <x v="1"/>
    <s v="plays"/>
  </r>
  <r>
    <x v="2"/>
    <s v="CA"/>
    <s v="CAD"/>
    <n v="1447821717"/>
    <d v="2015-11-18T04:41:57"/>
    <n v="1445226117"/>
    <x v="3963"/>
    <b v="0"/>
    <n v="0"/>
    <b v="0"/>
    <n v="0"/>
    <s v="theater/plays"/>
    <x v="1"/>
    <s v="plays"/>
  </r>
  <r>
    <x v="2"/>
    <s v="US"/>
    <s v="USD"/>
    <n v="1429460386"/>
    <d v="2015-04-19T16:19:46"/>
    <n v="1424279986"/>
    <x v="3964"/>
    <b v="0"/>
    <n v="3"/>
    <b v="0"/>
    <n v="6.3"/>
    <s v="theater/plays"/>
    <x v="1"/>
    <s v="plays"/>
  </r>
  <r>
    <x v="2"/>
    <s v="US"/>
    <s v="USD"/>
    <n v="1460608780"/>
    <d v="2016-04-14T04:39:40"/>
    <n v="1455428380"/>
    <x v="3965"/>
    <b v="0"/>
    <n v="4"/>
    <b v="0"/>
    <n v="14.249999999999998"/>
    <s v="theater/plays"/>
    <x v="1"/>
    <s v="plays"/>
  </r>
  <r>
    <x v="2"/>
    <s v="US"/>
    <s v="USD"/>
    <n v="1406170740"/>
    <d v="2014-07-24T02:59:00"/>
    <n v="1402506278"/>
    <x v="3966"/>
    <b v="0"/>
    <n v="2"/>
    <b v="0"/>
    <n v="0.6"/>
    <s v="theater/plays"/>
    <x v="1"/>
    <s v="plays"/>
  </r>
  <r>
    <x v="2"/>
    <s v="US"/>
    <s v="USD"/>
    <n v="1488783507"/>
    <d v="2017-03-06T06:58:27"/>
    <n v="1486191507"/>
    <x v="3967"/>
    <b v="0"/>
    <n v="10"/>
    <b v="0"/>
    <n v="24.117647058823529"/>
    <s v="theater/plays"/>
    <x v="1"/>
    <s v="plays"/>
  </r>
  <r>
    <x v="2"/>
    <s v="US"/>
    <s v="USD"/>
    <n v="1463945673"/>
    <d v="2016-05-22T19:34:33"/>
    <n v="1458761673"/>
    <x v="3968"/>
    <b v="0"/>
    <n v="11"/>
    <b v="0"/>
    <n v="10.54"/>
    <s v="theater/plays"/>
    <x v="1"/>
    <s v="plays"/>
  </r>
  <r>
    <x v="2"/>
    <s v="US"/>
    <s v="USD"/>
    <n v="1472442900"/>
    <d v="2016-08-29T03:55:00"/>
    <n v="1471638646"/>
    <x v="3969"/>
    <b v="0"/>
    <n v="6"/>
    <b v="0"/>
    <n v="7.4690265486725664"/>
    <s v="theater/plays"/>
    <x v="1"/>
    <s v="plays"/>
  </r>
  <r>
    <x v="2"/>
    <s v="US"/>
    <s v="USD"/>
    <n v="1460925811"/>
    <d v="2016-04-17T20:43:31"/>
    <n v="1458333811"/>
    <x v="3970"/>
    <b v="0"/>
    <n v="2"/>
    <b v="0"/>
    <n v="7.3333333333333334E-2"/>
    <s v="theater/plays"/>
    <x v="1"/>
    <s v="plays"/>
  </r>
  <r>
    <x v="2"/>
    <s v="US"/>
    <s v="USD"/>
    <n v="1405947126"/>
    <d v="2014-07-21T12:52:06"/>
    <n v="1403355126"/>
    <x v="3971"/>
    <b v="0"/>
    <n v="6"/>
    <b v="0"/>
    <n v="0.97142857142857131"/>
    <s v="theater/plays"/>
    <x v="1"/>
    <s v="plays"/>
  </r>
  <r>
    <x v="2"/>
    <s v="US"/>
    <s v="USD"/>
    <n v="1423186634"/>
    <d v="2015-02-06T01:37:14"/>
    <n v="1418002634"/>
    <x v="3972"/>
    <b v="0"/>
    <n v="8"/>
    <b v="0"/>
    <n v="21.099999999999998"/>
    <s v="theater/plays"/>
    <x v="1"/>
    <s v="plays"/>
  </r>
  <r>
    <x v="2"/>
    <s v="US"/>
    <s v="USD"/>
    <n v="1462766400"/>
    <d v="2016-05-09T04:00:00"/>
    <n v="1460219110"/>
    <x v="3973"/>
    <b v="0"/>
    <n v="37"/>
    <b v="0"/>
    <n v="78.100000000000009"/>
    <s v="theater/plays"/>
    <x v="1"/>
    <s v="plays"/>
  </r>
  <r>
    <x v="2"/>
    <s v="GB"/>
    <s v="GBP"/>
    <n v="1464872848"/>
    <d v="2016-06-02T13:07:28"/>
    <n v="1462280848"/>
    <x v="3974"/>
    <b v="0"/>
    <n v="11"/>
    <b v="0"/>
    <n v="32"/>
    <s v="theater/plays"/>
    <x v="1"/>
    <s v="plays"/>
  </r>
  <r>
    <x v="2"/>
    <s v="US"/>
    <s v="USD"/>
    <n v="1468442898"/>
    <d v="2016-07-13T20:48:18"/>
    <n v="1465850898"/>
    <x v="3975"/>
    <b v="0"/>
    <n v="0"/>
    <b v="0"/>
    <n v="0"/>
    <s v="theater/plays"/>
    <x v="1"/>
    <s v="plays"/>
  </r>
  <r>
    <x v="2"/>
    <s v="US"/>
    <s v="USD"/>
    <n v="1406876400"/>
    <d v="2014-08-01T07:00:00"/>
    <n v="1405024561"/>
    <x v="3976"/>
    <b v="0"/>
    <n v="10"/>
    <b v="0"/>
    <n v="47.692307692307693"/>
    <s v="theater/plays"/>
    <x v="1"/>
    <s v="plays"/>
  </r>
  <r>
    <x v="2"/>
    <s v="US"/>
    <s v="USD"/>
    <n v="1469213732"/>
    <d v="2016-07-22T18:55:32"/>
    <n v="1466621732"/>
    <x v="3977"/>
    <b v="0"/>
    <n v="6"/>
    <b v="0"/>
    <n v="1.4500000000000002"/>
    <s v="theater/plays"/>
    <x v="1"/>
    <s v="plays"/>
  </r>
  <r>
    <x v="2"/>
    <s v="US"/>
    <s v="USD"/>
    <n v="1422717953"/>
    <d v="2015-01-31T15:25:53"/>
    <n v="1417533953"/>
    <x v="3978"/>
    <b v="0"/>
    <n v="8"/>
    <b v="0"/>
    <n v="10.7"/>
    <s v="theater/plays"/>
    <x v="1"/>
    <s v="plays"/>
  </r>
  <r>
    <x v="2"/>
    <s v="GB"/>
    <s v="GBP"/>
    <n v="1427659200"/>
    <d v="2015-03-29T20:00:00"/>
    <n v="1425678057"/>
    <x v="3979"/>
    <b v="0"/>
    <n v="6"/>
    <b v="0"/>
    <n v="1.8333333333333333"/>
    <s v="theater/plays"/>
    <x v="1"/>
    <s v="plays"/>
  </r>
  <r>
    <x v="2"/>
    <s v="US"/>
    <s v="USD"/>
    <n v="1404570147"/>
    <d v="2014-07-05T14:22:27"/>
    <n v="1401978147"/>
    <x v="3980"/>
    <b v="0"/>
    <n v="7"/>
    <b v="0"/>
    <n v="18"/>
    <s v="theater/plays"/>
    <x v="1"/>
    <s v="plays"/>
  </r>
  <r>
    <x v="2"/>
    <s v="US"/>
    <s v="USD"/>
    <n v="1468729149"/>
    <d v="2016-07-17T04:19:09"/>
    <n v="1463545149"/>
    <x v="3981"/>
    <b v="0"/>
    <n v="7"/>
    <b v="0"/>
    <n v="4.083333333333333"/>
    <s v="theater/plays"/>
    <x v="1"/>
    <s v="plays"/>
  </r>
  <r>
    <x v="2"/>
    <s v="GB"/>
    <s v="GBP"/>
    <n v="1436297180"/>
    <d v="2015-07-07T19:26:20"/>
    <n v="1431113180"/>
    <x v="3982"/>
    <b v="0"/>
    <n v="5"/>
    <b v="0"/>
    <n v="20"/>
    <s v="theater/plays"/>
    <x v="1"/>
    <s v="plays"/>
  </r>
  <r>
    <x v="2"/>
    <s v="US"/>
    <s v="USD"/>
    <n v="1400569140"/>
    <d v="2014-05-20T06:59:00"/>
    <n v="1397854356"/>
    <x v="3983"/>
    <b v="0"/>
    <n v="46"/>
    <b v="0"/>
    <n v="34.802513464991023"/>
    <s v="theater/plays"/>
    <x v="1"/>
    <s v="plays"/>
  </r>
  <r>
    <x v="2"/>
    <s v="GB"/>
    <s v="GBP"/>
    <n v="1415404800"/>
    <d v="2014-11-08T00:00:00"/>
    <n v="1412809644"/>
    <x v="3984"/>
    <b v="0"/>
    <n v="10"/>
    <b v="0"/>
    <n v="6.3333333333333339"/>
    <s v="theater/plays"/>
    <x v="1"/>
    <s v="plays"/>
  </r>
  <r>
    <x v="2"/>
    <s v="US"/>
    <s v="USD"/>
    <n v="1456002300"/>
    <d v="2016-02-20T21:05:00"/>
    <n v="1454173120"/>
    <x v="3985"/>
    <b v="0"/>
    <n v="19"/>
    <b v="0"/>
    <n v="32.049999999999997"/>
    <s v="theater/plays"/>
    <x v="1"/>
    <s v="plays"/>
  </r>
  <r>
    <x v="2"/>
    <s v="GB"/>
    <s v="GBP"/>
    <n v="1462539840"/>
    <d v="2016-05-06T13:04:00"/>
    <n v="1460034594"/>
    <x v="3986"/>
    <b v="0"/>
    <n v="13"/>
    <b v="0"/>
    <n v="9.76"/>
    <s v="theater/plays"/>
    <x v="1"/>
    <s v="plays"/>
  </r>
  <r>
    <x v="2"/>
    <s v="GB"/>
    <s v="GBP"/>
    <n v="1400278290"/>
    <d v="2014-05-16T22:11:30"/>
    <n v="1399414290"/>
    <x v="3987"/>
    <b v="0"/>
    <n v="13"/>
    <b v="0"/>
    <n v="37.75"/>
    <s v="theater/plays"/>
    <x v="1"/>
    <s v="plays"/>
  </r>
  <r>
    <x v="2"/>
    <s v="US"/>
    <s v="USD"/>
    <n v="1440813413"/>
    <d v="2015-08-29T01:56:53"/>
    <n v="1439517413"/>
    <x v="3988"/>
    <b v="0"/>
    <n v="4"/>
    <b v="0"/>
    <n v="2.1333333333333333"/>
    <s v="theater/plays"/>
    <x v="1"/>
    <s v="plays"/>
  </r>
  <r>
    <x v="2"/>
    <s v="US"/>
    <s v="USD"/>
    <n v="1447009181"/>
    <d v="2015-11-08T18:59:41"/>
    <n v="1444413581"/>
    <x v="3989"/>
    <b v="0"/>
    <n v="0"/>
    <b v="0"/>
    <n v="0"/>
    <s v="theater/plays"/>
    <x v="1"/>
    <s v="plays"/>
  </r>
  <r>
    <x v="2"/>
    <s v="GB"/>
    <s v="GBP"/>
    <n v="1456934893"/>
    <d v="2016-03-02T16:08:13"/>
    <n v="1454342893"/>
    <x v="3990"/>
    <b v="0"/>
    <n v="3"/>
    <b v="0"/>
    <n v="4.1818181818181817"/>
    <s v="theater/plays"/>
    <x v="1"/>
    <s v="plays"/>
  </r>
  <r>
    <x v="2"/>
    <s v="US"/>
    <s v="USD"/>
    <n v="1433086082"/>
    <d v="2015-05-31T15:28:02"/>
    <n v="1430494082"/>
    <x v="3991"/>
    <b v="0"/>
    <n v="1"/>
    <b v="0"/>
    <n v="20"/>
    <s v="theater/plays"/>
    <x v="1"/>
    <s v="plays"/>
  </r>
  <r>
    <x v="2"/>
    <s v="US"/>
    <s v="USD"/>
    <n v="1449876859"/>
    <d v="2015-12-11T23:34:19"/>
    <n v="1444689259"/>
    <x v="3992"/>
    <b v="0"/>
    <n v="9"/>
    <b v="0"/>
    <n v="5.41"/>
    <s v="theater/plays"/>
    <x v="1"/>
    <s v="plays"/>
  </r>
  <r>
    <x v="2"/>
    <s v="US"/>
    <s v="USD"/>
    <n v="1431549912"/>
    <d v="2015-05-13T20:45:12"/>
    <n v="1428957912"/>
    <x v="3993"/>
    <b v="0"/>
    <n v="1"/>
    <b v="0"/>
    <n v="6.0000000000000001E-3"/>
    <s v="theater/plays"/>
    <x v="1"/>
    <s v="plays"/>
  </r>
  <r>
    <x v="2"/>
    <s v="US"/>
    <s v="USD"/>
    <n v="1405761690"/>
    <d v="2014-07-19T09:21:30"/>
    <n v="1403169690"/>
    <x v="3994"/>
    <b v="0"/>
    <n v="1"/>
    <b v="0"/>
    <n v="0.25"/>
    <s v="theater/plays"/>
    <x v="1"/>
    <s v="plays"/>
  </r>
  <r>
    <x v="2"/>
    <s v="GB"/>
    <s v="GBP"/>
    <n v="1423913220"/>
    <d v="2015-02-14T11:27:00"/>
    <n v="1421339077"/>
    <x v="3995"/>
    <b v="0"/>
    <n v="4"/>
    <b v="0"/>
    <n v="35"/>
    <s v="theater/plays"/>
    <x v="1"/>
    <s v="plays"/>
  </r>
  <r>
    <x v="2"/>
    <s v="US"/>
    <s v="USD"/>
    <n v="1416499440"/>
    <d v="2014-11-20T16:04:00"/>
    <n v="1415341464"/>
    <x v="3996"/>
    <b v="0"/>
    <n v="17"/>
    <b v="0"/>
    <n v="16.566666666666666"/>
    <s v="theater/plays"/>
    <x v="1"/>
    <s v="plays"/>
  </r>
  <r>
    <x v="2"/>
    <s v="GB"/>
    <s v="GBP"/>
    <n v="1428222221"/>
    <d v="2015-04-05T08:23:41"/>
    <n v="1425633821"/>
    <x v="3997"/>
    <b v="0"/>
    <n v="0"/>
    <b v="0"/>
    <n v="0"/>
    <s v="theater/plays"/>
    <x v="1"/>
    <s v="plays"/>
  </r>
  <r>
    <x v="2"/>
    <s v="US"/>
    <s v="USD"/>
    <n v="1427580426"/>
    <d v="2015-03-28T22:07:06"/>
    <n v="1424992026"/>
    <x v="3998"/>
    <b v="0"/>
    <n v="12"/>
    <b v="0"/>
    <n v="57.199999999999996"/>
    <s v="theater/plays"/>
    <x v="1"/>
    <s v="plays"/>
  </r>
  <r>
    <x v="2"/>
    <s v="US"/>
    <s v="USD"/>
    <n v="1409514709"/>
    <d v="2014-08-31T19:51:49"/>
    <n v="1406058798"/>
    <x v="3999"/>
    <b v="0"/>
    <n v="14"/>
    <b v="0"/>
    <n v="16.514285714285716"/>
    <s v="theater/plays"/>
    <x v="1"/>
    <s v="plays"/>
  </r>
  <r>
    <x v="2"/>
    <s v="US"/>
    <s v="USD"/>
    <n v="1462631358"/>
    <d v="2016-05-07T14:29:18"/>
    <n v="1457450958"/>
    <x v="4000"/>
    <b v="0"/>
    <n v="1"/>
    <b v="0"/>
    <n v="0.125"/>
    <s v="theater/plays"/>
    <x v="1"/>
    <s v="plays"/>
  </r>
  <r>
    <x v="2"/>
    <s v="GB"/>
    <s v="GBP"/>
    <n v="1488394800"/>
    <d v="2017-03-01T19:00:00"/>
    <n v="1486681708"/>
    <x v="4001"/>
    <b v="0"/>
    <n v="14"/>
    <b v="0"/>
    <n v="37.75"/>
    <s v="theater/plays"/>
    <x v="1"/>
    <s v="plays"/>
  </r>
  <r>
    <x v="2"/>
    <s v="US"/>
    <s v="USD"/>
    <n v="1411779761"/>
    <d v="2014-09-27T01:02:41"/>
    <n v="1409187761"/>
    <x v="4002"/>
    <b v="0"/>
    <n v="4"/>
    <b v="0"/>
    <n v="1.8399999999999999"/>
    <s v="theater/plays"/>
    <x v="1"/>
    <s v="plays"/>
  </r>
  <r>
    <x v="2"/>
    <s v="US"/>
    <s v="USD"/>
    <n v="1424009147"/>
    <d v="2015-02-15T14:05:47"/>
    <n v="1421417147"/>
    <x v="4003"/>
    <b v="0"/>
    <n v="2"/>
    <b v="0"/>
    <n v="10.050000000000001"/>
    <s v="theater/plays"/>
    <x v="1"/>
    <s v="plays"/>
  </r>
  <r>
    <x v="2"/>
    <s v="US"/>
    <s v="USD"/>
    <n v="1412740457"/>
    <d v="2014-10-08T03:54:17"/>
    <n v="1410148457"/>
    <x v="4004"/>
    <b v="0"/>
    <n v="1"/>
    <b v="0"/>
    <n v="0.2"/>
    <s v="theater/plays"/>
    <x v="1"/>
    <s v="plays"/>
  </r>
  <r>
    <x v="2"/>
    <s v="US"/>
    <s v="USD"/>
    <n v="1413832985"/>
    <d v="2014-10-20T19:23:05"/>
    <n v="1408648985"/>
    <x v="4005"/>
    <b v="0"/>
    <n v="2"/>
    <b v="0"/>
    <n v="1.3333333333333335"/>
    <s v="theater/plays"/>
    <x v="1"/>
    <s v="plays"/>
  </r>
  <r>
    <x v="2"/>
    <s v="US"/>
    <s v="USD"/>
    <n v="1455647587"/>
    <d v="2016-02-16T18:33:07"/>
    <n v="1453487587"/>
    <x v="4006"/>
    <b v="0"/>
    <n v="1"/>
    <b v="0"/>
    <n v="6.6666666666666671E-3"/>
    <s v="theater/plays"/>
    <x v="1"/>
    <s v="plays"/>
  </r>
  <r>
    <x v="2"/>
    <s v="US"/>
    <s v="USD"/>
    <n v="1409070480"/>
    <d v="2014-08-26T16:28:00"/>
    <n v="1406572381"/>
    <x v="4007"/>
    <b v="0"/>
    <n v="1"/>
    <b v="0"/>
    <n v="0.25"/>
    <s v="theater/plays"/>
    <x v="1"/>
    <s v="plays"/>
  </r>
  <r>
    <x v="2"/>
    <s v="GB"/>
    <s v="GBP"/>
    <n v="1437606507"/>
    <d v="2015-07-22T23:08:27"/>
    <n v="1435014507"/>
    <x v="4008"/>
    <b v="0"/>
    <n v="4"/>
    <b v="0"/>
    <n v="6"/>
    <s v="theater/plays"/>
    <x v="1"/>
    <s v="plays"/>
  </r>
  <r>
    <x v="2"/>
    <s v="GB"/>
    <s v="GBP"/>
    <n v="1410281360"/>
    <d v="2014-09-09T16:49:20"/>
    <n v="1406825360"/>
    <x v="4009"/>
    <b v="0"/>
    <n v="3"/>
    <b v="0"/>
    <n v="3.8860103626943006"/>
    <s v="theater/plays"/>
    <x v="1"/>
    <s v="plays"/>
  </r>
  <r>
    <x v="2"/>
    <s v="US"/>
    <s v="USD"/>
    <n v="1414348166"/>
    <d v="2014-10-26T18:29:26"/>
    <n v="1412879366"/>
    <x v="4010"/>
    <b v="0"/>
    <n v="38"/>
    <b v="0"/>
    <n v="24.194444444444443"/>
    <s v="theater/plays"/>
    <x v="1"/>
    <s v="plays"/>
  </r>
  <r>
    <x v="2"/>
    <s v="GB"/>
    <s v="GBP"/>
    <n v="1422450278"/>
    <d v="2015-01-28T13:04:38"/>
    <n v="1419858278"/>
    <x v="4011"/>
    <b v="0"/>
    <n v="4"/>
    <b v="0"/>
    <n v="7.6"/>
    <s v="theater/plays"/>
    <x v="1"/>
    <s v="plays"/>
  </r>
  <r>
    <x v="2"/>
    <s v="GB"/>
    <s v="GBP"/>
    <n v="1430571849"/>
    <d v="2015-05-02T13:04:09"/>
    <n v="1427979849"/>
    <x v="4012"/>
    <b v="0"/>
    <n v="0"/>
    <b v="0"/>
    <n v="0"/>
    <s v="theater/plays"/>
    <x v="1"/>
    <s v="plays"/>
  </r>
  <r>
    <x v="2"/>
    <s v="US"/>
    <s v="USD"/>
    <n v="1424070823"/>
    <d v="2015-02-16T07:13:43"/>
    <n v="1421478823"/>
    <x v="4013"/>
    <b v="0"/>
    <n v="2"/>
    <b v="0"/>
    <n v="1.3"/>
    <s v="theater/plays"/>
    <x v="1"/>
    <s v="plays"/>
  </r>
  <r>
    <x v="2"/>
    <s v="US"/>
    <s v="USD"/>
    <n v="1457157269"/>
    <d v="2016-03-05T05:54:29"/>
    <n v="1455861269"/>
    <x v="4014"/>
    <b v="0"/>
    <n v="0"/>
    <b v="0"/>
    <n v="0"/>
    <s v="theater/plays"/>
    <x v="1"/>
    <s v="plays"/>
  </r>
  <r>
    <x v="2"/>
    <s v="US"/>
    <s v="USD"/>
    <n v="1437331463"/>
    <d v="2015-07-19T18:44:23"/>
    <n v="1434739463"/>
    <x v="4015"/>
    <b v="0"/>
    <n v="1"/>
    <b v="0"/>
    <n v="1.4285714285714287E-2"/>
    <s v="theater/plays"/>
    <x v="1"/>
    <s v="plays"/>
  </r>
  <r>
    <x v="2"/>
    <s v="GB"/>
    <s v="GBP"/>
    <n v="1410987400"/>
    <d v="2014-09-17T20:56:40"/>
    <n v="1408395400"/>
    <x v="4016"/>
    <b v="0"/>
    <n v="7"/>
    <b v="0"/>
    <n v="14.000000000000002"/>
    <s v="theater/plays"/>
    <x v="1"/>
    <s v="plays"/>
  </r>
  <r>
    <x v="2"/>
    <s v="US"/>
    <s v="USD"/>
    <n v="1409846874"/>
    <d v="2014-09-04T16:07:54"/>
    <n v="1407254874"/>
    <x v="4017"/>
    <b v="0"/>
    <n v="2"/>
    <b v="0"/>
    <n v="1.05"/>
    <s v="theater/plays"/>
    <x v="1"/>
    <s v="plays"/>
  </r>
  <r>
    <x v="2"/>
    <s v="GB"/>
    <s v="GBP"/>
    <n v="1475877108"/>
    <d v="2016-10-07T21:51:48"/>
    <n v="1473285108"/>
    <x v="4018"/>
    <b v="0"/>
    <n v="4"/>
    <b v="0"/>
    <n v="8.6666666666666679"/>
    <s v="theater/plays"/>
    <x v="1"/>
    <s v="plays"/>
  </r>
  <r>
    <x v="2"/>
    <s v="US"/>
    <s v="USD"/>
    <n v="1460737680"/>
    <d v="2016-04-15T16:28:00"/>
    <n v="1455725596"/>
    <x v="4019"/>
    <b v="0"/>
    <n v="4"/>
    <b v="0"/>
    <n v="0.82857142857142851"/>
    <s v="theater/plays"/>
    <x v="1"/>
    <s v="plays"/>
  </r>
  <r>
    <x v="2"/>
    <s v="US"/>
    <s v="USD"/>
    <n v="1427168099"/>
    <d v="2015-03-24T03:34:59"/>
    <n v="1424579699"/>
    <x v="4020"/>
    <b v="0"/>
    <n v="3"/>
    <b v="0"/>
    <n v="16.666666666666664"/>
    <s v="theater/plays"/>
    <x v="1"/>
    <s v="plays"/>
  </r>
  <r>
    <x v="2"/>
    <s v="US"/>
    <s v="USD"/>
    <n v="1414360358"/>
    <d v="2014-10-26T21:52:38"/>
    <n v="1409176358"/>
    <x v="4021"/>
    <b v="0"/>
    <n v="2"/>
    <b v="0"/>
    <n v="0.83333333333333337"/>
    <s v="theater/plays"/>
    <x v="1"/>
    <s v="plays"/>
  </r>
  <r>
    <x v="2"/>
    <s v="US"/>
    <s v="USD"/>
    <n v="1422759240"/>
    <d v="2015-02-01T02:54:00"/>
    <n v="1418824867"/>
    <x v="4022"/>
    <b v="0"/>
    <n v="197"/>
    <b v="0"/>
    <n v="69.561111111111103"/>
    <s v="theater/plays"/>
    <x v="1"/>
    <s v="plays"/>
  </r>
  <r>
    <x v="2"/>
    <s v="US"/>
    <s v="USD"/>
    <n v="1458860363"/>
    <d v="2016-03-24T22:59:23"/>
    <n v="1454975963"/>
    <x v="4023"/>
    <b v="0"/>
    <n v="0"/>
    <b v="0"/>
    <n v="0"/>
    <s v="theater/plays"/>
    <x v="1"/>
    <s v="plays"/>
  </r>
  <r>
    <x v="2"/>
    <s v="US"/>
    <s v="USD"/>
    <n v="1441037097"/>
    <d v="2015-08-31T16:04:57"/>
    <n v="1438445097"/>
    <x v="4024"/>
    <b v="0"/>
    <n v="1"/>
    <b v="0"/>
    <n v="1.25"/>
    <s v="theater/plays"/>
    <x v="1"/>
    <s v="plays"/>
  </r>
  <r>
    <x v="2"/>
    <s v="FR"/>
    <s v="EUR"/>
    <n v="1437889336"/>
    <d v="2015-07-26T05:42:16"/>
    <n v="1432705336"/>
    <x v="4025"/>
    <b v="0"/>
    <n v="4"/>
    <b v="0"/>
    <n v="5"/>
    <s v="theater/plays"/>
    <x v="1"/>
    <s v="plays"/>
  </r>
  <r>
    <x v="2"/>
    <s v="US"/>
    <s v="USD"/>
    <n v="1449247439"/>
    <d v="2015-12-04T16:43:59"/>
    <n v="1444059839"/>
    <x v="4026"/>
    <b v="0"/>
    <n v="0"/>
    <b v="0"/>
    <n v="0"/>
    <s v="theater/plays"/>
    <x v="1"/>
    <s v="plays"/>
  </r>
  <r>
    <x v="2"/>
    <s v="US"/>
    <s v="USD"/>
    <n v="1487811600"/>
    <d v="2017-02-23T01:00:00"/>
    <n v="1486077481"/>
    <x v="4027"/>
    <b v="0"/>
    <n v="7"/>
    <b v="0"/>
    <n v="7.166666666666667"/>
    <s v="theater/plays"/>
    <x v="1"/>
    <s v="plays"/>
  </r>
  <r>
    <x v="2"/>
    <s v="US"/>
    <s v="USD"/>
    <n v="1402007500"/>
    <d v="2014-06-05T22:31:40"/>
    <n v="1399415500"/>
    <x v="4028"/>
    <b v="0"/>
    <n v="11"/>
    <b v="0"/>
    <n v="28.050000000000004"/>
    <s v="theater/plays"/>
    <x v="1"/>
    <s v="plays"/>
  </r>
  <r>
    <x v="2"/>
    <s v="US"/>
    <s v="USD"/>
    <n v="1450053370"/>
    <d v="2015-12-14T00:36:10"/>
    <n v="1447461370"/>
    <x v="4029"/>
    <b v="0"/>
    <n v="0"/>
    <b v="0"/>
    <n v="0"/>
    <s v="theater/plays"/>
    <x v="1"/>
    <s v="plays"/>
  </r>
  <r>
    <x v="2"/>
    <s v="US"/>
    <s v="USD"/>
    <n v="1454525340"/>
    <d v="2016-02-03T18:49:00"/>
    <n v="1452008599"/>
    <x v="4030"/>
    <b v="0"/>
    <n v="6"/>
    <b v="0"/>
    <n v="16"/>
    <s v="theater/plays"/>
    <x v="1"/>
    <s v="plays"/>
  </r>
  <r>
    <x v="2"/>
    <s v="US"/>
    <s v="USD"/>
    <n v="1418914964"/>
    <d v="2014-12-18T15:02:44"/>
    <n v="1414591364"/>
    <x v="4031"/>
    <b v="0"/>
    <n v="0"/>
    <b v="0"/>
    <n v="0"/>
    <s v="theater/plays"/>
    <x v="1"/>
    <s v="plays"/>
  </r>
  <r>
    <x v="2"/>
    <s v="US"/>
    <s v="USD"/>
    <n v="1450211116"/>
    <d v="2015-12-15T20:25:16"/>
    <n v="1445023516"/>
    <x v="4032"/>
    <b v="0"/>
    <n v="7"/>
    <b v="0"/>
    <n v="6.8287037037037033"/>
    <s v="theater/plays"/>
    <x v="1"/>
    <s v="plays"/>
  </r>
  <r>
    <x v="2"/>
    <s v="GB"/>
    <s v="GBP"/>
    <n v="1475398800"/>
    <d v="2016-10-02T09:00:00"/>
    <n v="1472711224"/>
    <x v="4033"/>
    <b v="0"/>
    <n v="94"/>
    <b v="0"/>
    <n v="25.698702928870294"/>
    <s v="theater/plays"/>
    <x v="1"/>
    <s v="plays"/>
  </r>
  <r>
    <x v="2"/>
    <s v="US"/>
    <s v="USD"/>
    <n v="1428097450"/>
    <d v="2015-04-03T21:44:10"/>
    <n v="1425509050"/>
    <x v="4034"/>
    <b v="0"/>
    <n v="2"/>
    <b v="0"/>
    <n v="1.4814814814814816"/>
    <s v="theater/plays"/>
    <x v="1"/>
    <s v="plays"/>
  </r>
  <r>
    <x v="2"/>
    <s v="US"/>
    <s v="USD"/>
    <n v="1413925887"/>
    <d v="2014-10-21T21:11:27"/>
    <n v="1411333887"/>
    <x v="4035"/>
    <b v="0"/>
    <n v="25"/>
    <b v="0"/>
    <n v="36.85"/>
    <s v="theater/plays"/>
    <x v="1"/>
    <s v="plays"/>
  </r>
  <r>
    <x v="2"/>
    <s v="US"/>
    <s v="USD"/>
    <n v="1404253800"/>
    <d v="2014-07-01T22:30:00"/>
    <n v="1402784964"/>
    <x v="4036"/>
    <b v="0"/>
    <n v="17"/>
    <b v="0"/>
    <n v="47.05"/>
    <s v="theater/plays"/>
    <x v="1"/>
    <s v="plays"/>
  </r>
  <r>
    <x v="2"/>
    <s v="US"/>
    <s v="USD"/>
    <n v="1464099900"/>
    <d v="2016-05-24T14:25:00"/>
    <n v="1462585315"/>
    <x v="4037"/>
    <b v="0"/>
    <n v="2"/>
    <b v="0"/>
    <n v="11.428571428571429"/>
    <s v="theater/plays"/>
    <x v="1"/>
    <s v="plays"/>
  </r>
  <r>
    <x v="2"/>
    <s v="US"/>
    <s v="USD"/>
    <n v="1413573010"/>
    <d v="2014-10-17T19:10:10"/>
    <n v="1408389010"/>
    <x v="4038"/>
    <b v="0"/>
    <n v="4"/>
    <b v="0"/>
    <n v="12.04"/>
    <s v="theater/plays"/>
    <x v="1"/>
    <s v="plays"/>
  </r>
  <r>
    <x v="2"/>
    <s v="US"/>
    <s v="USD"/>
    <n v="1448949540"/>
    <d v="2015-12-01T05:59:00"/>
    <n v="1446048367"/>
    <x v="4039"/>
    <b v="0"/>
    <n v="5"/>
    <b v="0"/>
    <n v="60"/>
    <s v="theater/plays"/>
    <x v="1"/>
    <s v="plays"/>
  </r>
  <r>
    <x v="2"/>
    <s v="US"/>
    <s v="USD"/>
    <n v="1437188400"/>
    <d v="2015-07-18T03:00:00"/>
    <n v="1432100004"/>
    <x v="4040"/>
    <b v="0"/>
    <n v="2"/>
    <b v="0"/>
    <n v="31.25"/>
    <s v="theater/plays"/>
    <x v="1"/>
    <s v="plays"/>
  </r>
  <r>
    <x v="2"/>
    <s v="GB"/>
    <s v="GBP"/>
    <n v="1473160954"/>
    <d v="2016-09-06T11:22:34"/>
    <n v="1467976954"/>
    <x v="4041"/>
    <b v="0"/>
    <n v="2"/>
    <b v="0"/>
    <n v="0.42"/>
    <s v="theater/plays"/>
    <x v="1"/>
    <s v="plays"/>
  </r>
  <r>
    <x v="2"/>
    <s v="US"/>
    <s v="USD"/>
    <n v="1421781360"/>
    <d v="2015-01-20T19:16:00"/>
    <n v="1419213664"/>
    <x v="4042"/>
    <b v="0"/>
    <n v="3"/>
    <b v="0"/>
    <n v="0.21"/>
    <s v="theater/plays"/>
    <x v="1"/>
    <s v="plays"/>
  </r>
  <r>
    <x v="2"/>
    <s v="CA"/>
    <s v="CAD"/>
    <n v="1416524325"/>
    <d v="2014-11-20T22:58:45"/>
    <n v="1415228325"/>
    <x v="4043"/>
    <b v="0"/>
    <n v="0"/>
    <b v="0"/>
    <n v="0"/>
    <s v="theater/plays"/>
    <x v="1"/>
    <s v="plays"/>
  </r>
  <r>
    <x v="2"/>
    <s v="US"/>
    <s v="USD"/>
    <n v="1428642000"/>
    <d v="2015-04-10T05:00:00"/>
    <n v="1426050982"/>
    <x v="4044"/>
    <b v="0"/>
    <n v="4"/>
    <b v="0"/>
    <n v="37.5"/>
    <s v="theater/plays"/>
    <x v="1"/>
    <s v="plays"/>
  </r>
  <r>
    <x v="2"/>
    <s v="AU"/>
    <s v="AUD"/>
    <n v="1408596589"/>
    <d v="2014-08-21T04:49:49"/>
    <n v="1406004589"/>
    <x v="4045"/>
    <b v="0"/>
    <n v="1"/>
    <b v="0"/>
    <n v="0.02"/>
    <s v="theater/plays"/>
    <x v="1"/>
    <s v="plays"/>
  </r>
  <r>
    <x v="2"/>
    <s v="US"/>
    <s v="USD"/>
    <n v="1413992210"/>
    <d v="2014-10-22T15:36:50"/>
    <n v="1411400210"/>
    <x v="4046"/>
    <b v="0"/>
    <n v="12"/>
    <b v="0"/>
    <n v="8.2142857142857135"/>
    <s v="theater/plays"/>
    <x v="1"/>
    <s v="plays"/>
  </r>
  <r>
    <x v="2"/>
    <s v="US"/>
    <s v="USD"/>
    <n v="1420938000"/>
    <d v="2015-01-11T01:00:00"/>
    <n v="1418862743"/>
    <x v="4047"/>
    <b v="0"/>
    <n v="4"/>
    <b v="0"/>
    <n v="2.1999999999999997"/>
    <s v="theater/plays"/>
    <x v="1"/>
    <s v="plays"/>
  </r>
  <r>
    <x v="2"/>
    <s v="GB"/>
    <s v="GBP"/>
    <n v="1460373187"/>
    <d v="2016-04-11T11:13:07"/>
    <n v="1457352787"/>
    <x v="4048"/>
    <b v="0"/>
    <n v="91"/>
    <b v="0"/>
    <n v="17.652941176470588"/>
    <s v="theater/plays"/>
    <x v="1"/>
    <s v="plays"/>
  </r>
  <r>
    <x v="2"/>
    <s v="US"/>
    <s v="USD"/>
    <n v="1436914815"/>
    <d v="2015-07-14T23:00:15"/>
    <n v="1434322815"/>
    <x v="4049"/>
    <b v="0"/>
    <n v="1"/>
    <b v="0"/>
    <n v="0.08"/>
    <s v="theater/plays"/>
    <x v="1"/>
    <s v="plays"/>
  </r>
  <r>
    <x v="2"/>
    <s v="US"/>
    <s v="USD"/>
    <n v="1414077391"/>
    <d v="2014-10-23T15:16:31"/>
    <n v="1411485391"/>
    <x v="4050"/>
    <b v="0"/>
    <n v="1"/>
    <b v="0"/>
    <n v="6.6666666666666666E-2"/>
    <s v="theater/plays"/>
    <x v="1"/>
    <s v="plays"/>
  </r>
  <r>
    <x v="2"/>
    <s v="US"/>
    <s v="USD"/>
    <n v="1399618380"/>
    <d v="2014-05-09T06:53:00"/>
    <n v="1399058797"/>
    <x v="4051"/>
    <b v="0"/>
    <n v="0"/>
    <b v="0"/>
    <n v="0"/>
    <s v="theater/plays"/>
    <x v="1"/>
    <s v="plays"/>
  </r>
  <r>
    <x v="2"/>
    <s v="US"/>
    <s v="USD"/>
    <n v="1413234316"/>
    <d v="2014-10-13T21:05:16"/>
    <n v="1408050316"/>
    <x v="4052"/>
    <b v="0"/>
    <n v="13"/>
    <b v="0"/>
    <n v="37.533333333333339"/>
    <s v="theater/plays"/>
    <x v="1"/>
    <s v="plays"/>
  </r>
  <r>
    <x v="2"/>
    <s v="GB"/>
    <s v="GBP"/>
    <n v="1416081600"/>
    <d v="2014-11-15T20:00:00"/>
    <n v="1413477228"/>
    <x v="4053"/>
    <b v="0"/>
    <n v="2"/>
    <b v="0"/>
    <n v="22"/>
    <s v="theater/plays"/>
    <x v="1"/>
    <s v="plays"/>
  </r>
  <r>
    <x v="2"/>
    <s v="US"/>
    <s v="USD"/>
    <n v="1475294400"/>
    <d v="2016-10-01T04:00:00"/>
    <n v="1472674285"/>
    <x v="4054"/>
    <b v="0"/>
    <n v="0"/>
    <b v="0"/>
    <n v="0"/>
    <s v="theater/plays"/>
    <x v="1"/>
    <s v="plays"/>
  </r>
  <r>
    <x v="2"/>
    <s v="GB"/>
    <s v="GBP"/>
    <n v="1403192031"/>
    <d v="2014-06-19T15:33:51"/>
    <n v="1400600031"/>
    <x v="4055"/>
    <b v="0"/>
    <n v="21"/>
    <b v="0"/>
    <n v="17.62"/>
    <s v="theater/plays"/>
    <x v="1"/>
    <s v="plays"/>
  </r>
  <r>
    <x v="2"/>
    <s v="US"/>
    <s v="USD"/>
    <n v="1467575940"/>
    <d v="2016-07-03T19:59:00"/>
    <n v="1465856639"/>
    <x v="4056"/>
    <b v="0"/>
    <n v="9"/>
    <b v="0"/>
    <n v="53"/>
    <s v="theater/plays"/>
    <x v="1"/>
    <s v="plays"/>
  </r>
  <r>
    <x v="2"/>
    <s v="GB"/>
    <s v="GBP"/>
    <n v="1448492400"/>
    <d v="2015-11-25T23:00:00"/>
    <n v="1446506080"/>
    <x v="4057"/>
    <b v="0"/>
    <n v="6"/>
    <b v="0"/>
    <n v="22.142857142857142"/>
    <s v="theater/plays"/>
    <x v="1"/>
    <s v="plays"/>
  </r>
  <r>
    <x v="2"/>
    <s v="US"/>
    <s v="USD"/>
    <n v="1459483140"/>
    <d v="2016-04-01T03:59:00"/>
    <n v="1458178044"/>
    <x v="4058"/>
    <b v="0"/>
    <n v="4"/>
    <b v="0"/>
    <n v="2.5333333333333332"/>
    <s v="theater/plays"/>
    <x v="1"/>
    <s v="plays"/>
  </r>
  <r>
    <x v="2"/>
    <s v="CA"/>
    <s v="CAD"/>
    <n v="1410836400"/>
    <d v="2014-09-16T03:00:00"/>
    <n v="1408116152"/>
    <x v="4059"/>
    <b v="0"/>
    <n v="7"/>
    <b v="0"/>
    <n v="2.5"/>
    <s v="theater/plays"/>
    <x v="1"/>
    <s v="plays"/>
  </r>
  <r>
    <x v="2"/>
    <s v="CA"/>
    <s v="CAD"/>
    <n v="1403539200"/>
    <d v="2014-06-23T16:00:00"/>
    <n v="1400604056"/>
    <x v="4060"/>
    <b v="0"/>
    <n v="5"/>
    <b v="0"/>
    <n v="2.85"/>
    <s v="theater/plays"/>
    <x v="1"/>
    <s v="plays"/>
  </r>
  <r>
    <x v="2"/>
    <s v="US"/>
    <s v="USD"/>
    <n v="1461205423"/>
    <d v="2016-04-21T02:23:43"/>
    <n v="1456025023"/>
    <x v="4061"/>
    <b v="0"/>
    <n v="0"/>
    <b v="0"/>
    <n v="0"/>
    <s v="theater/plays"/>
    <x v="1"/>
    <s v="plays"/>
  </r>
  <r>
    <x v="2"/>
    <s v="US"/>
    <s v="USD"/>
    <n v="1467481468"/>
    <d v="2016-07-02T17:44:28"/>
    <n v="1464889468"/>
    <x v="4062"/>
    <b v="0"/>
    <n v="3"/>
    <b v="0"/>
    <n v="2.4500000000000002"/>
    <s v="theater/plays"/>
    <x v="1"/>
    <s v="plays"/>
  </r>
  <r>
    <x v="2"/>
    <s v="GB"/>
    <s v="GBP"/>
    <n v="1403886084"/>
    <d v="2014-06-27T16:21:24"/>
    <n v="1401294084"/>
    <x v="4063"/>
    <b v="0"/>
    <n v="9"/>
    <b v="0"/>
    <n v="1.4210526315789473"/>
    <s v="theater/plays"/>
    <x v="1"/>
    <s v="plays"/>
  </r>
  <r>
    <x v="2"/>
    <s v="AU"/>
    <s v="AUD"/>
    <n v="1430316426"/>
    <d v="2015-04-29T14:07:06"/>
    <n v="1427724426"/>
    <x v="4064"/>
    <b v="0"/>
    <n v="6"/>
    <b v="0"/>
    <n v="19.25"/>
    <s v="theater/plays"/>
    <x v="1"/>
    <s v="plays"/>
  </r>
  <r>
    <x v="2"/>
    <s v="US"/>
    <s v="USD"/>
    <n v="1407883811"/>
    <d v="2014-08-12T22:50:11"/>
    <n v="1405291811"/>
    <x v="4065"/>
    <b v="0"/>
    <n v="4"/>
    <b v="0"/>
    <n v="0.67500000000000004"/>
    <s v="theater/plays"/>
    <x v="1"/>
    <s v="plays"/>
  </r>
  <r>
    <x v="2"/>
    <s v="US"/>
    <s v="USD"/>
    <n v="1463619388"/>
    <d v="2016-05-19T00:56:28"/>
    <n v="1461027388"/>
    <x v="4066"/>
    <b v="0"/>
    <n v="1"/>
    <b v="0"/>
    <n v="0.16666666666666669"/>
    <s v="theater/plays"/>
    <x v="1"/>
    <s v="plays"/>
  </r>
  <r>
    <x v="2"/>
    <s v="US"/>
    <s v="USD"/>
    <n v="1443408550"/>
    <d v="2015-09-28T02:49:10"/>
    <n v="1439952550"/>
    <x v="4067"/>
    <b v="0"/>
    <n v="17"/>
    <b v="0"/>
    <n v="60.9"/>
    <s v="theater/plays"/>
    <x v="1"/>
    <s v="plays"/>
  </r>
  <r>
    <x v="2"/>
    <s v="US"/>
    <s v="USD"/>
    <n v="1484348700"/>
    <d v="2017-01-13T23:05:00"/>
    <n v="1481756855"/>
    <x v="4068"/>
    <b v="0"/>
    <n v="1"/>
    <b v="0"/>
    <n v="1"/>
    <s v="theater/plays"/>
    <x v="1"/>
    <s v="plays"/>
  </r>
  <r>
    <x v="2"/>
    <s v="GB"/>
    <s v="GBP"/>
    <n v="1425124800"/>
    <d v="2015-02-28T12:00:00"/>
    <n v="1421596356"/>
    <x v="4069"/>
    <b v="0"/>
    <n v="13"/>
    <b v="0"/>
    <n v="34.4"/>
    <s v="theater/plays"/>
    <x v="1"/>
    <s v="plays"/>
  </r>
  <r>
    <x v="2"/>
    <s v="US"/>
    <s v="USD"/>
    <n v="1425178800"/>
    <d v="2015-03-01T03:00:00"/>
    <n v="1422374420"/>
    <x v="4070"/>
    <b v="0"/>
    <n v="6"/>
    <b v="0"/>
    <n v="16.5"/>
    <s v="theater/plays"/>
    <x v="1"/>
    <s v="plays"/>
  </r>
  <r>
    <x v="2"/>
    <s v="MX"/>
    <s v="MXN"/>
    <n v="1482779931"/>
    <d v="2016-12-26T19:18:51"/>
    <n v="1480187931"/>
    <x v="4071"/>
    <b v="0"/>
    <n v="0"/>
    <b v="0"/>
    <n v="0"/>
    <s v="theater/plays"/>
    <x v="1"/>
    <s v="plays"/>
  </r>
  <r>
    <x v="2"/>
    <s v="GB"/>
    <s v="GBP"/>
    <n v="1408646111"/>
    <d v="2014-08-21T18:35:11"/>
    <n v="1403462111"/>
    <x v="4072"/>
    <b v="0"/>
    <n v="2"/>
    <b v="0"/>
    <n v="0.4"/>
    <s v="theater/plays"/>
    <x v="1"/>
    <s v="plays"/>
  </r>
  <r>
    <x v="2"/>
    <s v="US"/>
    <s v="USD"/>
    <n v="1431144000"/>
    <d v="2015-05-09T04:00:00"/>
    <n v="1426407426"/>
    <x v="4073"/>
    <b v="0"/>
    <n v="2"/>
    <b v="0"/>
    <n v="1.0571428571428572"/>
    <s v="theater/plays"/>
    <x v="1"/>
    <s v="plays"/>
  </r>
  <r>
    <x v="2"/>
    <s v="GB"/>
    <s v="GBP"/>
    <n v="1446732975"/>
    <d v="2015-11-05T14:16:15"/>
    <n v="1444137375"/>
    <x v="4074"/>
    <b v="0"/>
    <n v="21"/>
    <b v="0"/>
    <n v="26.727272727272727"/>
    <s v="theater/plays"/>
    <x v="1"/>
    <s v="plays"/>
  </r>
  <r>
    <x v="2"/>
    <s v="GB"/>
    <s v="GBP"/>
    <n v="1404149280"/>
    <d v="2014-06-30T17:28:00"/>
    <n v="1400547969"/>
    <x v="4075"/>
    <b v="0"/>
    <n v="13"/>
    <b v="0"/>
    <n v="28.799999999999997"/>
    <s v="theater/plays"/>
    <x v="1"/>
    <s v="plays"/>
  </r>
  <r>
    <x v="2"/>
    <s v="US"/>
    <s v="USD"/>
    <n v="1413921060"/>
    <d v="2014-10-21T19:51:00"/>
    <n v="1411499149"/>
    <x v="4076"/>
    <b v="0"/>
    <n v="0"/>
    <b v="0"/>
    <n v="0"/>
    <s v="theater/plays"/>
    <x v="1"/>
    <s v="plays"/>
  </r>
  <r>
    <x v="2"/>
    <s v="US"/>
    <s v="USD"/>
    <n v="1482339794"/>
    <d v="2016-12-21T17:03:14"/>
    <n v="1479747794"/>
    <x v="4077"/>
    <b v="0"/>
    <n v="6"/>
    <b v="0"/>
    <n v="8.9"/>
    <s v="theater/plays"/>
    <x v="1"/>
    <s v="plays"/>
  </r>
  <r>
    <x v="2"/>
    <s v="GB"/>
    <s v="GBP"/>
    <n v="1485543242"/>
    <d v="2017-01-27T18:54:02"/>
    <n v="1482951242"/>
    <x v="4078"/>
    <b v="0"/>
    <n v="0"/>
    <b v="0"/>
    <n v="0"/>
    <s v="theater/plays"/>
    <x v="1"/>
    <s v="plays"/>
  </r>
  <r>
    <x v="2"/>
    <s v="US"/>
    <s v="USD"/>
    <n v="1466375521"/>
    <d v="2016-06-19T22:32:01"/>
    <n v="1463783521"/>
    <x v="4079"/>
    <b v="0"/>
    <n v="1"/>
    <b v="0"/>
    <n v="0.16666666666666669"/>
    <s v="theater/plays"/>
    <x v="1"/>
    <s v="plays"/>
  </r>
  <r>
    <x v="2"/>
    <s v="US"/>
    <s v="USD"/>
    <n v="1465930440"/>
    <d v="2016-06-14T18:54:00"/>
    <n v="1463849116"/>
    <x v="4080"/>
    <b v="0"/>
    <n v="0"/>
    <b v="0"/>
    <n v="0"/>
    <s v="theater/plays"/>
    <x v="1"/>
    <s v="plays"/>
  </r>
  <r>
    <x v="2"/>
    <s v="US"/>
    <s v="USD"/>
    <n v="1425819425"/>
    <d v="2015-03-08T12:57:05"/>
    <n v="1423231025"/>
    <x v="4081"/>
    <b v="0"/>
    <n v="12"/>
    <b v="0"/>
    <n v="15.737410071942445"/>
    <s v="theater/plays"/>
    <x v="1"/>
    <s v="plays"/>
  </r>
  <r>
    <x v="2"/>
    <s v="US"/>
    <s v="USD"/>
    <n v="1447542000"/>
    <d v="2015-11-14T23:00:00"/>
    <n v="1446179553"/>
    <x v="4082"/>
    <b v="0"/>
    <n v="2"/>
    <b v="0"/>
    <n v="2"/>
    <s v="theater/plays"/>
    <x v="1"/>
    <s v="plays"/>
  </r>
  <r>
    <x v="2"/>
    <s v="US"/>
    <s v="USD"/>
    <n v="1452795416"/>
    <d v="2016-01-14T18:16:56"/>
    <n v="1450203416"/>
    <x v="4083"/>
    <b v="0"/>
    <n v="6"/>
    <b v="0"/>
    <n v="21.685714285714287"/>
    <s v="theater/plays"/>
    <x v="1"/>
    <s v="plays"/>
  </r>
  <r>
    <x v="2"/>
    <s v="IT"/>
    <s v="EUR"/>
    <n v="1476008906"/>
    <d v="2016-10-09T10:28:26"/>
    <n v="1473416906"/>
    <x v="4084"/>
    <b v="0"/>
    <n v="1"/>
    <b v="0"/>
    <n v="0.33333333333333337"/>
    <s v="theater/plays"/>
    <x v="1"/>
    <s v="plays"/>
  </r>
  <r>
    <x v="2"/>
    <s v="US"/>
    <s v="USD"/>
    <n v="1427169540"/>
    <d v="2015-03-24T03:59:00"/>
    <n v="1424701775"/>
    <x v="4085"/>
    <b v="0"/>
    <n v="1"/>
    <b v="0"/>
    <n v="0.2857142857142857"/>
    <s v="theater/plays"/>
    <x v="1"/>
    <s v="plays"/>
  </r>
  <r>
    <x v="2"/>
    <s v="US"/>
    <s v="USD"/>
    <n v="1448078400"/>
    <d v="2015-11-21T04:00:00"/>
    <n v="1445985299"/>
    <x v="4086"/>
    <b v="0"/>
    <n v="5"/>
    <b v="0"/>
    <n v="4.7"/>
    <s v="theater/plays"/>
    <x v="1"/>
    <s v="plays"/>
  </r>
  <r>
    <x v="2"/>
    <s v="US"/>
    <s v="USD"/>
    <n v="1468777786"/>
    <d v="2016-07-17T17:49:46"/>
    <n v="1466185786"/>
    <x v="4087"/>
    <b v="0"/>
    <n v="0"/>
    <b v="0"/>
    <n v="0"/>
    <s v="theater/plays"/>
    <x v="1"/>
    <s v="plays"/>
  </r>
  <r>
    <x v="2"/>
    <s v="GB"/>
    <s v="GBP"/>
    <n v="1421403960"/>
    <d v="2015-01-16T10:26:00"/>
    <n v="1418827324"/>
    <x v="4088"/>
    <b v="0"/>
    <n v="3"/>
    <b v="0"/>
    <n v="10.8"/>
    <s v="theater/plays"/>
    <x v="1"/>
    <s v="plays"/>
  </r>
  <r>
    <x v="2"/>
    <s v="US"/>
    <s v="USD"/>
    <n v="1433093700"/>
    <d v="2015-05-31T17:35:00"/>
    <n v="1430242488"/>
    <x v="4089"/>
    <b v="0"/>
    <n v="8"/>
    <b v="0"/>
    <n v="4.8"/>
    <s v="theater/plays"/>
    <x v="1"/>
    <s v="plays"/>
  </r>
  <r>
    <x v="2"/>
    <s v="US"/>
    <s v="USD"/>
    <n v="1438959600"/>
    <d v="2015-08-07T15:00:00"/>
    <n v="1437754137"/>
    <x v="4090"/>
    <b v="0"/>
    <n v="3"/>
    <b v="0"/>
    <n v="3.2"/>
    <s v="theater/plays"/>
    <x v="1"/>
    <s v="plays"/>
  </r>
  <r>
    <x v="2"/>
    <s v="US"/>
    <s v="USD"/>
    <n v="1421410151"/>
    <d v="2015-01-16T12:09:11"/>
    <n v="1418818151"/>
    <x v="4091"/>
    <b v="0"/>
    <n v="8"/>
    <b v="0"/>
    <n v="12.75"/>
    <s v="theater/plays"/>
    <x v="1"/>
    <s v="plays"/>
  </r>
  <r>
    <x v="2"/>
    <s v="US"/>
    <s v="USD"/>
    <n v="1428205247"/>
    <d v="2015-04-05T03:40:47"/>
    <n v="1423024847"/>
    <x v="4092"/>
    <b v="0"/>
    <n v="1"/>
    <b v="0"/>
    <n v="1.8181818181818181E-2"/>
    <s v="theater/plays"/>
    <x v="1"/>
    <s v="plays"/>
  </r>
  <r>
    <x v="2"/>
    <s v="GB"/>
    <s v="GBP"/>
    <n v="1440272093"/>
    <d v="2015-08-22T19:34:53"/>
    <n v="1435088093"/>
    <x v="4093"/>
    <b v="0"/>
    <n v="4"/>
    <b v="0"/>
    <n v="2.4"/>
    <s v="theater/plays"/>
    <x v="1"/>
    <s v="plays"/>
  </r>
  <r>
    <x v="2"/>
    <s v="US"/>
    <s v="USD"/>
    <n v="1413953940"/>
    <d v="2014-10-22T04:59:00"/>
    <n v="1410141900"/>
    <x v="4094"/>
    <b v="0"/>
    <n v="8"/>
    <b v="0"/>
    <n v="36.5"/>
    <s v="theater/plays"/>
    <x v="1"/>
    <s v="plays"/>
  </r>
  <r>
    <x v="2"/>
    <s v="MX"/>
    <s v="MXN"/>
    <n v="1482108350"/>
    <d v="2016-12-19T00:45:50"/>
    <n v="1479516350"/>
    <x v="4095"/>
    <b v="0"/>
    <n v="1"/>
    <b v="0"/>
    <n v="2.666666666666667"/>
    <s v="theater/plays"/>
    <x v="1"/>
    <s v="plays"/>
  </r>
  <r>
    <x v="2"/>
    <s v="GB"/>
    <s v="GBP"/>
    <n v="1488271860"/>
    <d v="2017-02-28T08:51:00"/>
    <n v="1484484219"/>
    <x v="4096"/>
    <b v="0"/>
    <n v="5"/>
    <b v="0"/>
    <n v="11.428571428571429"/>
    <s v="theater/plays"/>
    <x v="1"/>
    <s v="plays"/>
  </r>
  <r>
    <x v="2"/>
    <s v="GB"/>
    <s v="GBP"/>
    <n v="1454284500"/>
    <d v="2016-01-31T23:55:00"/>
    <n v="1449431237"/>
    <x v="4097"/>
    <b v="0"/>
    <n v="0"/>
    <b v="0"/>
    <n v="0"/>
    <s v="theater/plays"/>
    <x v="1"/>
    <s v="plays"/>
  </r>
  <r>
    <x v="2"/>
    <s v="US"/>
    <s v="USD"/>
    <n v="1465060797"/>
    <d v="2016-06-04T17:19:57"/>
    <n v="1462468797"/>
    <x v="4098"/>
    <b v="0"/>
    <n v="0"/>
    <b v="0"/>
    <n v="0"/>
    <s v="theater/plays"/>
    <x v="1"/>
    <s v="plays"/>
  </r>
  <r>
    <x v="2"/>
    <s v="US"/>
    <s v="USD"/>
    <n v="1472847873"/>
    <d v="2016-09-02T20:24:33"/>
    <n v="1468959873"/>
    <x v="4099"/>
    <b v="0"/>
    <n v="1"/>
    <b v="0"/>
    <n v="1.1111111111111112"/>
    <s v="theater/plays"/>
    <x v="1"/>
    <s v="plays"/>
  </r>
  <r>
    <x v="2"/>
    <s v="US"/>
    <s v="USD"/>
    <n v="1414205990"/>
    <d v="2014-10-25T02:59:50"/>
    <n v="1413341990"/>
    <x v="4100"/>
    <b v="0"/>
    <n v="0"/>
    <b v="0"/>
    <n v="0"/>
    <s v="theater/plays"/>
    <x v="1"/>
    <s v="plays"/>
  </r>
  <r>
    <x v="2"/>
    <s v="US"/>
    <s v="USD"/>
    <n v="1485380482"/>
    <d v="2017-01-25T21:41:22"/>
    <n v="1482788482"/>
    <x v="4101"/>
    <b v="0"/>
    <n v="0"/>
    <b v="0"/>
    <n v="0"/>
    <s v="theater/plays"/>
    <x v="1"/>
    <s v="plays"/>
  </r>
  <r>
    <x v="2"/>
    <s v="US"/>
    <s v="USD"/>
    <n v="1463343673"/>
    <d v="2016-05-15T20:21:13"/>
    <n v="1460751673"/>
    <x v="4102"/>
    <b v="0"/>
    <n v="6"/>
    <b v="0"/>
    <n v="27.400000000000002"/>
    <s v="theater/plays"/>
    <x v="1"/>
    <s v="plays"/>
  </r>
  <r>
    <x v="2"/>
    <s v="US"/>
    <s v="USD"/>
    <n v="1440613920"/>
    <d v="2015-08-26T18:32:00"/>
    <n v="1435953566"/>
    <x v="4103"/>
    <b v="0"/>
    <n v="6"/>
    <b v="0"/>
    <n v="10"/>
    <s v="theater/plays"/>
    <x v="1"/>
    <s v="plays"/>
  </r>
  <r>
    <x v="2"/>
    <s v="AU"/>
    <s v="AUD"/>
    <n v="1477550434"/>
    <d v="2016-10-27T06:40:34"/>
    <n v="1474958434"/>
    <x v="4104"/>
    <b v="0"/>
    <n v="14"/>
    <b v="0"/>
    <n v="21.366666666666667"/>
    <s v="theater/plays"/>
    <x v="1"/>
    <s v="plays"/>
  </r>
  <r>
    <x v="2"/>
    <s v="MX"/>
    <s v="MXN"/>
    <n v="1482711309"/>
    <d v="2016-12-26T00:15:09"/>
    <n v="1479860109"/>
    <x v="4105"/>
    <b v="0"/>
    <n v="6"/>
    <b v="0"/>
    <n v="6.9696969696969706"/>
    <s v="theater/plays"/>
    <x v="1"/>
    <s v="plays"/>
  </r>
  <r>
    <x v="2"/>
    <s v="US"/>
    <s v="USD"/>
    <n v="1427936400"/>
    <d v="2015-04-02T01:00:00"/>
    <n v="1424221866"/>
    <x v="4106"/>
    <b v="0"/>
    <n v="33"/>
    <b v="0"/>
    <n v="70.599999999999994"/>
    <s v="theater/plays"/>
    <x v="1"/>
    <s v="plays"/>
  </r>
  <r>
    <x v="2"/>
    <s v="US"/>
    <s v="USD"/>
    <n v="1411596001"/>
    <d v="2014-09-24T22:00:01"/>
    <n v="1409608801"/>
    <x v="4107"/>
    <b v="0"/>
    <n v="4"/>
    <b v="0"/>
    <n v="2.0500000000000003"/>
    <s v="theater/plays"/>
    <x v="1"/>
    <s v="plays"/>
  </r>
  <r>
    <x v="2"/>
    <s v="US"/>
    <s v="USD"/>
    <n v="1488517200"/>
    <d v="2017-03-03T05:00:00"/>
    <n v="1485909937"/>
    <x v="4108"/>
    <b v="0"/>
    <n v="1"/>
    <b v="0"/>
    <n v="1.9666666666666666"/>
    <s v="theater/plays"/>
    <x v="1"/>
    <s v="plays"/>
  </r>
  <r>
    <x v="2"/>
    <s v="GB"/>
    <s v="GBP"/>
    <n v="1448805404"/>
    <d v="2015-11-29T13:56:44"/>
    <n v="1446209804"/>
    <x v="4109"/>
    <b v="0"/>
    <n v="0"/>
    <b v="0"/>
    <n v="0"/>
    <s v="theater/plays"/>
    <x v="1"/>
    <s v="plays"/>
  </r>
  <r>
    <x v="2"/>
    <s v="GB"/>
    <s v="GBP"/>
    <n v="1469113351"/>
    <d v="2016-07-21T15:02:31"/>
    <n v="1463929351"/>
    <x v="4110"/>
    <b v="0"/>
    <n v="6"/>
    <b v="0"/>
    <n v="28.666666666666668"/>
    <s v="theater/plays"/>
    <x v="1"/>
    <s v="plays"/>
  </r>
  <r>
    <x v="2"/>
    <s v="US"/>
    <s v="USD"/>
    <n v="1424747740"/>
    <d v="2015-02-24T03:15:40"/>
    <n v="1422155740"/>
    <x v="4111"/>
    <b v="0"/>
    <n v="6"/>
    <b v="0"/>
    <n v="3.1333333333333333"/>
    <s v="theater/plays"/>
    <x v="1"/>
    <s v="plays"/>
  </r>
  <r>
    <x v="2"/>
    <s v="IE"/>
    <s v="EUR"/>
    <n v="1456617600"/>
    <d v="2016-02-28T00:00:00"/>
    <n v="1454280186"/>
    <x v="4112"/>
    <b v="0"/>
    <n v="1"/>
    <b v="0"/>
    <n v="0.04"/>
    <s v="theater/plays"/>
    <x v="1"/>
    <s v="plays"/>
  </r>
  <r>
    <x v="2"/>
    <s v="US"/>
    <s v="USD"/>
    <n v="1452234840"/>
    <d v="2016-01-08T06:34:00"/>
    <n v="1450619123"/>
    <x v="4113"/>
    <b v="0"/>
    <n v="3"/>
    <b v="0"/>
    <n v="0.2"/>
    <s v="theater/plays"/>
    <x v="1"/>
    <s v="plays"/>
  </r>
  <r>
    <x v="4"/>
    <m/>
    <m/>
    <m/>
    <m/>
    <m/>
    <x v="4114"/>
    <m/>
    <m/>
    <m/>
    <m/>
    <m/>
    <x v="9"/>
    <m/>
  </r>
  <r>
    <x v="4"/>
    <m/>
    <m/>
    <m/>
    <m/>
    <m/>
    <x v="4114"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n v="453"/>
    <x v="0"/>
    <x v="0"/>
    <x v="0"/>
  </r>
  <r>
    <x v="1"/>
    <x v="1"/>
    <x v="1"/>
    <x v="1"/>
    <n v="1412"/>
    <x v="1"/>
    <x v="1"/>
    <x v="1"/>
  </r>
  <r>
    <x v="2"/>
    <x v="2"/>
    <x v="2"/>
    <x v="2"/>
    <n v="713"/>
    <x v="2"/>
    <x v="2"/>
    <x v="2"/>
  </r>
  <r>
    <x v="3"/>
    <x v="3"/>
    <x v="3"/>
    <x v="3"/>
    <n v="352"/>
    <x v="3"/>
    <x v="3"/>
    <x v="3"/>
  </r>
  <r>
    <x v="4"/>
    <x v="4"/>
    <x v="4"/>
    <x v="4"/>
    <n v="201"/>
    <x v="4"/>
    <x v="4"/>
    <x v="4"/>
  </r>
  <r>
    <x v="5"/>
    <x v="5"/>
    <x v="5"/>
    <x v="5"/>
    <n v="148"/>
    <x v="5"/>
    <x v="5"/>
    <x v="5"/>
  </r>
  <r>
    <x v="6"/>
    <x v="6"/>
    <x v="6"/>
    <x v="0"/>
    <n v="137"/>
    <x v="6"/>
    <x v="6"/>
    <x v="6"/>
  </r>
  <r>
    <x v="7"/>
    <x v="7"/>
    <x v="7"/>
    <x v="6"/>
    <n v="82"/>
    <x v="7"/>
    <x v="7"/>
    <x v="7"/>
  </r>
  <r>
    <x v="8"/>
    <x v="8"/>
    <x v="8"/>
    <x v="7"/>
    <n v="55"/>
    <x v="8"/>
    <x v="8"/>
    <x v="8"/>
  </r>
  <r>
    <x v="9"/>
    <x v="9"/>
    <x v="9"/>
    <x v="8"/>
    <n v="43"/>
    <x v="9"/>
    <x v="9"/>
    <x v="9"/>
  </r>
  <r>
    <x v="10"/>
    <x v="10"/>
    <x v="10"/>
    <x v="9"/>
    <n v="21"/>
    <x v="10"/>
    <x v="10"/>
    <x v="10"/>
  </r>
  <r>
    <x v="11"/>
    <x v="11"/>
    <x v="11"/>
    <x v="1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sd="0" x="2"/>
        <item sd="0" x="3"/>
        <item sd="0" x="0"/>
        <item h="1" sd="0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dragToRow="0" dragToCol="0" dragToPage="0"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5">
    <format dxfId="139">
      <pivotArea collapsedLevelsAreSubtotals="1" fieldPosition="0">
        <references count="1">
          <reference field="15" count="1">
            <x v="0"/>
          </reference>
        </references>
      </pivotArea>
    </format>
    <format dxfId="138">
      <pivotArea dataOnly="0" labelOnly="1" fieldPosition="0">
        <references count="1">
          <reference field="15" count="1">
            <x v="0"/>
          </reference>
        </references>
      </pivotArea>
    </format>
    <format dxfId="137">
      <pivotArea collapsedLevelsAreSubtotals="1" fieldPosition="0">
        <references count="1">
          <reference field="15" count="1">
            <x v="1"/>
          </reference>
        </references>
      </pivotArea>
    </format>
    <format dxfId="136">
      <pivotArea dataOnly="0" labelOnly="1" fieldPosition="0">
        <references count="1">
          <reference field="15" count="1">
            <x v="1"/>
          </reference>
        </references>
      </pivotArea>
    </format>
    <format dxfId="135">
      <pivotArea collapsedLevelsAreSubtotals="1" fieldPosition="0">
        <references count="1">
          <reference field="15" count="1">
            <x v="2"/>
          </reference>
        </references>
      </pivotArea>
    </format>
    <format dxfId="134">
      <pivotArea dataOnly="0" labelOnly="1" fieldPosition="0">
        <references count="1">
          <reference field="15" count="1">
            <x v="2"/>
          </reference>
        </references>
      </pivotArea>
    </format>
    <format dxfId="133">
      <pivotArea collapsedLevelsAreSubtotals="1" fieldPosition="0">
        <references count="1">
          <reference field="15" count="1">
            <x v="3"/>
          </reference>
        </references>
      </pivotArea>
    </format>
    <format dxfId="132">
      <pivotArea dataOnly="0" labelOnly="1" fieldPosition="0">
        <references count="1">
          <reference field="15" count="1">
            <x v="3"/>
          </reference>
        </references>
      </pivotArea>
    </format>
    <format dxfId="131">
      <pivotArea collapsedLevelsAreSubtotals="1" fieldPosition="0">
        <references count="1">
          <reference field="15" count="1">
            <x v="4"/>
          </reference>
        </references>
      </pivotArea>
    </format>
    <format dxfId="130">
      <pivotArea dataOnly="0" labelOnly="1" fieldPosition="0">
        <references count="1">
          <reference field="15" count="1">
            <x v="4"/>
          </reference>
        </references>
      </pivotArea>
    </format>
    <format dxfId="129">
      <pivotArea collapsedLevelsAreSubtotals="1" fieldPosition="0">
        <references count="1">
          <reference field="15" count="1">
            <x v="5"/>
          </reference>
        </references>
      </pivotArea>
    </format>
    <format dxfId="128">
      <pivotArea dataOnly="0" labelOnly="1" fieldPosition="0">
        <references count="1">
          <reference field="15" count="1">
            <x v="5"/>
          </reference>
        </references>
      </pivotArea>
    </format>
    <format dxfId="127">
      <pivotArea collapsedLevelsAreSubtotals="1" fieldPosition="0">
        <references count="1">
          <reference field="15" count="1">
            <x v="6"/>
          </reference>
        </references>
      </pivotArea>
    </format>
    <format dxfId="126">
      <pivotArea dataOnly="0" labelOnly="1" fieldPosition="0">
        <references count="1">
          <reference field="15" count="1">
            <x v="6"/>
          </reference>
        </references>
      </pivotArea>
    </format>
    <format dxfId="125">
      <pivotArea collapsedLevelsAreSubtotals="1" fieldPosition="0">
        <references count="1">
          <reference field="15" count="1">
            <x v="7"/>
          </reference>
        </references>
      </pivotArea>
    </format>
    <format dxfId="124">
      <pivotArea dataOnly="0" labelOnly="1" fieldPosition="0">
        <references count="1">
          <reference field="15" count="1">
            <x v="7"/>
          </reference>
        </references>
      </pivotArea>
    </format>
    <format dxfId="123">
      <pivotArea collapsedLevelsAreSubtotals="1" fieldPosition="0">
        <references count="1">
          <reference field="15" count="1">
            <x v="8"/>
          </reference>
        </references>
      </pivotArea>
    </format>
    <format dxfId="122">
      <pivotArea dataOnly="0" labelOnly="1" fieldPosition="0">
        <references count="1">
          <reference field="15" count="1">
            <x v="8"/>
          </reference>
        </references>
      </pivotArea>
    </format>
    <format dxfId="121">
      <pivotArea type="all" dataOnly="0" outline="0" fieldPosition="0"/>
    </format>
    <format dxfId="120">
      <pivotArea type="origin" dataOnly="0" labelOnly="1" outline="0" fieldPosition="0"/>
    </format>
    <format dxfId="119">
      <pivotArea field="15" type="button" dataOnly="0" labelOnly="1" outline="0" axis="axisRow" fieldPosition="0"/>
    </format>
    <format dxfId="118">
      <pivotArea dataOnly="0" labelOnly="1" fieldPosition="0">
        <references count="1">
          <reference field="15" count="0"/>
        </references>
      </pivotArea>
    </format>
    <format dxfId="117">
      <pivotArea dataOnly="0" labelOnly="1" grandRow="1" outline="0" fieldPosition="0"/>
    </format>
    <format dxfId="11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5">
      <pivotArea field="5" type="button" dataOnly="0" labelOnly="1" outline="0" axis="axisCol" fieldPosition="0"/>
    </format>
    <format dxfId="114">
      <pivotArea dataOnly="0" labelOnly="1" fieldPosition="0">
        <references count="1">
          <reference field="5" count="1">
            <x v="0"/>
          </reference>
        </references>
      </pivotArea>
    </format>
    <format dxfId="113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12">
      <pivotArea type="topRight" dataOnly="0" labelOnly="1" outline="0" offset="A1" fieldPosition="0"/>
    </format>
    <format dxfId="111">
      <pivotArea dataOnly="0" labelOnly="1" fieldPosition="0">
        <references count="1">
          <reference field="5" count="1">
            <x v="1"/>
          </reference>
        </references>
      </pivotArea>
    </format>
    <format dxfId="1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09">
      <pivotArea type="topRight" dataOnly="0" labelOnly="1" outline="0" offset="B1" fieldPosition="0"/>
    </format>
    <format dxfId="108">
      <pivotArea dataOnly="0" labelOnly="1" fieldPosition="0">
        <references count="1">
          <reference field="5" count="1">
            <x v="2"/>
          </reference>
        </references>
      </pivotArea>
    </format>
    <format dxfId="10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06">
      <pivotArea type="topRight" dataOnly="0" labelOnly="1" outline="0" offset="C1" fieldPosition="0"/>
    </format>
    <format dxfId="105">
      <pivotArea dataOnly="0" labelOnly="1" fieldPosition="0">
        <references count="1">
          <reference field="5" count="1">
            <x v="3"/>
          </reference>
        </references>
      </pivotArea>
    </format>
  </formats>
  <chartFormats count="8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dragToRow="0" dragToCol="0" dragToPage="0" showAll="0" defaultSubtota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formats count="97">
    <format dxfId="28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79">
      <pivotArea type="topRight" dataOnly="0" labelOnly="1" outline="0" offset="A1" fieldPosition="0"/>
    </format>
    <format dxfId="278">
      <pivotArea dataOnly="0" labelOnly="1" fieldPosition="0">
        <references count="1">
          <reference field="5" count="1">
            <x v="1"/>
          </reference>
        </references>
      </pivotArea>
    </format>
    <format dxfId="27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76">
      <pivotArea field="5" type="button" dataOnly="0" labelOnly="1" outline="0" axis="axisCol" fieldPosition="0"/>
    </format>
    <format dxfId="275">
      <pivotArea dataOnly="0" labelOnly="1" fieldPosition="0">
        <references count="1">
          <reference field="5" count="1">
            <x v="0"/>
          </reference>
        </references>
      </pivotArea>
    </format>
    <format dxfId="27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73">
      <pivotArea type="topRight" dataOnly="0" labelOnly="1" outline="0" offset="B1" fieldPosition="0"/>
    </format>
    <format dxfId="272">
      <pivotArea dataOnly="0" labelOnly="1" fieldPosition="0">
        <references count="1">
          <reference field="5" count="1">
            <x v="2"/>
          </reference>
        </references>
      </pivotArea>
    </format>
    <format dxfId="27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70">
      <pivotArea type="topRight" dataOnly="0" labelOnly="1" outline="0" offset="C1" fieldPosition="0"/>
    </format>
    <format dxfId="269">
      <pivotArea dataOnly="0" labelOnly="1" fieldPosition="0">
        <references count="1">
          <reference field="5" count="1">
            <x v="3"/>
          </reference>
        </references>
      </pivotArea>
    </format>
    <format dxfId="268">
      <pivotArea grandCol="1" outline="0" collapsedLevelsAreSubtotals="1" fieldPosition="0"/>
    </format>
    <format dxfId="267">
      <pivotArea type="topRight" dataOnly="0" labelOnly="1" outline="0" offset="D1" fieldPosition="0"/>
    </format>
    <format dxfId="266">
      <pivotArea dataOnly="0" labelOnly="1" grandCol="1" outline="0" fieldPosition="0"/>
    </format>
    <format dxfId="265">
      <pivotArea collapsedLevelsAreSubtotals="1" fieldPosition="0">
        <references count="1">
          <reference field="16" count="1">
            <x v="0"/>
          </reference>
        </references>
      </pivotArea>
    </format>
    <format dxfId="264">
      <pivotArea dataOnly="0" labelOnly="1" fieldPosition="0">
        <references count="1">
          <reference field="16" count="1">
            <x v="0"/>
          </reference>
        </references>
      </pivotArea>
    </format>
    <format dxfId="263">
      <pivotArea collapsedLevelsAreSubtotals="1" fieldPosition="0">
        <references count="1">
          <reference field="16" count="1">
            <x v="1"/>
          </reference>
        </references>
      </pivotArea>
    </format>
    <format dxfId="262">
      <pivotArea dataOnly="0" labelOnly="1" fieldPosition="0">
        <references count="1">
          <reference field="16" count="1">
            <x v="1"/>
          </reference>
        </references>
      </pivotArea>
    </format>
    <format dxfId="261">
      <pivotArea collapsedLevelsAreSubtotals="1" fieldPosition="0">
        <references count="1">
          <reference field="16" count="1">
            <x v="2"/>
          </reference>
        </references>
      </pivotArea>
    </format>
    <format dxfId="260">
      <pivotArea dataOnly="0" labelOnly="1" fieldPosition="0">
        <references count="1">
          <reference field="16" count="1">
            <x v="2"/>
          </reference>
        </references>
      </pivotArea>
    </format>
    <format dxfId="259">
      <pivotArea collapsedLevelsAreSubtotals="1" fieldPosition="0">
        <references count="1">
          <reference field="16" count="1">
            <x v="3"/>
          </reference>
        </references>
      </pivotArea>
    </format>
    <format dxfId="258">
      <pivotArea dataOnly="0" labelOnly="1" fieldPosition="0">
        <references count="1">
          <reference field="16" count="1">
            <x v="3"/>
          </reference>
        </references>
      </pivotArea>
    </format>
    <format dxfId="257">
      <pivotArea collapsedLevelsAreSubtotals="1" fieldPosition="0">
        <references count="1">
          <reference field="16" count="1">
            <x v="4"/>
          </reference>
        </references>
      </pivotArea>
    </format>
    <format dxfId="256">
      <pivotArea dataOnly="0" labelOnly="1" fieldPosition="0">
        <references count="1">
          <reference field="16" count="1">
            <x v="4"/>
          </reference>
        </references>
      </pivotArea>
    </format>
    <format dxfId="255">
      <pivotArea collapsedLevelsAreSubtotals="1" fieldPosition="0">
        <references count="1">
          <reference field="16" count="1">
            <x v="5"/>
          </reference>
        </references>
      </pivotArea>
    </format>
    <format dxfId="254">
      <pivotArea dataOnly="0" labelOnly="1" fieldPosition="0">
        <references count="1">
          <reference field="16" count="1">
            <x v="5"/>
          </reference>
        </references>
      </pivotArea>
    </format>
    <format dxfId="253">
      <pivotArea collapsedLevelsAreSubtotals="1" fieldPosition="0">
        <references count="1">
          <reference field="16" count="1">
            <x v="6"/>
          </reference>
        </references>
      </pivotArea>
    </format>
    <format dxfId="252">
      <pivotArea dataOnly="0" labelOnly="1" fieldPosition="0">
        <references count="1">
          <reference field="16" count="1">
            <x v="6"/>
          </reference>
        </references>
      </pivotArea>
    </format>
    <format dxfId="251">
      <pivotArea collapsedLevelsAreSubtotals="1" fieldPosition="0">
        <references count="1">
          <reference field="16" count="1">
            <x v="7"/>
          </reference>
        </references>
      </pivotArea>
    </format>
    <format dxfId="250">
      <pivotArea dataOnly="0" labelOnly="1" fieldPosition="0">
        <references count="1">
          <reference field="16" count="1">
            <x v="7"/>
          </reference>
        </references>
      </pivotArea>
    </format>
    <format dxfId="249">
      <pivotArea collapsedLevelsAreSubtotals="1" fieldPosition="0">
        <references count="1">
          <reference field="16" count="1">
            <x v="8"/>
          </reference>
        </references>
      </pivotArea>
    </format>
    <format dxfId="248">
      <pivotArea dataOnly="0" labelOnly="1" fieldPosition="0">
        <references count="1">
          <reference field="16" count="1">
            <x v="8"/>
          </reference>
        </references>
      </pivotArea>
    </format>
    <format dxfId="247">
      <pivotArea collapsedLevelsAreSubtotals="1" fieldPosition="0">
        <references count="1">
          <reference field="16" count="1">
            <x v="9"/>
          </reference>
        </references>
      </pivotArea>
    </format>
    <format dxfId="246">
      <pivotArea dataOnly="0" labelOnly="1" fieldPosition="0">
        <references count="1">
          <reference field="16" count="1">
            <x v="9"/>
          </reference>
        </references>
      </pivotArea>
    </format>
    <format dxfId="245">
      <pivotArea collapsedLevelsAreSubtotals="1" fieldPosition="0">
        <references count="1">
          <reference field="16" count="1">
            <x v="10"/>
          </reference>
        </references>
      </pivotArea>
    </format>
    <format dxfId="244">
      <pivotArea dataOnly="0" labelOnly="1" fieldPosition="0">
        <references count="1">
          <reference field="16" count="1">
            <x v="10"/>
          </reference>
        </references>
      </pivotArea>
    </format>
    <format dxfId="243">
      <pivotArea collapsedLevelsAreSubtotals="1" fieldPosition="0">
        <references count="1">
          <reference field="16" count="1">
            <x v="11"/>
          </reference>
        </references>
      </pivotArea>
    </format>
    <format dxfId="242">
      <pivotArea dataOnly="0" labelOnly="1" fieldPosition="0">
        <references count="1">
          <reference field="16" count="1">
            <x v="11"/>
          </reference>
        </references>
      </pivotArea>
    </format>
    <format dxfId="241">
      <pivotArea collapsedLevelsAreSubtotals="1" fieldPosition="0">
        <references count="1">
          <reference field="16" count="1">
            <x v="12"/>
          </reference>
        </references>
      </pivotArea>
    </format>
    <format dxfId="240">
      <pivotArea dataOnly="0" labelOnly="1" fieldPosition="0">
        <references count="1">
          <reference field="16" count="1">
            <x v="12"/>
          </reference>
        </references>
      </pivotArea>
    </format>
    <format dxfId="239">
      <pivotArea collapsedLevelsAreSubtotals="1" fieldPosition="0">
        <references count="1">
          <reference field="16" count="1">
            <x v="13"/>
          </reference>
        </references>
      </pivotArea>
    </format>
    <format dxfId="238">
      <pivotArea dataOnly="0" labelOnly="1" fieldPosition="0">
        <references count="1">
          <reference field="16" count="1">
            <x v="13"/>
          </reference>
        </references>
      </pivotArea>
    </format>
    <format dxfId="237">
      <pivotArea collapsedLevelsAreSubtotals="1" fieldPosition="0">
        <references count="1">
          <reference field="16" count="1">
            <x v="14"/>
          </reference>
        </references>
      </pivotArea>
    </format>
    <format dxfId="236">
      <pivotArea dataOnly="0" labelOnly="1" fieldPosition="0">
        <references count="1">
          <reference field="16" count="1">
            <x v="14"/>
          </reference>
        </references>
      </pivotArea>
    </format>
    <format dxfId="235">
      <pivotArea collapsedLevelsAreSubtotals="1" fieldPosition="0">
        <references count="1">
          <reference field="16" count="1">
            <x v="15"/>
          </reference>
        </references>
      </pivotArea>
    </format>
    <format dxfId="234">
      <pivotArea dataOnly="0" labelOnly="1" fieldPosition="0">
        <references count="1">
          <reference field="16" count="1">
            <x v="15"/>
          </reference>
        </references>
      </pivotArea>
    </format>
    <format dxfId="233">
      <pivotArea collapsedLevelsAreSubtotals="1" fieldPosition="0">
        <references count="1">
          <reference field="16" count="1">
            <x v="16"/>
          </reference>
        </references>
      </pivotArea>
    </format>
    <format dxfId="232">
      <pivotArea dataOnly="0" labelOnly="1" fieldPosition="0">
        <references count="1">
          <reference field="16" count="1">
            <x v="16"/>
          </reference>
        </references>
      </pivotArea>
    </format>
    <format dxfId="231">
      <pivotArea collapsedLevelsAreSubtotals="1" fieldPosition="0">
        <references count="1">
          <reference field="16" count="1">
            <x v="17"/>
          </reference>
        </references>
      </pivotArea>
    </format>
    <format dxfId="230">
      <pivotArea dataOnly="0" labelOnly="1" fieldPosition="0">
        <references count="1">
          <reference field="16" count="1">
            <x v="17"/>
          </reference>
        </references>
      </pivotArea>
    </format>
    <format dxfId="229">
      <pivotArea collapsedLevelsAreSubtotals="1" fieldPosition="0">
        <references count="1">
          <reference field="16" count="1">
            <x v="18"/>
          </reference>
        </references>
      </pivotArea>
    </format>
    <format dxfId="228">
      <pivotArea dataOnly="0" labelOnly="1" fieldPosition="0">
        <references count="1">
          <reference field="16" count="1">
            <x v="18"/>
          </reference>
        </references>
      </pivotArea>
    </format>
    <format dxfId="227">
      <pivotArea collapsedLevelsAreSubtotals="1" fieldPosition="0">
        <references count="1">
          <reference field="16" count="1">
            <x v="19"/>
          </reference>
        </references>
      </pivotArea>
    </format>
    <format dxfId="226">
      <pivotArea dataOnly="0" labelOnly="1" fieldPosition="0">
        <references count="1">
          <reference field="16" count="1">
            <x v="19"/>
          </reference>
        </references>
      </pivotArea>
    </format>
    <format dxfId="225">
      <pivotArea collapsedLevelsAreSubtotals="1" fieldPosition="0">
        <references count="1">
          <reference field="16" count="1">
            <x v="20"/>
          </reference>
        </references>
      </pivotArea>
    </format>
    <format dxfId="224">
      <pivotArea dataOnly="0" labelOnly="1" fieldPosition="0">
        <references count="1">
          <reference field="16" count="1">
            <x v="20"/>
          </reference>
        </references>
      </pivotArea>
    </format>
    <format dxfId="223">
      <pivotArea collapsedLevelsAreSubtotals="1" fieldPosition="0">
        <references count="1">
          <reference field="16" count="1">
            <x v="21"/>
          </reference>
        </references>
      </pivotArea>
    </format>
    <format dxfId="222">
      <pivotArea dataOnly="0" labelOnly="1" fieldPosition="0">
        <references count="1">
          <reference field="16" count="1">
            <x v="21"/>
          </reference>
        </references>
      </pivotArea>
    </format>
    <format dxfId="221">
      <pivotArea collapsedLevelsAreSubtotals="1" fieldPosition="0">
        <references count="1">
          <reference field="16" count="1">
            <x v="22"/>
          </reference>
        </references>
      </pivotArea>
    </format>
    <format dxfId="220">
      <pivotArea dataOnly="0" labelOnly="1" fieldPosition="0">
        <references count="1">
          <reference field="16" count="1">
            <x v="22"/>
          </reference>
        </references>
      </pivotArea>
    </format>
    <format dxfId="219">
      <pivotArea collapsedLevelsAreSubtotals="1" fieldPosition="0">
        <references count="1">
          <reference field="16" count="1">
            <x v="23"/>
          </reference>
        </references>
      </pivotArea>
    </format>
    <format dxfId="218">
      <pivotArea dataOnly="0" labelOnly="1" fieldPosition="0">
        <references count="1">
          <reference field="16" count="1">
            <x v="23"/>
          </reference>
        </references>
      </pivotArea>
    </format>
    <format dxfId="217">
      <pivotArea collapsedLevelsAreSubtotals="1" fieldPosition="0">
        <references count="1">
          <reference field="16" count="1">
            <x v="24"/>
          </reference>
        </references>
      </pivotArea>
    </format>
    <format dxfId="216">
      <pivotArea dataOnly="0" labelOnly="1" fieldPosition="0">
        <references count="1">
          <reference field="16" count="1">
            <x v="24"/>
          </reference>
        </references>
      </pivotArea>
    </format>
    <format dxfId="215">
      <pivotArea collapsedLevelsAreSubtotals="1" fieldPosition="0">
        <references count="1">
          <reference field="16" count="1">
            <x v="25"/>
          </reference>
        </references>
      </pivotArea>
    </format>
    <format dxfId="214">
      <pivotArea dataOnly="0" labelOnly="1" fieldPosition="0">
        <references count="1">
          <reference field="16" count="1">
            <x v="25"/>
          </reference>
        </references>
      </pivotArea>
    </format>
    <format dxfId="213">
      <pivotArea collapsedLevelsAreSubtotals="1" fieldPosition="0">
        <references count="1">
          <reference field="16" count="1">
            <x v="26"/>
          </reference>
        </references>
      </pivotArea>
    </format>
    <format dxfId="212">
      <pivotArea dataOnly="0" labelOnly="1" fieldPosition="0">
        <references count="1">
          <reference field="16" count="1">
            <x v="26"/>
          </reference>
        </references>
      </pivotArea>
    </format>
    <format dxfId="211">
      <pivotArea collapsedLevelsAreSubtotals="1" fieldPosition="0">
        <references count="1">
          <reference field="16" count="1">
            <x v="27"/>
          </reference>
        </references>
      </pivotArea>
    </format>
    <format dxfId="210">
      <pivotArea dataOnly="0" labelOnly="1" fieldPosition="0">
        <references count="1">
          <reference field="16" count="1">
            <x v="27"/>
          </reference>
        </references>
      </pivotArea>
    </format>
    <format dxfId="209">
      <pivotArea collapsedLevelsAreSubtotals="1" fieldPosition="0">
        <references count="1">
          <reference field="16" count="1">
            <x v="28"/>
          </reference>
        </references>
      </pivotArea>
    </format>
    <format dxfId="208">
      <pivotArea dataOnly="0" labelOnly="1" fieldPosition="0">
        <references count="1">
          <reference field="16" count="1">
            <x v="28"/>
          </reference>
        </references>
      </pivotArea>
    </format>
    <format dxfId="207">
      <pivotArea collapsedLevelsAreSubtotals="1" fieldPosition="0">
        <references count="1">
          <reference field="16" count="1">
            <x v="29"/>
          </reference>
        </references>
      </pivotArea>
    </format>
    <format dxfId="206">
      <pivotArea dataOnly="0" labelOnly="1" fieldPosition="0">
        <references count="1">
          <reference field="16" count="1">
            <x v="29"/>
          </reference>
        </references>
      </pivotArea>
    </format>
    <format dxfId="205">
      <pivotArea collapsedLevelsAreSubtotals="1" fieldPosition="0">
        <references count="1">
          <reference field="16" count="1">
            <x v="30"/>
          </reference>
        </references>
      </pivotArea>
    </format>
    <format dxfId="204">
      <pivotArea dataOnly="0" labelOnly="1" fieldPosition="0">
        <references count="1">
          <reference field="16" count="1">
            <x v="30"/>
          </reference>
        </references>
      </pivotArea>
    </format>
    <format dxfId="203">
      <pivotArea collapsedLevelsAreSubtotals="1" fieldPosition="0">
        <references count="1">
          <reference field="16" count="1">
            <x v="31"/>
          </reference>
        </references>
      </pivotArea>
    </format>
    <format dxfId="202">
      <pivotArea dataOnly="0" labelOnly="1" fieldPosition="0">
        <references count="1">
          <reference field="16" count="1">
            <x v="31"/>
          </reference>
        </references>
      </pivotArea>
    </format>
    <format dxfId="201">
      <pivotArea collapsedLevelsAreSubtotals="1" fieldPosition="0">
        <references count="1">
          <reference field="16" count="1">
            <x v="32"/>
          </reference>
        </references>
      </pivotArea>
    </format>
    <format dxfId="200">
      <pivotArea dataOnly="0" labelOnly="1" fieldPosition="0">
        <references count="1">
          <reference field="16" count="1">
            <x v="32"/>
          </reference>
        </references>
      </pivotArea>
    </format>
    <format dxfId="199">
      <pivotArea collapsedLevelsAreSubtotals="1" fieldPosition="0">
        <references count="1">
          <reference field="16" count="1">
            <x v="33"/>
          </reference>
        </references>
      </pivotArea>
    </format>
    <format dxfId="198">
      <pivotArea dataOnly="0" labelOnly="1" fieldPosition="0">
        <references count="1">
          <reference field="16" count="1">
            <x v="33"/>
          </reference>
        </references>
      </pivotArea>
    </format>
    <format dxfId="197">
      <pivotArea collapsedLevelsAreSubtotals="1" fieldPosition="0">
        <references count="1">
          <reference field="16" count="1">
            <x v="34"/>
          </reference>
        </references>
      </pivotArea>
    </format>
    <format dxfId="196">
      <pivotArea dataOnly="0" labelOnly="1" fieldPosition="0">
        <references count="1">
          <reference field="16" count="1">
            <x v="34"/>
          </reference>
        </references>
      </pivotArea>
    </format>
    <format dxfId="195">
      <pivotArea collapsedLevelsAreSubtotals="1" fieldPosition="0">
        <references count="1">
          <reference field="16" count="1">
            <x v="35"/>
          </reference>
        </references>
      </pivotArea>
    </format>
    <format dxfId="194">
      <pivotArea dataOnly="0" labelOnly="1" fieldPosition="0">
        <references count="1">
          <reference field="16" count="1">
            <x v="35"/>
          </reference>
        </references>
      </pivotArea>
    </format>
    <format dxfId="193">
      <pivotArea collapsedLevelsAreSubtotals="1" fieldPosition="0">
        <references count="1">
          <reference field="16" count="1">
            <x v="36"/>
          </reference>
        </references>
      </pivotArea>
    </format>
    <format dxfId="192">
      <pivotArea dataOnly="0" labelOnly="1" fieldPosition="0">
        <references count="1">
          <reference field="16" count="1">
            <x v="36"/>
          </reference>
        </references>
      </pivotArea>
    </format>
    <format dxfId="191">
      <pivotArea collapsedLevelsAreSubtotals="1" fieldPosition="0">
        <references count="1">
          <reference field="16" count="1">
            <x v="37"/>
          </reference>
        </references>
      </pivotArea>
    </format>
    <format dxfId="190">
      <pivotArea dataOnly="0" labelOnly="1" fieldPosition="0">
        <references count="1">
          <reference field="16" count="1">
            <x v="37"/>
          </reference>
        </references>
      </pivotArea>
    </format>
    <format dxfId="189">
      <pivotArea collapsedLevelsAreSubtotals="1" fieldPosition="0">
        <references count="1">
          <reference field="16" count="1">
            <x v="38"/>
          </reference>
        </references>
      </pivotArea>
    </format>
    <format dxfId="188">
      <pivotArea dataOnly="0" labelOnly="1" fieldPosition="0">
        <references count="1">
          <reference field="16" count="1">
            <x v="38"/>
          </reference>
        </references>
      </pivotArea>
    </format>
    <format dxfId="187">
      <pivotArea collapsedLevelsAreSubtotals="1" fieldPosition="0">
        <references count="1">
          <reference field="16" count="1">
            <x v="39"/>
          </reference>
        </references>
      </pivotArea>
    </format>
    <format dxfId="186">
      <pivotArea dataOnly="0" labelOnly="1" fieldPosition="0">
        <references count="1">
          <reference field="16" count="1">
            <x v="39"/>
          </reference>
        </references>
      </pivotArea>
    </format>
    <format dxfId="185">
      <pivotArea collapsedLevelsAreSubtotals="1" fieldPosition="0">
        <references count="1">
          <reference field="16" count="1">
            <x v="40"/>
          </reference>
        </references>
      </pivotArea>
    </format>
    <format dxfId="184">
      <pivotArea dataOnly="0" labelOnly="1" fieldPosition="0">
        <references count="1">
          <reference field="16" count="1">
            <x v="40"/>
          </reference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2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2" cacheId="4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A1:D13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36">
    <format dxfId="183">
      <pivotArea collapsedLevelsAreSubtotals="1" fieldPosition="0">
        <references count="1">
          <reference field="0" count="1">
            <x v="1"/>
          </reference>
        </references>
      </pivotArea>
    </format>
    <format dxfId="182">
      <pivotArea dataOnly="0" labelOnly="1" fieldPosition="0">
        <references count="1">
          <reference field="0" count="1">
            <x v="1"/>
          </reference>
        </references>
      </pivotArea>
    </format>
    <format dxfId="181">
      <pivotArea dataOnly="0" labelOnly="1" fieldPosition="0">
        <references count="1">
          <reference field="0" count="1">
            <x v="2"/>
          </reference>
        </references>
      </pivotArea>
    </format>
    <format dxfId="180">
      <pivotArea dataOnly="0" labelOnly="1" fieldPosition="0">
        <references count="1">
          <reference field="0" count="1">
            <x v="3"/>
          </reference>
        </references>
      </pivotArea>
    </format>
    <format dxfId="179">
      <pivotArea collapsedLevelsAreSubtotals="1" fieldPosition="0">
        <references count="1">
          <reference field="0" count="1">
            <x v="2"/>
          </reference>
        </references>
      </pivotArea>
    </format>
    <format dxfId="178">
      <pivotArea dataOnly="0" labelOnly="1" fieldPosition="0">
        <references count="1">
          <reference field="0" count="1">
            <x v="2"/>
          </reference>
        </references>
      </pivotArea>
    </format>
    <format dxfId="177">
      <pivotArea collapsedLevelsAreSubtotals="1" fieldPosition="0">
        <references count="1">
          <reference field="0" count="1">
            <x v="3"/>
          </reference>
        </references>
      </pivotArea>
    </format>
    <format dxfId="176">
      <pivotArea dataOnly="0" labelOnly="1" fieldPosition="0">
        <references count="1">
          <reference field="0" count="1">
            <x v="3"/>
          </reference>
        </references>
      </pivotArea>
    </format>
    <format dxfId="175">
      <pivotArea collapsedLevelsAreSubtotals="1" fieldPosition="0">
        <references count="1">
          <reference field="0" count="1">
            <x v="4"/>
          </reference>
        </references>
      </pivotArea>
    </format>
    <format dxfId="174">
      <pivotArea dataOnly="0" labelOnly="1" fieldPosition="0">
        <references count="1">
          <reference field="0" count="1">
            <x v="4"/>
          </reference>
        </references>
      </pivotArea>
    </format>
    <format dxfId="173">
      <pivotArea collapsedLevelsAreSubtotals="1" fieldPosition="0">
        <references count="1">
          <reference field="0" count="1">
            <x v="5"/>
          </reference>
        </references>
      </pivotArea>
    </format>
    <format dxfId="172">
      <pivotArea dataOnly="0" labelOnly="1" fieldPosition="0">
        <references count="1">
          <reference field="0" count="1">
            <x v="5"/>
          </reference>
        </references>
      </pivotArea>
    </format>
    <format dxfId="171">
      <pivotArea collapsedLevelsAreSubtotals="1" fieldPosition="0">
        <references count="1">
          <reference field="0" count="1">
            <x v="6"/>
          </reference>
        </references>
      </pivotArea>
    </format>
    <format dxfId="170">
      <pivotArea dataOnly="0" labelOnly="1" fieldPosition="0">
        <references count="1">
          <reference field="0" count="1">
            <x v="6"/>
          </reference>
        </references>
      </pivotArea>
    </format>
    <format dxfId="169">
      <pivotArea collapsedLevelsAreSubtotals="1" fieldPosition="0">
        <references count="1">
          <reference field="0" count="1">
            <x v="8"/>
          </reference>
        </references>
      </pivotArea>
    </format>
    <format dxfId="168">
      <pivotArea dataOnly="0" labelOnly="1" fieldPosition="0">
        <references count="1">
          <reference field="0" count="1">
            <x v="8"/>
          </reference>
        </references>
      </pivotArea>
    </format>
    <format dxfId="167">
      <pivotArea collapsedLevelsAreSubtotals="1" fieldPosition="0">
        <references count="1">
          <reference field="0" count="1">
            <x v="9"/>
          </reference>
        </references>
      </pivotArea>
    </format>
    <format dxfId="166">
      <pivotArea dataOnly="0" labelOnly="1" fieldPosition="0">
        <references count="1">
          <reference field="0" count="1">
            <x v="9"/>
          </reference>
        </references>
      </pivotArea>
    </format>
    <format dxfId="165">
      <pivotArea collapsedLevelsAreSubtotals="1" fieldPosition="0">
        <references count="1">
          <reference field="0" count="1">
            <x v="10"/>
          </reference>
        </references>
      </pivotArea>
    </format>
    <format dxfId="164">
      <pivotArea dataOnly="0" labelOnly="1" fieldPosition="0">
        <references count="1">
          <reference field="0" count="1">
            <x v="10"/>
          </reference>
        </references>
      </pivotArea>
    </format>
    <format dxfId="163">
      <pivotArea collapsedLevelsAreSubtotals="1" fieldPosition="0">
        <references count="1">
          <reference field="0" count="1">
            <x v="11"/>
          </reference>
        </references>
      </pivotArea>
    </format>
    <format dxfId="162">
      <pivotArea dataOnly="0" labelOnly="1" fieldPosition="0">
        <references count="1">
          <reference field="0" count="1">
            <x v="11"/>
          </reference>
        </references>
      </pivotArea>
    </format>
    <format dxfId="161">
      <pivotArea collapsedLevelsAreSubtotals="1" fieldPosition="0">
        <references count="1">
          <reference field="0" count="1">
            <x v="0"/>
          </reference>
        </references>
      </pivotArea>
    </format>
    <format dxfId="160">
      <pivotArea dataOnly="0" labelOnly="1" fieldPosition="0">
        <references count="1">
          <reference field="0" count="1">
            <x v="0"/>
          </reference>
        </references>
      </pivotArea>
    </format>
    <format dxfId="159">
      <pivotArea field="0" type="button" dataOnly="0" labelOnly="1" outline="0" axis="axisRow" fieldPosition="0"/>
    </format>
    <format dxfId="158">
      <pivotArea dataOnly="0" labelOnly="1" fieldPosition="0">
        <references count="1">
          <reference field="0" count="0"/>
        </references>
      </pivotArea>
    </format>
    <format dxfId="15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51">
      <pivotArea collapsedLevelsAreSubtotals="1" fieldPosition="0">
        <references count="1">
          <reference field="0" count="1">
            <x v="1"/>
          </reference>
        </references>
      </pivotArea>
    </format>
    <format dxfId="150">
      <pivotArea dataOnly="0" labelOnly="1" fieldPosition="0">
        <references count="1">
          <reference field="0" count="1">
            <x v="1"/>
          </reference>
        </references>
      </pivotArea>
    </format>
    <format dxfId="149">
      <pivotArea collapsedLevelsAreSubtotals="1" fieldPosition="0">
        <references count="1">
          <reference field="0" count="1">
            <x v="1"/>
          </reference>
        </references>
      </pivotArea>
    </format>
    <format dxfId="148">
      <pivotArea dataOnly="0" labelOnly="1" fieldPosition="0">
        <references count="1">
          <reference field="0" count="1">
            <x v="1"/>
          </reference>
        </references>
      </pivotArea>
    </format>
  </formats>
  <chartFormats count="3">
    <chartFormat chart="0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12.90625" bestFit="1" customWidth="1"/>
    <col min="9" max="9" width="15.81640625" bestFit="1" customWidth="1"/>
    <col min="10" max="10" width="12.90625" bestFit="1" customWidth="1"/>
    <col min="11" max="11" width="15.81640625" bestFit="1" customWidth="1"/>
    <col min="12" max="12" width="17.7265625" bestFit="1" customWidth="1"/>
    <col min="13" max="13" width="20.6328125" bestFit="1" customWidth="1"/>
    <col min="14" max="14" width="10.7265625" bestFit="1" customWidth="1"/>
  </cols>
  <sheetData>
    <row r="1" spans="1:6" ht="15" thickBot="1" x14ac:dyDescent="0.4"/>
    <row r="2" spans="1:6" ht="15" thickBot="1" x14ac:dyDescent="0.4">
      <c r="A2" s="38" t="s">
        <v>8223</v>
      </c>
      <c r="B2" s="39" t="s">
        <v>8363</v>
      </c>
    </row>
    <row r="3" spans="1:6" ht="15" thickBot="1" x14ac:dyDescent="0.4"/>
    <row r="4" spans="1:6" x14ac:dyDescent="0.35">
      <c r="A4" s="42" t="s">
        <v>8361</v>
      </c>
      <c r="B4" s="45" t="s">
        <v>8362</v>
      </c>
      <c r="C4" s="30"/>
      <c r="D4" s="30"/>
      <c r="E4" s="30"/>
      <c r="F4" s="30"/>
    </row>
    <row r="5" spans="1:6" ht="15" thickBot="1" x14ac:dyDescent="0.4">
      <c r="A5" s="16" t="s">
        <v>8359</v>
      </c>
      <c r="B5" s="40" t="s">
        <v>8220</v>
      </c>
      <c r="C5" s="40" t="s">
        <v>8221</v>
      </c>
      <c r="D5" s="40" t="s">
        <v>8222</v>
      </c>
      <c r="E5" s="40" t="s">
        <v>8219</v>
      </c>
      <c r="F5" s="40" t="s">
        <v>8360</v>
      </c>
    </row>
    <row r="6" spans="1:6" ht="15" thickBot="1" x14ac:dyDescent="0.4">
      <c r="A6" s="36" t="s">
        <v>8308</v>
      </c>
      <c r="B6" s="43">
        <v>40</v>
      </c>
      <c r="C6" s="35">
        <v>180</v>
      </c>
      <c r="D6" s="35"/>
      <c r="E6" s="35">
        <v>300</v>
      </c>
      <c r="F6" s="35">
        <v>520</v>
      </c>
    </row>
    <row r="7" spans="1:6" ht="15" thickBot="1" x14ac:dyDescent="0.4">
      <c r="A7" s="37" t="s">
        <v>8334</v>
      </c>
      <c r="B7" s="44">
        <v>20</v>
      </c>
      <c r="C7" s="41">
        <v>140</v>
      </c>
      <c r="D7" s="41">
        <v>6</v>
      </c>
      <c r="E7" s="41">
        <v>34</v>
      </c>
      <c r="F7" s="41">
        <v>200</v>
      </c>
    </row>
    <row r="8" spans="1:6" ht="15" thickBot="1" x14ac:dyDescent="0.4">
      <c r="A8" s="37" t="s">
        <v>8331</v>
      </c>
      <c r="B8" s="44"/>
      <c r="C8" s="41">
        <v>140</v>
      </c>
      <c r="D8" s="41"/>
      <c r="E8" s="41">
        <v>80</v>
      </c>
      <c r="F8" s="41">
        <v>220</v>
      </c>
    </row>
    <row r="9" spans="1:6" ht="15" thickBot="1" x14ac:dyDescent="0.4">
      <c r="A9" s="37" t="s">
        <v>8329</v>
      </c>
      <c r="B9" s="44">
        <v>24</v>
      </c>
      <c r="C9" s="41"/>
      <c r="D9" s="41"/>
      <c r="E9" s="41"/>
      <c r="F9" s="41">
        <v>24</v>
      </c>
    </row>
    <row r="10" spans="1:6" ht="15" thickBot="1" x14ac:dyDescent="0.4">
      <c r="A10" s="37" t="s">
        <v>8323</v>
      </c>
      <c r="B10" s="44">
        <v>20</v>
      </c>
      <c r="C10" s="41">
        <v>120</v>
      </c>
      <c r="D10" s="41">
        <v>20</v>
      </c>
      <c r="E10" s="41">
        <v>540</v>
      </c>
      <c r="F10" s="41">
        <v>700</v>
      </c>
    </row>
    <row r="11" spans="1:6" ht="15" thickBot="1" x14ac:dyDescent="0.4">
      <c r="A11" s="37" t="s">
        <v>8336</v>
      </c>
      <c r="B11" s="44"/>
      <c r="C11" s="41">
        <v>117</v>
      </c>
      <c r="D11" s="41"/>
      <c r="E11" s="41">
        <v>103</v>
      </c>
      <c r="F11" s="41">
        <v>220</v>
      </c>
    </row>
    <row r="12" spans="1:6" ht="15" thickBot="1" x14ac:dyDescent="0.4">
      <c r="A12" s="37" t="s">
        <v>8320</v>
      </c>
      <c r="B12" s="44">
        <v>30</v>
      </c>
      <c r="C12" s="41">
        <v>127</v>
      </c>
      <c r="D12" s="41"/>
      <c r="E12" s="41">
        <v>80</v>
      </c>
      <c r="F12" s="41">
        <v>237</v>
      </c>
    </row>
    <row r="13" spans="1:6" ht="15" thickBot="1" x14ac:dyDescent="0.4">
      <c r="A13" s="37" t="s">
        <v>8317</v>
      </c>
      <c r="B13" s="44">
        <v>178</v>
      </c>
      <c r="C13" s="41">
        <v>213</v>
      </c>
      <c r="D13" s="41"/>
      <c r="E13" s="41">
        <v>209</v>
      </c>
      <c r="F13" s="41">
        <v>600</v>
      </c>
    </row>
    <row r="14" spans="1:6" ht="15" thickBot="1" x14ac:dyDescent="0.4">
      <c r="A14" s="37" t="s">
        <v>8315</v>
      </c>
      <c r="B14" s="44">
        <v>37</v>
      </c>
      <c r="C14" s="41">
        <v>493</v>
      </c>
      <c r="D14" s="41">
        <v>24</v>
      </c>
      <c r="E14" s="41">
        <v>839</v>
      </c>
      <c r="F14" s="41">
        <v>1393</v>
      </c>
    </row>
    <row r="15" spans="1:6" ht="15" thickBot="1" x14ac:dyDescent="0.4">
      <c r="A15" s="37" t="s">
        <v>8360</v>
      </c>
      <c r="B15" s="41">
        <v>349</v>
      </c>
      <c r="C15" s="41">
        <v>1530</v>
      </c>
      <c r="D15" s="41">
        <v>50</v>
      </c>
      <c r="E15" s="41">
        <v>2185</v>
      </c>
      <c r="F15" s="4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H21" sqref="H21"/>
    </sheetView>
  </sheetViews>
  <sheetFormatPr defaultRowHeight="14.5" x14ac:dyDescent="0.35"/>
  <cols>
    <col min="1" max="1" width="15.6328125" bestFit="1" customWidth="1"/>
    <col min="2" max="2" width="15.26953125" style="14" bestFit="1" customWidth="1"/>
    <col min="3" max="3" width="5.7265625" style="14" customWidth="1"/>
    <col min="4" max="4" width="3.6328125" style="14" bestFit="1" customWidth="1"/>
    <col min="5" max="5" width="9.1796875" style="14" bestFit="1" customWidth="1"/>
    <col min="6" max="6" width="11" style="14" customWidth="1"/>
    <col min="7" max="7" width="10.7265625" bestFit="1" customWidth="1"/>
  </cols>
  <sheetData>
    <row r="1" spans="1:6" x14ac:dyDescent="0.35">
      <c r="A1" s="9" t="s">
        <v>8223</v>
      </c>
      <c r="B1" s="13" t="s">
        <v>8363</v>
      </c>
      <c r="C1" s="13"/>
      <c r="D1" s="13"/>
      <c r="E1" s="13"/>
      <c r="F1" s="13"/>
    </row>
    <row r="2" spans="1:6" x14ac:dyDescent="0.35">
      <c r="A2" s="9" t="s">
        <v>8307</v>
      </c>
      <c r="B2" s="14" t="s">
        <v>8363</v>
      </c>
    </row>
    <row r="4" spans="1:6" x14ac:dyDescent="0.35">
      <c r="A4" s="9" t="s">
        <v>8361</v>
      </c>
      <c r="B4" s="16" t="s">
        <v>8362</v>
      </c>
    </row>
    <row r="5" spans="1:6" x14ac:dyDescent="0.35">
      <c r="A5" s="9" t="s">
        <v>8359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8360</v>
      </c>
    </row>
    <row r="6" spans="1:6" s="19" customFormat="1" x14ac:dyDescent="0.35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s="19" customFormat="1" x14ac:dyDescent="0.35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s="19" customFormat="1" x14ac:dyDescent="0.35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s="19" customFormat="1" x14ac:dyDescent="0.35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s="19" customFormat="1" x14ac:dyDescent="0.35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s="19" customFormat="1" x14ac:dyDescent="0.35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s="19" customFormat="1" x14ac:dyDescent="0.35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s="19" customFormat="1" x14ac:dyDescent="0.35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s="19" customFormat="1" x14ac:dyDescent="0.35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s="19" customFormat="1" x14ac:dyDescent="0.35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s="19" customFormat="1" x14ac:dyDescent="0.35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s="19" customFormat="1" x14ac:dyDescent="0.35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s="19" customFormat="1" x14ac:dyDescent="0.35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s="19" customFormat="1" x14ac:dyDescent="0.35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s="19" customFormat="1" x14ac:dyDescent="0.35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s="19" customFormat="1" x14ac:dyDescent="0.35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s="19" customFormat="1" x14ac:dyDescent="0.35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s="19" customFormat="1" x14ac:dyDescent="0.35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s="19" customFormat="1" x14ac:dyDescent="0.35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s="19" customFormat="1" x14ac:dyDescent="0.35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s="19" customFormat="1" x14ac:dyDescent="0.35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s="19" customFormat="1" x14ac:dyDescent="0.35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s="19" customFormat="1" x14ac:dyDescent="0.35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s="19" customFormat="1" x14ac:dyDescent="0.35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s="19" customFormat="1" x14ac:dyDescent="0.35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s="19" customFormat="1" x14ac:dyDescent="0.35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s="19" customFormat="1" x14ac:dyDescent="0.35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s="19" customFormat="1" x14ac:dyDescent="0.35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s="19" customFormat="1" x14ac:dyDescent="0.35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s="19" customFormat="1" x14ac:dyDescent="0.35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s="19" customFormat="1" x14ac:dyDescent="0.35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s="19" customFormat="1" x14ac:dyDescent="0.35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s="19" customFormat="1" x14ac:dyDescent="0.35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s="19" customFormat="1" x14ac:dyDescent="0.35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s="19" customFormat="1" x14ac:dyDescent="0.35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s="19" customFormat="1" x14ac:dyDescent="0.35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s="19" customFormat="1" x14ac:dyDescent="0.35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s="19" customFormat="1" x14ac:dyDescent="0.35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s="19" customFormat="1" x14ac:dyDescent="0.35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s="19" customFormat="1" x14ac:dyDescent="0.35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s="19" customFormat="1" x14ac:dyDescent="0.35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0" t="s">
        <v>8360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2" zoomScale="85" zoomScaleNormal="85" workbookViewId="0">
      <selection activeCell="F21" sqref="F21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5.7265625" bestFit="1" customWidth="1"/>
    <col min="4" max="4" width="9.6328125" bestFit="1" customWidth="1"/>
    <col min="5" max="6" width="10.81640625" bestFit="1" customWidth="1"/>
    <col min="7" max="7" width="10.7265625" bestFit="1" customWidth="1"/>
  </cols>
  <sheetData>
    <row r="1" spans="1:5" x14ac:dyDescent="0.35">
      <c r="A1" s="9" t="s">
        <v>8307</v>
      </c>
      <c r="B1" t="s">
        <v>8363</v>
      </c>
    </row>
    <row r="2" spans="1:5" x14ac:dyDescent="0.35">
      <c r="A2" s="9" t="s">
        <v>8378</v>
      </c>
      <c r="B2" t="s">
        <v>8363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35">
      <c r="A6" s="10" t="s">
        <v>8372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8373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8374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8375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8366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8376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8367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8368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8369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8370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8371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8377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8360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6"/>
  <sheetViews>
    <sheetView topLeftCell="O1" zoomScale="55" zoomScaleNormal="55" workbookViewId="0">
      <selection activeCell="T3" sqref="T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21.90625" customWidth="1"/>
    <col min="13" max="13" width="15.453125" customWidth="1"/>
    <col min="14" max="14" width="24.54296875" customWidth="1"/>
    <col min="15" max="16" width="36.453125" customWidth="1"/>
    <col min="17" max="17" width="41.1796875" customWidth="1"/>
    <col min="18" max="18" width="32.1796875" customWidth="1"/>
    <col min="19" max="19" width="27.90625" customWidth="1"/>
    <col min="20" max="20" width="29.1796875" customWidth="1"/>
    <col min="21" max="21" width="27.089843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8264</v>
      </c>
      <c r="R1" s="8" t="s">
        <v>8307</v>
      </c>
      <c r="S1" s="1" t="s">
        <v>8358</v>
      </c>
      <c r="T1" s="1" t="s">
        <v>8402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s="6">
        <f>(E2/D2)*100</f>
        <v>136.85882352941178</v>
      </c>
      <c r="Q2" t="s">
        <v>8265</v>
      </c>
      <c r="R2" s="7" t="s">
        <v>8308</v>
      </c>
      <c r="S2" t="s">
        <v>8309</v>
      </c>
      <c r="T2" s="5">
        <f>E2/N2</f>
        <v>63.917582417582416</v>
      </c>
      <c r="U2" s="5"/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s="6">
        <f t="shared" ref="P3:P66" si="2">(E3/D3)*100</f>
        <v>142.60827250608273</v>
      </c>
      <c r="Q3" t="s">
        <v>8265</v>
      </c>
      <c r="R3" s="7" t="s">
        <v>8308</v>
      </c>
      <c r="S3" t="s">
        <v>8309</v>
      </c>
      <c r="T3" s="5">
        <f t="shared" ref="T3:T66" si="3">E3/N3</f>
        <v>185.48101265822785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s="6">
        <f t="shared" si="2"/>
        <v>105</v>
      </c>
      <c r="Q4" t="s">
        <v>8265</v>
      </c>
      <c r="R4" s="7" t="s">
        <v>8308</v>
      </c>
      <c r="S4" t="s">
        <v>8309</v>
      </c>
      <c r="T4" s="5">
        <f t="shared" si="3"/>
        <v>15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s="6">
        <f t="shared" si="2"/>
        <v>103.89999999999999</v>
      </c>
      <c r="Q5" t="s">
        <v>8265</v>
      </c>
      <c r="R5" s="7" t="s">
        <v>8308</v>
      </c>
      <c r="S5" t="s">
        <v>8309</v>
      </c>
      <c r="T5" s="5">
        <f t="shared" si="3"/>
        <v>69.266666666666666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s="6">
        <f t="shared" si="2"/>
        <v>122.99154545454545</v>
      </c>
      <c r="Q6" t="s">
        <v>8265</v>
      </c>
      <c r="R6" s="7" t="s">
        <v>8308</v>
      </c>
      <c r="S6" t="s">
        <v>8309</v>
      </c>
      <c r="T6" s="5">
        <f t="shared" si="3"/>
        <v>190.55028169014085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s="6">
        <f t="shared" si="2"/>
        <v>109.77744436109028</v>
      </c>
      <c r="Q7" t="s">
        <v>8265</v>
      </c>
      <c r="R7" s="7" t="s">
        <v>8308</v>
      </c>
      <c r="S7" t="s">
        <v>8309</v>
      </c>
      <c r="T7" s="5">
        <f t="shared" si="3"/>
        <v>93.40425531914893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s="6">
        <f t="shared" si="2"/>
        <v>106.4875</v>
      </c>
      <c r="Q8" t="s">
        <v>8265</v>
      </c>
      <c r="R8" s="7" t="s">
        <v>8308</v>
      </c>
      <c r="S8" t="s">
        <v>8309</v>
      </c>
      <c r="T8" s="5">
        <f t="shared" si="3"/>
        <v>146.87931034482759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s="6">
        <f t="shared" si="2"/>
        <v>101.22222222222221</v>
      </c>
      <c r="Q9" t="s">
        <v>8265</v>
      </c>
      <c r="R9" s="7" t="s">
        <v>8308</v>
      </c>
      <c r="S9" t="s">
        <v>8309</v>
      </c>
      <c r="T9" s="5">
        <f t="shared" si="3"/>
        <v>159.82456140350877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s="6">
        <f t="shared" si="2"/>
        <v>100.04342857142856</v>
      </c>
      <c r="Q10" t="s">
        <v>8265</v>
      </c>
      <c r="R10" s="7" t="s">
        <v>8308</v>
      </c>
      <c r="S10" t="s">
        <v>8309</v>
      </c>
      <c r="T10" s="5">
        <f t="shared" si="3"/>
        <v>291.79333333333335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s="6">
        <f t="shared" si="2"/>
        <v>125.998</v>
      </c>
      <c r="Q11" t="s">
        <v>8265</v>
      </c>
      <c r="R11" s="7" t="s">
        <v>8308</v>
      </c>
      <c r="S11" t="s">
        <v>8309</v>
      </c>
      <c r="T11" s="5">
        <f t="shared" si="3"/>
        <v>31.499500000000001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s="6">
        <f t="shared" si="2"/>
        <v>100.49999999999999</v>
      </c>
      <c r="Q12" t="s">
        <v>8265</v>
      </c>
      <c r="R12" s="7" t="s">
        <v>8308</v>
      </c>
      <c r="S12" t="s">
        <v>8309</v>
      </c>
      <c r="T12" s="5">
        <f t="shared" si="3"/>
        <v>158.68421052631578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s="6">
        <f t="shared" si="2"/>
        <v>120.5</v>
      </c>
      <c r="Q13" t="s">
        <v>8265</v>
      </c>
      <c r="R13" s="7" t="s">
        <v>8308</v>
      </c>
      <c r="S13" t="s">
        <v>8309</v>
      </c>
      <c r="T13" s="5">
        <f t="shared" si="3"/>
        <v>80.333333333333329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s="6">
        <f t="shared" si="2"/>
        <v>165.29333333333335</v>
      </c>
      <c r="Q14" t="s">
        <v>8265</v>
      </c>
      <c r="R14" s="7" t="s">
        <v>8308</v>
      </c>
      <c r="S14" t="s">
        <v>8309</v>
      </c>
      <c r="T14" s="5">
        <f t="shared" si="3"/>
        <v>59.961305925030231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s="6">
        <f t="shared" si="2"/>
        <v>159.97142857142856</v>
      </c>
      <c r="Q15" t="s">
        <v>8265</v>
      </c>
      <c r="R15" s="7" t="s">
        <v>8308</v>
      </c>
      <c r="S15" t="s">
        <v>8309</v>
      </c>
      <c r="T15" s="5">
        <f t="shared" si="3"/>
        <v>109.78431372549019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s="6">
        <f t="shared" si="2"/>
        <v>100.93333333333334</v>
      </c>
      <c r="Q16" t="s">
        <v>8265</v>
      </c>
      <c r="R16" s="7" t="s">
        <v>8308</v>
      </c>
      <c r="S16" t="s">
        <v>8309</v>
      </c>
      <c r="T16" s="5">
        <f t="shared" si="3"/>
        <v>147.70731707317074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s="6">
        <f t="shared" si="2"/>
        <v>106.60000000000001</v>
      </c>
      <c r="Q17" t="s">
        <v>8265</v>
      </c>
      <c r="R17" s="7" t="s">
        <v>8308</v>
      </c>
      <c r="S17" t="s">
        <v>8309</v>
      </c>
      <c r="T17" s="5">
        <f t="shared" si="3"/>
        <v>21.755102040816325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s="6">
        <f t="shared" si="2"/>
        <v>100.24166666666667</v>
      </c>
      <c r="Q18" t="s">
        <v>8265</v>
      </c>
      <c r="R18" s="7" t="s">
        <v>8308</v>
      </c>
      <c r="S18" t="s">
        <v>8309</v>
      </c>
      <c r="T18" s="5">
        <f t="shared" si="3"/>
        <v>171.84285714285716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s="6">
        <f t="shared" si="2"/>
        <v>100.66666666666666</v>
      </c>
      <c r="Q19" t="s">
        <v>8265</v>
      </c>
      <c r="R19" s="7" t="s">
        <v>8308</v>
      </c>
      <c r="S19" t="s">
        <v>8309</v>
      </c>
      <c r="T19" s="5">
        <f t="shared" si="3"/>
        <v>41.944444444444443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s="6">
        <f t="shared" si="2"/>
        <v>106.32110000000002</v>
      </c>
      <c r="Q20" t="s">
        <v>8265</v>
      </c>
      <c r="R20" s="7" t="s">
        <v>8308</v>
      </c>
      <c r="S20" t="s">
        <v>8309</v>
      </c>
      <c r="T20" s="5">
        <f t="shared" si="3"/>
        <v>93.264122807017543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s="6">
        <f t="shared" si="2"/>
        <v>145.29411764705881</v>
      </c>
      <c r="Q21" t="s">
        <v>8265</v>
      </c>
      <c r="R21" s="7" t="s">
        <v>8308</v>
      </c>
      <c r="S21" t="s">
        <v>8309</v>
      </c>
      <c r="T21" s="5">
        <f t="shared" si="3"/>
        <v>56.136363636363633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s="6">
        <f t="shared" si="2"/>
        <v>100.2</v>
      </c>
      <c r="Q22" t="s">
        <v>8265</v>
      </c>
      <c r="R22" s="7" t="s">
        <v>8308</v>
      </c>
      <c r="S22" t="s">
        <v>8309</v>
      </c>
      <c r="T22" s="5">
        <f t="shared" si="3"/>
        <v>80.16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s="6">
        <f t="shared" si="2"/>
        <v>109.13513513513513</v>
      </c>
      <c r="Q23" t="s">
        <v>8265</v>
      </c>
      <c r="R23" s="7" t="s">
        <v>8308</v>
      </c>
      <c r="S23" t="s">
        <v>8309</v>
      </c>
      <c r="T23" s="5">
        <f t="shared" si="3"/>
        <v>199.9009900990099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s="6">
        <f t="shared" si="2"/>
        <v>117.14285714285715</v>
      </c>
      <c r="Q24" t="s">
        <v>8265</v>
      </c>
      <c r="R24" s="7" t="s">
        <v>8308</v>
      </c>
      <c r="S24" t="s">
        <v>8309</v>
      </c>
      <c r="T24" s="5">
        <f t="shared" si="3"/>
        <v>51.25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s="6">
        <f t="shared" si="2"/>
        <v>118.5</v>
      </c>
      <c r="Q25" t="s">
        <v>8265</v>
      </c>
      <c r="R25" s="7" t="s">
        <v>8308</v>
      </c>
      <c r="S25" t="s">
        <v>8309</v>
      </c>
      <c r="T25" s="5">
        <f t="shared" si="3"/>
        <v>103.04347826086956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s="6">
        <f t="shared" si="2"/>
        <v>108.80768571428572</v>
      </c>
      <c r="Q26" t="s">
        <v>8265</v>
      </c>
      <c r="R26" s="7" t="s">
        <v>8308</v>
      </c>
      <c r="S26" t="s">
        <v>8309</v>
      </c>
      <c r="T26" s="5">
        <f t="shared" si="3"/>
        <v>66.346149825783982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s="6">
        <f t="shared" si="2"/>
        <v>133.33333333333331</v>
      </c>
      <c r="Q27" t="s">
        <v>8265</v>
      </c>
      <c r="R27" s="7" t="s">
        <v>8308</v>
      </c>
      <c r="S27" t="s">
        <v>8309</v>
      </c>
      <c r="T27" s="5">
        <f t="shared" si="3"/>
        <v>57.142857142857146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s="6">
        <f t="shared" si="2"/>
        <v>155.20000000000002</v>
      </c>
      <c r="Q28" t="s">
        <v>8265</v>
      </c>
      <c r="R28" s="7" t="s">
        <v>8308</v>
      </c>
      <c r="S28" t="s">
        <v>8309</v>
      </c>
      <c r="T28" s="5">
        <f t="shared" si="3"/>
        <v>102.10526315789474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s="6">
        <f t="shared" si="2"/>
        <v>111.72500000000001</v>
      </c>
      <c r="Q29" t="s">
        <v>8265</v>
      </c>
      <c r="R29" s="7" t="s">
        <v>8308</v>
      </c>
      <c r="S29" t="s">
        <v>8309</v>
      </c>
      <c r="T29" s="5">
        <f t="shared" si="3"/>
        <v>148.96666666666667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s="6">
        <f t="shared" si="2"/>
        <v>100.35000000000001</v>
      </c>
      <c r="Q30" t="s">
        <v>8265</v>
      </c>
      <c r="R30" s="7" t="s">
        <v>8308</v>
      </c>
      <c r="S30" t="s">
        <v>8309</v>
      </c>
      <c r="T30" s="5">
        <f t="shared" si="3"/>
        <v>169.6056338028169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s="6">
        <f t="shared" si="2"/>
        <v>123.33333333333334</v>
      </c>
      <c r="Q31" t="s">
        <v>8265</v>
      </c>
      <c r="R31" s="7" t="s">
        <v>8308</v>
      </c>
      <c r="S31" t="s">
        <v>8309</v>
      </c>
      <c r="T31" s="5">
        <f t="shared" si="3"/>
        <v>31.623931623931625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s="6">
        <f t="shared" si="2"/>
        <v>101.29975</v>
      </c>
      <c r="Q32" t="s">
        <v>8265</v>
      </c>
      <c r="R32" s="7" t="s">
        <v>8308</v>
      </c>
      <c r="S32" t="s">
        <v>8309</v>
      </c>
      <c r="T32" s="5">
        <f t="shared" si="3"/>
        <v>76.45264150943396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s="6">
        <f t="shared" si="2"/>
        <v>100</v>
      </c>
      <c r="Q33" t="s">
        <v>8265</v>
      </c>
      <c r="R33" s="7" t="s">
        <v>8308</v>
      </c>
      <c r="S33" t="s">
        <v>8309</v>
      </c>
      <c r="T33" s="5">
        <f t="shared" si="3"/>
        <v>13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s="6">
        <f t="shared" si="2"/>
        <v>100.24604569420035</v>
      </c>
      <c r="Q34" t="s">
        <v>8265</v>
      </c>
      <c r="R34" s="7" t="s">
        <v>8308</v>
      </c>
      <c r="S34" t="s">
        <v>8309</v>
      </c>
      <c r="T34" s="5">
        <f t="shared" si="3"/>
        <v>320.44943820224717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s="6">
        <f t="shared" si="2"/>
        <v>102.0952380952381</v>
      </c>
      <c r="Q35" t="s">
        <v>8265</v>
      </c>
      <c r="R35" s="7" t="s">
        <v>8308</v>
      </c>
      <c r="S35" t="s">
        <v>8309</v>
      </c>
      <c r="T35" s="5">
        <f t="shared" si="3"/>
        <v>83.75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s="6">
        <f t="shared" si="2"/>
        <v>130.46153846153845</v>
      </c>
      <c r="Q36" t="s">
        <v>8265</v>
      </c>
      <c r="R36" s="7" t="s">
        <v>8308</v>
      </c>
      <c r="S36" t="s">
        <v>8309</v>
      </c>
      <c r="T36" s="5">
        <f t="shared" si="3"/>
        <v>49.882352941176471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s="6">
        <f t="shared" si="2"/>
        <v>166.5</v>
      </c>
      <c r="Q37" t="s">
        <v>8265</v>
      </c>
      <c r="R37" s="7" t="s">
        <v>8308</v>
      </c>
      <c r="S37" t="s">
        <v>8309</v>
      </c>
      <c r="T37" s="5">
        <f t="shared" si="3"/>
        <v>59.464285714285715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s="6">
        <f t="shared" si="2"/>
        <v>142.15</v>
      </c>
      <c r="Q38" t="s">
        <v>8265</v>
      </c>
      <c r="R38" s="7" t="s">
        <v>8308</v>
      </c>
      <c r="S38" t="s">
        <v>8309</v>
      </c>
      <c r="T38" s="5">
        <f t="shared" si="3"/>
        <v>193.84090909090909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s="6">
        <f t="shared" si="2"/>
        <v>183.44090909090909</v>
      </c>
      <c r="Q39" t="s">
        <v>8265</v>
      </c>
      <c r="R39" s="7" t="s">
        <v>8308</v>
      </c>
      <c r="S39" t="s">
        <v>8309</v>
      </c>
      <c r="T39" s="5">
        <f t="shared" si="3"/>
        <v>159.51383399209487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s="6">
        <f t="shared" si="2"/>
        <v>110.04</v>
      </c>
      <c r="Q40" t="s">
        <v>8265</v>
      </c>
      <c r="R40" s="7" t="s">
        <v>8308</v>
      </c>
      <c r="S40" t="s">
        <v>8309</v>
      </c>
      <c r="T40" s="5">
        <f t="shared" si="3"/>
        <v>41.68181818181818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s="6">
        <f t="shared" si="2"/>
        <v>130.98000000000002</v>
      </c>
      <c r="Q41" t="s">
        <v>8265</v>
      </c>
      <c r="R41" s="7" t="s">
        <v>8308</v>
      </c>
      <c r="S41" t="s">
        <v>8309</v>
      </c>
      <c r="T41" s="5">
        <f t="shared" si="3"/>
        <v>150.89861751152074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s="6">
        <f t="shared" si="2"/>
        <v>101.35000000000001</v>
      </c>
      <c r="Q42" t="s">
        <v>8265</v>
      </c>
      <c r="R42" s="7" t="s">
        <v>8308</v>
      </c>
      <c r="S42" t="s">
        <v>8309</v>
      </c>
      <c r="T42" s="5">
        <f t="shared" si="3"/>
        <v>126.6875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s="6">
        <f t="shared" si="2"/>
        <v>100</v>
      </c>
      <c r="Q43" t="s">
        <v>8265</v>
      </c>
      <c r="R43" s="7" t="s">
        <v>8308</v>
      </c>
      <c r="S43" t="s">
        <v>8309</v>
      </c>
      <c r="T43" s="5">
        <f t="shared" si="3"/>
        <v>105.26315789473684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s="6">
        <f t="shared" si="2"/>
        <v>141.85714285714286</v>
      </c>
      <c r="Q44" t="s">
        <v>8265</v>
      </c>
      <c r="R44" s="7" t="s">
        <v>8308</v>
      </c>
      <c r="S44" t="s">
        <v>8309</v>
      </c>
      <c r="T44" s="5">
        <f t="shared" si="3"/>
        <v>117.51479289940828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s="6">
        <f t="shared" si="2"/>
        <v>308.65999999999997</v>
      </c>
      <c r="Q45" t="s">
        <v>8265</v>
      </c>
      <c r="R45" s="7" t="s">
        <v>8308</v>
      </c>
      <c r="S45" t="s">
        <v>8309</v>
      </c>
      <c r="T45" s="5">
        <f t="shared" si="3"/>
        <v>117.36121673003802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s="6">
        <f t="shared" si="2"/>
        <v>100</v>
      </c>
      <c r="Q46" t="s">
        <v>8265</v>
      </c>
      <c r="R46" s="7" t="s">
        <v>8308</v>
      </c>
      <c r="S46" t="s">
        <v>8309</v>
      </c>
      <c r="T46" s="5">
        <f t="shared" si="3"/>
        <v>133.33333333333334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s="6">
        <f t="shared" si="2"/>
        <v>120</v>
      </c>
      <c r="Q47" t="s">
        <v>8265</v>
      </c>
      <c r="R47" s="7" t="s">
        <v>8308</v>
      </c>
      <c r="S47" t="s">
        <v>8309</v>
      </c>
      <c r="T47" s="5">
        <f t="shared" si="3"/>
        <v>98.360655737704917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s="6">
        <f t="shared" si="2"/>
        <v>104.16666666666667</v>
      </c>
      <c r="Q48" t="s">
        <v>8265</v>
      </c>
      <c r="R48" s="7" t="s">
        <v>8308</v>
      </c>
      <c r="S48" t="s">
        <v>8309</v>
      </c>
      <c r="T48" s="5">
        <f t="shared" si="3"/>
        <v>194.44444444444446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s="6">
        <f t="shared" si="2"/>
        <v>107.61100000000002</v>
      </c>
      <c r="Q49" t="s">
        <v>8265</v>
      </c>
      <c r="R49" s="7" t="s">
        <v>8308</v>
      </c>
      <c r="S49" t="s">
        <v>8309</v>
      </c>
      <c r="T49" s="5">
        <f t="shared" si="3"/>
        <v>76.865000000000009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s="6">
        <f t="shared" si="2"/>
        <v>107.94999999999999</v>
      </c>
      <c r="Q50" t="s">
        <v>8265</v>
      </c>
      <c r="R50" s="7" t="s">
        <v>8308</v>
      </c>
      <c r="S50" t="s">
        <v>8309</v>
      </c>
      <c r="T50" s="5">
        <f t="shared" si="3"/>
        <v>56.815789473684212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s="6">
        <f t="shared" si="2"/>
        <v>100</v>
      </c>
      <c r="Q51" t="s">
        <v>8265</v>
      </c>
      <c r="R51" s="7" t="s">
        <v>8308</v>
      </c>
      <c r="S51" t="s">
        <v>8309</v>
      </c>
      <c r="T51" s="5">
        <f t="shared" si="3"/>
        <v>137.93103448275863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s="6">
        <f t="shared" si="2"/>
        <v>100</v>
      </c>
      <c r="Q52" t="s">
        <v>8265</v>
      </c>
      <c r="R52" s="7" t="s">
        <v>8308</v>
      </c>
      <c r="S52" t="s">
        <v>8309</v>
      </c>
      <c r="T52" s="5">
        <f t="shared" si="3"/>
        <v>27.272727272727273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s="6">
        <f t="shared" si="2"/>
        <v>128.0181818181818</v>
      </c>
      <c r="Q53" t="s">
        <v>8265</v>
      </c>
      <c r="R53" s="7" t="s">
        <v>8308</v>
      </c>
      <c r="S53" t="s">
        <v>8309</v>
      </c>
      <c r="T53" s="5">
        <f t="shared" si="3"/>
        <v>118.33613445378151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s="6">
        <f t="shared" si="2"/>
        <v>116.21</v>
      </c>
      <c r="Q54" t="s">
        <v>8265</v>
      </c>
      <c r="R54" s="7" t="s">
        <v>8308</v>
      </c>
      <c r="S54" t="s">
        <v>8309</v>
      </c>
      <c r="T54" s="5">
        <f t="shared" si="3"/>
        <v>223.48076923076923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s="6">
        <f t="shared" si="2"/>
        <v>109.63333333333334</v>
      </c>
      <c r="Q55" t="s">
        <v>8265</v>
      </c>
      <c r="R55" s="7" t="s">
        <v>8308</v>
      </c>
      <c r="S55" t="s">
        <v>8309</v>
      </c>
      <c r="T55" s="5">
        <f t="shared" si="3"/>
        <v>28.111111111111111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s="6">
        <f t="shared" si="2"/>
        <v>101</v>
      </c>
      <c r="Q56" t="s">
        <v>8265</v>
      </c>
      <c r="R56" s="7" t="s">
        <v>8308</v>
      </c>
      <c r="S56" t="s">
        <v>8309</v>
      </c>
      <c r="T56" s="5">
        <f t="shared" si="3"/>
        <v>194.23076923076923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s="6">
        <f t="shared" si="2"/>
        <v>128.95348837209301</v>
      </c>
      <c r="Q57" t="s">
        <v>8265</v>
      </c>
      <c r="R57" s="7" t="s">
        <v>8308</v>
      </c>
      <c r="S57" t="s">
        <v>8309</v>
      </c>
      <c r="T57" s="5">
        <f t="shared" si="3"/>
        <v>128.95348837209303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s="6">
        <f t="shared" si="2"/>
        <v>107.26249999999999</v>
      </c>
      <c r="Q58" t="s">
        <v>8265</v>
      </c>
      <c r="R58" s="7" t="s">
        <v>8308</v>
      </c>
      <c r="S58" t="s">
        <v>8309</v>
      </c>
      <c r="T58" s="5">
        <f t="shared" si="3"/>
        <v>49.316091954022987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s="6">
        <f t="shared" si="2"/>
        <v>101.89999999999999</v>
      </c>
      <c r="Q59" t="s">
        <v>8265</v>
      </c>
      <c r="R59" s="7" t="s">
        <v>8308</v>
      </c>
      <c r="S59" t="s">
        <v>8309</v>
      </c>
      <c r="T59" s="5">
        <f t="shared" si="3"/>
        <v>221.52173913043478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s="6">
        <f t="shared" si="2"/>
        <v>102.91</v>
      </c>
      <c r="Q60" t="s">
        <v>8265</v>
      </c>
      <c r="R60" s="7" t="s">
        <v>8308</v>
      </c>
      <c r="S60" t="s">
        <v>8309</v>
      </c>
      <c r="T60" s="5">
        <f t="shared" si="3"/>
        <v>137.21333333333334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s="6">
        <f t="shared" si="2"/>
        <v>100.12570000000001</v>
      </c>
      <c r="Q61" t="s">
        <v>8265</v>
      </c>
      <c r="R61" s="7" t="s">
        <v>8308</v>
      </c>
      <c r="S61" t="s">
        <v>8309</v>
      </c>
      <c r="T61" s="5">
        <f t="shared" si="3"/>
        <v>606.82242424242418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s="6">
        <f t="shared" si="2"/>
        <v>103.29622222222221</v>
      </c>
      <c r="Q62" t="s">
        <v>8266</v>
      </c>
      <c r="R62" s="7" t="s">
        <v>8308</v>
      </c>
      <c r="S62" t="s">
        <v>8310</v>
      </c>
      <c r="T62" s="5">
        <f t="shared" si="3"/>
        <v>43.040092592592593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s="6">
        <f t="shared" si="2"/>
        <v>148.30000000000001</v>
      </c>
      <c r="Q63" t="s">
        <v>8266</v>
      </c>
      <c r="R63" s="7" t="s">
        <v>8308</v>
      </c>
      <c r="S63" t="s">
        <v>8310</v>
      </c>
      <c r="T63" s="5">
        <f t="shared" si="3"/>
        <v>322.39130434782606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s="6">
        <f t="shared" si="2"/>
        <v>154.73333333333332</v>
      </c>
      <c r="Q64" t="s">
        <v>8266</v>
      </c>
      <c r="R64" s="7" t="s">
        <v>8308</v>
      </c>
      <c r="S64" t="s">
        <v>8310</v>
      </c>
      <c r="T64" s="5">
        <f t="shared" si="3"/>
        <v>96.708333333333329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s="6">
        <f t="shared" si="2"/>
        <v>113.51849999999999</v>
      </c>
      <c r="Q65" t="s">
        <v>8266</v>
      </c>
      <c r="R65" s="7" t="s">
        <v>8308</v>
      </c>
      <c r="S65" t="s">
        <v>8310</v>
      </c>
      <c r="T65" s="5">
        <f t="shared" si="3"/>
        <v>35.474531249999998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s="6">
        <f t="shared" si="2"/>
        <v>173.33333333333334</v>
      </c>
      <c r="Q66" t="s">
        <v>8266</v>
      </c>
      <c r="R66" s="7" t="s">
        <v>8308</v>
      </c>
      <c r="S66" t="s">
        <v>8310</v>
      </c>
      <c r="T66" s="5">
        <f t="shared" si="3"/>
        <v>86.666666666666671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s="6">
        <f t="shared" ref="P67:P130" si="6">(E67/D67)*100</f>
        <v>107.52857142857141</v>
      </c>
      <c r="Q67" t="s">
        <v>8266</v>
      </c>
      <c r="R67" s="7" t="s">
        <v>8308</v>
      </c>
      <c r="S67" t="s">
        <v>8310</v>
      </c>
      <c r="T67" s="5">
        <f t="shared" ref="T67:T130" si="7">E67/N67</f>
        <v>132.05263157894737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s="6">
        <f t="shared" si="6"/>
        <v>118.6</v>
      </c>
      <c r="Q68" t="s">
        <v>8266</v>
      </c>
      <c r="R68" s="7" t="s">
        <v>8308</v>
      </c>
      <c r="S68" t="s">
        <v>8310</v>
      </c>
      <c r="T68" s="5">
        <f t="shared" si="7"/>
        <v>91.230769230769226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s="6">
        <f t="shared" si="6"/>
        <v>116.25000000000001</v>
      </c>
      <c r="Q69" t="s">
        <v>8266</v>
      </c>
      <c r="R69" s="7" t="s">
        <v>8308</v>
      </c>
      <c r="S69" t="s">
        <v>8310</v>
      </c>
      <c r="T69" s="5">
        <f t="shared" si="7"/>
        <v>116.25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s="6">
        <f t="shared" si="6"/>
        <v>127.16666666666667</v>
      </c>
      <c r="Q70" t="s">
        <v>8266</v>
      </c>
      <c r="R70" s="7" t="s">
        <v>8308</v>
      </c>
      <c r="S70" t="s">
        <v>8310</v>
      </c>
      <c r="T70" s="5">
        <f t="shared" si="7"/>
        <v>21.194444444444443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s="6">
        <f t="shared" si="6"/>
        <v>110.9423</v>
      </c>
      <c r="Q71" t="s">
        <v>8266</v>
      </c>
      <c r="R71" s="7" t="s">
        <v>8308</v>
      </c>
      <c r="S71" t="s">
        <v>8310</v>
      </c>
      <c r="T71" s="5">
        <f t="shared" si="7"/>
        <v>62.327134831460668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s="6">
        <f t="shared" si="6"/>
        <v>127.2</v>
      </c>
      <c r="Q72" t="s">
        <v>8266</v>
      </c>
      <c r="R72" s="7" t="s">
        <v>8308</v>
      </c>
      <c r="S72" t="s">
        <v>8310</v>
      </c>
      <c r="T72" s="5">
        <f t="shared" si="7"/>
        <v>37.411764705882355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s="6">
        <f t="shared" si="6"/>
        <v>123.94444444444443</v>
      </c>
      <c r="Q73" t="s">
        <v>8266</v>
      </c>
      <c r="R73" s="7" t="s">
        <v>8308</v>
      </c>
      <c r="S73" t="s">
        <v>8310</v>
      </c>
      <c r="T73" s="5">
        <f t="shared" si="7"/>
        <v>69.71875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s="6">
        <f t="shared" si="6"/>
        <v>108.40909090909091</v>
      </c>
      <c r="Q74" t="s">
        <v>8266</v>
      </c>
      <c r="R74" s="7" t="s">
        <v>8308</v>
      </c>
      <c r="S74" t="s">
        <v>8310</v>
      </c>
      <c r="T74" s="5">
        <f t="shared" si="7"/>
        <v>58.170731707317074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s="6">
        <f t="shared" si="6"/>
        <v>100</v>
      </c>
      <c r="Q75" t="s">
        <v>8266</v>
      </c>
      <c r="R75" s="7" t="s">
        <v>8308</v>
      </c>
      <c r="S75" t="s">
        <v>8310</v>
      </c>
      <c r="T75" s="5">
        <f t="shared" si="7"/>
        <v>50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s="6">
        <f t="shared" si="6"/>
        <v>112.93199999999999</v>
      </c>
      <c r="Q76" t="s">
        <v>8266</v>
      </c>
      <c r="R76" s="7" t="s">
        <v>8308</v>
      </c>
      <c r="S76" t="s">
        <v>8310</v>
      </c>
      <c r="T76" s="5">
        <f t="shared" si="7"/>
        <v>19.471034482758618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s="6">
        <f t="shared" si="6"/>
        <v>115.42857142857143</v>
      </c>
      <c r="Q77" t="s">
        <v>8266</v>
      </c>
      <c r="R77" s="7" t="s">
        <v>8308</v>
      </c>
      <c r="S77" t="s">
        <v>8310</v>
      </c>
      <c r="T77" s="5">
        <f t="shared" si="7"/>
        <v>85.957446808510639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s="6">
        <f t="shared" si="6"/>
        <v>153.33333333333334</v>
      </c>
      <c r="Q78" t="s">
        <v>8266</v>
      </c>
      <c r="R78" s="7" t="s">
        <v>8308</v>
      </c>
      <c r="S78" t="s">
        <v>8310</v>
      </c>
      <c r="T78" s="5">
        <f t="shared" si="7"/>
        <v>30.666666666666668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s="6">
        <f t="shared" si="6"/>
        <v>392.5</v>
      </c>
      <c r="Q79" t="s">
        <v>8266</v>
      </c>
      <c r="R79" s="7" t="s">
        <v>8308</v>
      </c>
      <c r="S79" t="s">
        <v>8310</v>
      </c>
      <c r="T79" s="5">
        <f t="shared" si="7"/>
        <v>60.384615384615387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s="6">
        <f t="shared" si="6"/>
        <v>2702</v>
      </c>
      <c r="Q80" t="s">
        <v>8266</v>
      </c>
      <c r="R80" s="7" t="s">
        <v>8308</v>
      </c>
      <c r="S80" t="s">
        <v>8310</v>
      </c>
      <c r="T80" s="5">
        <f t="shared" si="7"/>
        <v>38.6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s="6">
        <f t="shared" si="6"/>
        <v>127</v>
      </c>
      <c r="Q81" t="s">
        <v>8266</v>
      </c>
      <c r="R81" s="7" t="s">
        <v>8308</v>
      </c>
      <c r="S81" t="s">
        <v>8310</v>
      </c>
      <c r="T81" s="5">
        <f t="shared" si="7"/>
        <v>40.268292682926827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s="6">
        <f t="shared" si="6"/>
        <v>107.25</v>
      </c>
      <c r="Q82" t="s">
        <v>8266</v>
      </c>
      <c r="R82" s="7" t="s">
        <v>8308</v>
      </c>
      <c r="S82" t="s">
        <v>8310</v>
      </c>
      <c r="T82" s="5">
        <f t="shared" si="7"/>
        <v>273.82978723404256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s="6">
        <f t="shared" si="6"/>
        <v>198</v>
      </c>
      <c r="Q83" t="s">
        <v>8266</v>
      </c>
      <c r="R83" s="7" t="s">
        <v>8308</v>
      </c>
      <c r="S83" t="s">
        <v>8310</v>
      </c>
      <c r="T83" s="5">
        <f t="shared" si="7"/>
        <v>53.035714285714285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s="6">
        <f t="shared" si="6"/>
        <v>100.01249999999999</v>
      </c>
      <c r="Q84" t="s">
        <v>8266</v>
      </c>
      <c r="R84" s="7" t="s">
        <v>8308</v>
      </c>
      <c r="S84" t="s">
        <v>8310</v>
      </c>
      <c r="T84" s="5">
        <f t="shared" si="7"/>
        <v>40.005000000000003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s="6">
        <f t="shared" si="6"/>
        <v>102.49999999999999</v>
      </c>
      <c r="Q85" t="s">
        <v>8266</v>
      </c>
      <c r="R85" s="7" t="s">
        <v>8308</v>
      </c>
      <c r="S85" t="s">
        <v>8310</v>
      </c>
      <c r="T85" s="5">
        <f t="shared" si="7"/>
        <v>15.76923076923077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s="6">
        <f t="shared" si="6"/>
        <v>100</v>
      </c>
      <c r="Q86" t="s">
        <v>8266</v>
      </c>
      <c r="R86" s="7" t="s">
        <v>8308</v>
      </c>
      <c r="S86" t="s">
        <v>8310</v>
      </c>
      <c r="T86" s="5">
        <f t="shared" si="7"/>
        <v>71.428571428571431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s="6">
        <f t="shared" si="6"/>
        <v>125.49999999999999</v>
      </c>
      <c r="Q87" t="s">
        <v>8266</v>
      </c>
      <c r="R87" s="7" t="s">
        <v>8308</v>
      </c>
      <c r="S87" t="s">
        <v>8310</v>
      </c>
      <c r="T87" s="5">
        <f t="shared" si="7"/>
        <v>71.714285714285708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s="6">
        <f t="shared" si="6"/>
        <v>106.46666666666667</v>
      </c>
      <c r="Q88" t="s">
        <v>8266</v>
      </c>
      <c r="R88" s="7" t="s">
        <v>8308</v>
      </c>
      <c r="S88" t="s">
        <v>8310</v>
      </c>
      <c r="T88" s="5">
        <f t="shared" si="7"/>
        <v>375.76470588235293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s="6">
        <f t="shared" si="6"/>
        <v>104.60000000000001</v>
      </c>
      <c r="Q89" t="s">
        <v>8266</v>
      </c>
      <c r="R89" s="7" t="s">
        <v>8308</v>
      </c>
      <c r="S89" t="s">
        <v>8310</v>
      </c>
      <c r="T89" s="5">
        <f t="shared" si="7"/>
        <v>104.6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s="6">
        <f t="shared" si="6"/>
        <v>102.85714285714285</v>
      </c>
      <c r="Q90" t="s">
        <v>8266</v>
      </c>
      <c r="R90" s="7" t="s">
        <v>8308</v>
      </c>
      <c r="S90" t="s">
        <v>8310</v>
      </c>
      <c r="T90" s="5">
        <f t="shared" si="7"/>
        <v>60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s="6">
        <f t="shared" si="6"/>
        <v>115.06666666666668</v>
      </c>
      <c r="Q91" t="s">
        <v>8266</v>
      </c>
      <c r="R91" s="7" t="s">
        <v>8308</v>
      </c>
      <c r="S91" t="s">
        <v>8310</v>
      </c>
      <c r="T91" s="5">
        <f t="shared" si="7"/>
        <v>123.28571428571429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s="6">
        <f t="shared" si="6"/>
        <v>100.4</v>
      </c>
      <c r="Q92" t="s">
        <v>8266</v>
      </c>
      <c r="R92" s="7" t="s">
        <v>8308</v>
      </c>
      <c r="S92" t="s">
        <v>8310</v>
      </c>
      <c r="T92" s="5">
        <f t="shared" si="7"/>
        <v>31.375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s="6">
        <f t="shared" si="6"/>
        <v>120</v>
      </c>
      <c r="Q93" t="s">
        <v>8266</v>
      </c>
      <c r="R93" s="7" t="s">
        <v>8308</v>
      </c>
      <c r="S93" t="s">
        <v>8310</v>
      </c>
      <c r="T93" s="5">
        <f t="shared" si="7"/>
        <v>78.260869565217391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s="6">
        <f t="shared" si="6"/>
        <v>105.2</v>
      </c>
      <c r="Q94" t="s">
        <v>8266</v>
      </c>
      <c r="R94" s="7" t="s">
        <v>8308</v>
      </c>
      <c r="S94" t="s">
        <v>8310</v>
      </c>
      <c r="T94" s="5">
        <f t="shared" si="7"/>
        <v>122.32558139534883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s="6">
        <f t="shared" si="6"/>
        <v>110.60000000000001</v>
      </c>
      <c r="Q95" t="s">
        <v>8266</v>
      </c>
      <c r="R95" s="7" t="s">
        <v>8308</v>
      </c>
      <c r="S95" t="s">
        <v>8310</v>
      </c>
      <c r="T95" s="5">
        <f t="shared" si="7"/>
        <v>73.733333333333334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s="6">
        <f t="shared" si="6"/>
        <v>104</v>
      </c>
      <c r="Q96" t="s">
        <v>8266</v>
      </c>
      <c r="R96" s="7" t="s">
        <v>8308</v>
      </c>
      <c r="S96" t="s">
        <v>8310</v>
      </c>
      <c r="T96" s="5">
        <f t="shared" si="7"/>
        <v>21.666666666666668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s="6">
        <f t="shared" si="6"/>
        <v>131.42857142857142</v>
      </c>
      <c r="Q97" t="s">
        <v>8266</v>
      </c>
      <c r="R97" s="7" t="s">
        <v>8308</v>
      </c>
      <c r="S97" t="s">
        <v>8310</v>
      </c>
      <c r="T97" s="5">
        <f t="shared" si="7"/>
        <v>21.904761904761905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s="6">
        <f t="shared" si="6"/>
        <v>114.66666666666667</v>
      </c>
      <c r="Q98" t="s">
        <v>8266</v>
      </c>
      <c r="R98" s="7" t="s">
        <v>8308</v>
      </c>
      <c r="S98" t="s">
        <v>8310</v>
      </c>
      <c r="T98" s="5">
        <f t="shared" si="7"/>
        <v>50.588235294117645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s="6">
        <f t="shared" si="6"/>
        <v>106.25</v>
      </c>
      <c r="Q99" t="s">
        <v>8266</v>
      </c>
      <c r="R99" s="7" t="s">
        <v>8308</v>
      </c>
      <c r="S99" t="s">
        <v>8310</v>
      </c>
      <c r="T99" s="5">
        <f t="shared" si="7"/>
        <v>53.125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s="6">
        <f t="shared" si="6"/>
        <v>106.25</v>
      </c>
      <c r="Q100" t="s">
        <v>8266</v>
      </c>
      <c r="R100" s="7" t="s">
        <v>8308</v>
      </c>
      <c r="S100" t="s">
        <v>8310</v>
      </c>
      <c r="T100" s="5">
        <f t="shared" si="7"/>
        <v>56.666666666666664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s="6">
        <f t="shared" si="6"/>
        <v>106.01933333333334</v>
      </c>
      <c r="Q101" t="s">
        <v>8266</v>
      </c>
      <c r="R101" s="7" t="s">
        <v>8308</v>
      </c>
      <c r="S101" t="s">
        <v>8310</v>
      </c>
      <c r="T101" s="5">
        <f t="shared" si="7"/>
        <v>40.776666666666664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s="6">
        <f t="shared" si="6"/>
        <v>100</v>
      </c>
      <c r="Q102" t="s">
        <v>8266</v>
      </c>
      <c r="R102" s="7" t="s">
        <v>8308</v>
      </c>
      <c r="S102" t="s">
        <v>8310</v>
      </c>
      <c r="T102" s="5">
        <f t="shared" si="7"/>
        <v>192.30769230769232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s="6">
        <f t="shared" si="6"/>
        <v>100</v>
      </c>
      <c r="Q103" t="s">
        <v>8266</v>
      </c>
      <c r="R103" s="7" t="s">
        <v>8308</v>
      </c>
      <c r="S103" t="s">
        <v>8310</v>
      </c>
      <c r="T103" s="5">
        <f t="shared" si="7"/>
        <v>100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s="6">
        <f t="shared" si="6"/>
        <v>127.75000000000001</v>
      </c>
      <c r="Q104" t="s">
        <v>8266</v>
      </c>
      <c r="R104" s="7" t="s">
        <v>8308</v>
      </c>
      <c r="S104" t="s">
        <v>8310</v>
      </c>
      <c r="T104" s="5">
        <f t="shared" si="7"/>
        <v>117.92307692307692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s="6">
        <f t="shared" si="6"/>
        <v>105.15384615384616</v>
      </c>
      <c r="Q105" t="s">
        <v>8266</v>
      </c>
      <c r="R105" s="7" t="s">
        <v>8308</v>
      </c>
      <c r="S105" t="s">
        <v>8310</v>
      </c>
      <c r="T105" s="5">
        <f t="shared" si="7"/>
        <v>27.897959183673468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s="6">
        <f t="shared" si="6"/>
        <v>120</v>
      </c>
      <c r="Q106" t="s">
        <v>8266</v>
      </c>
      <c r="R106" s="7" t="s">
        <v>8308</v>
      </c>
      <c r="S106" t="s">
        <v>8310</v>
      </c>
      <c r="T106" s="5">
        <f t="shared" si="7"/>
        <v>60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s="6">
        <f t="shared" si="6"/>
        <v>107.40909090909089</v>
      </c>
      <c r="Q107" t="s">
        <v>8266</v>
      </c>
      <c r="R107" s="7" t="s">
        <v>8308</v>
      </c>
      <c r="S107" t="s">
        <v>8310</v>
      </c>
      <c r="T107" s="5">
        <f t="shared" si="7"/>
        <v>39.383333333333333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s="6">
        <f t="shared" si="6"/>
        <v>100.49999999999999</v>
      </c>
      <c r="Q108" t="s">
        <v>8266</v>
      </c>
      <c r="R108" s="7" t="s">
        <v>8308</v>
      </c>
      <c r="S108" t="s">
        <v>8310</v>
      </c>
      <c r="T108" s="5">
        <f t="shared" si="7"/>
        <v>186.11111111111111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s="6">
        <f t="shared" si="6"/>
        <v>102.46666666666667</v>
      </c>
      <c r="Q109" t="s">
        <v>8266</v>
      </c>
      <c r="R109" s="7" t="s">
        <v>8308</v>
      </c>
      <c r="S109" t="s">
        <v>8310</v>
      </c>
      <c r="T109" s="5">
        <f t="shared" si="7"/>
        <v>111.37681159420291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s="6">
        <f t="shared" si="6"/>
        <v>246.66666666666669</v>
      </c>
      <c r="Q110" t="s">
        <v>8266</v>
      </c>
      <c r="R110" s="7" t="s">
        <v>8308</v>
      </c>
      <c r="S110" t="s">
        <v>8310</v>
      </c>
      <c r="T110" s="5">
        <f t="shared" si="7"/>
        <v>78.723404255319153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s="6">
        <f t="shared" si="6"/>
        <v>219.49999999999997</v>
      </c>
      <c r="Q111" t="s">
        <v>8266</v>
      </c>
      <c r="R111" s="7" t="s">
        <v>8308</v>
      </c>
      <c r="S111" t="s">
        <v>8310</v>
      </c>
      <c r="T111" s="5">
        <f t="shared" si="7"/>
        <v>46.702127659574465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s="6">
        <f t="shared" si="6"/>
        <v>130.76923076923077</v>
      </c>
      <c r="Q112" t="s">
        <v>8266</v>
      </c>
      <c r="R112" s="7" t="s">
        <v>8308</v>
      </c>
      <c r="S112" t="s">
        <v>8310</v>
      </c>
      <c r="T112" s="5">
        <f t="shared" si="7"/>
        <v>65.384615384615387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s="6">
        <f t="shared" si="6"/>
        <v>154.57142857142858</v>
      </c>
      <c r="Q113" t="s">
        <v>8266</v>
      </c>
      <c r="R113" s="7" t="s">
        <v>8308</v>
      </c>
      <c r="S113" t="s">
        <v>8310</v>
      </c>
      <c r="T113" s="5">
        <f t="shared" si="7"/>
        <v>102.0754716981132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s="6">
        <f t="shared" si="6"/>
        <v>104</v>
      </c>
      <c r="Q114" t="s">
        <v>8266</v>
      </c>
      <c r="R114" s="7" t="s">
        <v>8308</v>
      </c>
      <c r="S114" t="s">
        <v>8310</v>
      </c>
      <c r="T114" s="5">
        <f t="shared" si="7"/>
        <v>64.197530864197532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s="6">
        <f t="shared" si="6"/>
        <v>141</v>
      </c>
      <c r="Q115" t="s">
        <v>8266</v>
      </c>
      <c r="R115" s="7" t="s">
        <v>8308</v>
      </c>
      <c r="S115" t="s">
        <v>8310</v>
      </c>
      <c r="T115" s="5">
        <f t="shared" si="7"/>
        <v>90.384615384615387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s="6">
        <f t="shared" si="6"/>
        <v>103.33333333333334</v>
      </c>
      <c r="Q116" t="s">
        <v>8266</v>
      </c>
      <c r="R116" s="7" t="s">
        <v>8308</v>
      </c>
      <c r="S116" t="s">
        <v>8310</v>
      </c>
      <c r="T116" s="5">
        <f t="shared" si="7"/>
        <v>88.571428571428569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s="6">
        <f t="shared" si="6"/>
        <v>140.44444444444443</v>
      </c>
      <c r="Q117" t="s">
        <v>8266</v>
      </c>
      <c r="R117" s="7" t="s">
        <v>8308</v>
      </c>
      <c r="S117" t="s">
        <v>8310</v>
      </c>
      <c r="T117" s="5">
        <f t="shared" si="7"/>
        <v>28.727272727272727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s="6">
        <f t="shared" si="6"/>
        <v>113.65714285714286</v>
      </c>
      <c r="Q118" t="s">
        <v>8266</v>
      </c>
      <c r="R118" s="7" t="s">
        <v>8308</v>
      </c>
      <c r="S118" t="s">
        <v>8310</v>
      </c>
      <c r="T118" s="5">
        <f t="shared" si="7"/>
        <v>69.78947368421052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s="6">
        <f t="shared" si="6"/>
        <v>100.49377777777779</v>
      </c>
      <c r="Q119" t="s">
        <v>8266</v>
      </c>
      <c r="R119" s="7" t="s">
        <v>8308</v>
      </c>
      <c r="S119" t="s">
        <v>8310</v>
      </c>
      <c r="T119" s="5">
        <f t="shared" si="7"/>
        <v>167.48962962962963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s="6">
        <f t="shared" si="6"/>
        <v>113.03159999999998</v>
      </c>
      <c r="Q120" t="s">
        <v>8266</v>
      </c>
      <c r="R120" s="7" t="s">
        <v>8308</v>
      </c>
      <c r="S120" t="s">
        <v>8310</v>
      </c>
      <c r="T120" s="5">
        <f t="shared" si="7"/>
        <v>144.91230769230768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s="6">
        <f t="shared" si="6"/>
        <v>104.55692307692308</v>
      </c>
      <c r="Q121" t="s">
        <v>8266</v>
      </c>
      <c r="R121" s="7" t="s">
        <v>8308</v>
      </c>
      <c r="S121" t="s">
        <v>8310</v>
      </c>
      <c r="T121" s="5">
        <f t="shared" si="7"/>
        <v>91.840540540540545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s="6">
        <f t="shared" si="6"/>
        <v>1.4285714285714287E-2</v>
      </c>
      <c r="Q122" t="s">
        <v>8267</v>
      </c>
      <c r="R122" s="7" t="s">
        <v>8308</v>
      </c>
      <c r="S122" t="s">
        <v>8311</v>
      </c>
      <c r="T122" s="5">
        <f t="shared" si="7"/>
        <v>10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s="6">
        <f t="shared" si="6"/>
        <v>3.3333333333333333E-2</v>
      </c>
      <c r="Q123" t="s">
        <v>8267</v>
      </c>
      <c r="R123" s="7" t="s">
        <v>8308</v>
      </c>
      <c r="S123" t="s">
        <v>8311</v>
      </c>
      <c r="T123" s="5">
        <f t="shared" si="7"/>
        <v>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s="6">
        <f t="shared" si="6"/>
        <v>0</v>
      </c>
      <c r="Q124" t="s">
        <v>8267</v>
      </c>
      <c r="R124" s="7" t="s">
        <v>8308</v>
      </c>
      <c r="S124" t="s">
        <v>8311</v>
      </c>
      <c r="T124" s="5" t="e">
        <f>IF(E124/N124=0,"Null")</f>
        <v>#DIV/0!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s="6">
        <f t="shared" si="6"/>
        <v>0.27454545454545454</v>
      </c>
      <c r="Q125" t="s">
        <v>8267</v>
      </c>
      <c r="R125" s="7" t="s">
        <v>8308</v>
      </c>
      <c r="S125" t="s">
        <v>8311</v>
      </c>
      <c r="T125" s="5">
        <f t="shared" si="7"/>
        <v>25.166666666666668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s="6">
        <f t="shared" si="6"/>
        <v>0</v>
      </c>
      <c r="Q126" t="s">
        <v>8267</v>
      </c>
      <c r="R126" s="7" t="s">
        <v>8308</v>
      </c>
      <c r="S126" t="s">
        <v>8311</v>
      </c>
      <c r="T126" s="5" t="e">
        <f t="shared" si="7"/>
        <v>#DIV/0!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s="6">
        <f t="shared" si="6"/>
        <v>14.000000000000002</v>
      </c>
      <c r="Q127" t="s">
        <v>8267</v>
      </c>
      <c r="R127" s="7" t="s">
        <v>8308</v>
      </c>
      <c r="S127" t="s">
        <v>8311</v>
      </c>
      <c r="T127" s="5">
        <f t="shared" si="7"/>
        <v>11.666666666666666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s="6">
        <f t="shared" si="6"/>
        <v>5.548</v>
      </c>
      <c r="Q128" t="s">
        <v>8267</v>
      </c>
      <c r="R128" s="7" t="s">
        <v>8308</v>
      </c>
      <c r="S128" t="s">
        <v>8311</v>
      </c>
      <c r="T128" s="5">
        <f t="shared" si="7"/>
        <v>106.69230769230769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s="6">
        <f t="shared" si="6"/>
        <v>2.375</v>
      </c>
      <c r="Q129" t="s">
        <v>8267</v>
      </c>
      <c r="R129" s="7" t="s">
        <v>8308</v>
      </c>
      <c r="S129" t="s">
        <v>8311</v>
      </c>
      <c r="T129" s="5">
        <f t="shared" si="7"/>
        <v>47.5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s="6">
        <f t="shared" si="6"/>
        <v>1.867</v>
      </c>
      <c r="Q130" t="s">
        <v>8267</v>
      </c>
      <c r="R130" s="7" t="s">
        <v>8308</v>
      </c>
      <c r="S130" t="s">
        <v>8311</v>
      </c>
      <c r="T130" s="5">
        <f t="shared" si="7"/>
        <v>311.16666666666669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s="6">
        <f t="shared" ref="P131:P194" si="10">(E131/D131)*100</f>
        <v>0</v>
      </c>
      <c r="Q131" t="s">
        <v>8267</v>
      </c>
      <c r="R131" s="7" t="s">
        <v>8308</v>
      </c>
      <c r="S131" t="s">
        <v>8311</v>
      </c>
      <c r="T131" s="5" t="e">
        <f t="shared" ref="T131:T194" si="11">E131/N131</f>
        <v>#DIV/0!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s="6">
        <f t="shared" si="10"/>
        <v>0</v>
      </c>
      <c r="Q132" t="s">
        <v>8267</v>
      </c>
      <c r="R132" s="7" t="s">
        <v>8308</v>
      </c>
      <c r="S132" t="s">
        <v>8311</v>
      </c>
      <c r="T132" s="5" t="e">
        <f t="shared" si="11"/>
        <v>#DIV/0!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s="6">
        <f t="shared" si="10"/>
        <v>0</v>
      </c>
      <c r="Q133" t="s">
        <v>8267</v>
      </c>
      <c r="R133" s="7" t="s">
        <v>8308</v>
      </c>
      <c r="S133" t="s">
        <v>8311</v>
      </c>
      <c r="T133" s="5" t="e">
        <f t="shared" si="11"/>
        <v>#DIV/0!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s="6">
        <f t="shared" si="10"/>
        <v>9.5687499999999996</v>
      </c>
      <c r="Q134" t="s">
        <v>8267</v>
      </c>
      <c r="R134" s="7" t="s">
        <v>8308</v>
      </c>
      <c r="S134" t="s">
        <v>8311</v>
      </c>
      <c r="T134" s="5">
        <f t="shared" si="11"/>
        <v>94.506172839506178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s="6">
        <f t="shared" si="10"/>
        <v>0</v>
      </c>
      <c r="Q135" t="s">
        <v>8267</v>
      </c>
      <c r="R135" s="7" t="s">
        <v>8308</v>
      </c>
      <c r="S135" t="s">
        <v>8311</v>
      </c>
      <c r="T135" s="5" t="e">
        <f t="shared" si="11"/>
        <v>#DIV/0!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s="6">
        <f t="shared" si="10"/>
        <v>0</v>
      </c>
      <c r="Q136" t="s">
        <v>8267</v>
      </c>
      <c r="R136" s="7" t="s">
        <v>8308</v>
      </c>
      <c r="S136" t="s">
        <v>8311</v>
      </c>
      <c r="T136" s="5" t="e">
        <f t="shared" si="11"/>
        <v>#DIV/0!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s="6">
        <f t="shared" si="10"/>
        <v>13.433333333333334</v>
      </c>
      <c r="Q137" t="s">
        <v>8267</v>
      </c>
      <c r="R137" s="7" t="s">
        <v>8308</v>
      </c>
      <c r="S137" t="s">
        <v>8311</v>
      </c>
      <c r="T137" s="5">
        <f t="shared" si="11"/>
        <v>80.599999999999994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s="6">
        <f t="shared" si="10"/>
        <v>0</v>
      </c>
      <c r="Q138" t="s">
        <v>8267</v>
      </c>
      <c r="R138" s="7" t="s">
        <v>8308</v>
      </c>
      <c r="S138" t="s">
        <v>8311</v>
      </c>
      <c r="T138" s="5" t="e">
        <f t="shared" si="11"/>
        <v>#DIV/0!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s="6">
        <f t="shared" si="10"/>
        <v>0</v>
      </c>
      <c r="Q139" t="s">
        <v>8267</v>
      </c>
      <c r="R139" s="7" t="s">
        <v>8308</v>
      </c>
      <c r="S139" t="s">
        <v>8311</v>
      </c>
      <c r="T139" s="5" t="e">
        <f t="shared" si="11"/>
        <v>#DIV/0!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s="6">
        <f t="shared" si="10"/>
        <v>3.1413333333333333</v>
      </c>
      <c r="Q140" t="s">
        <v>8267</v>
      </c>
      <c r="R140" s="7" t="s">
        <v>8308</v>
      </c>
      <c r="S140" t="s">
        <v>8311</v>
      </c>
      <c r="T140" s="5">
        <f t="shared" si="11"/>
        <v>81.241379310344826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s="6">
        <f t="shared" si="10"/>
        <v>100</v>
      </c>
      <c r="Q141" t="s">
        <v>8267</v>
      </c>
      <c r="R141" s="7" t="s">
        <v>8308</v>
      </c>
      <c r="S141" t="s">
        <v>8311</v>
      </c>
      <c r="T141" s="5">
        <f t="shared" si="11"/>
        <v>500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s="6">
        <f t="shared" si="10"/>
        <v>0</v>
      </c>
      <c r="Q142" t="s">
        <v>8267</v>
      </c>
      <c r="R142" s="7" t="s">
        <v>8308</v>
      </c>
      <c r="S142" t="s">
        <v>8311</v>
      </c>
      <c r="T142" s="5" t="e">
        <f t="shared" si="11"/>
        <v>#DIV/0!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s="6">
        <f t="shared" si="10"/>
        <v>10.775</v>
      </c>
      <c r="Q143" t="s">
        <v>8267</v>
      </c>
      <c r="R143" s="7" t="s">
        <v>8308</v>
      </c>
      <c r="S143" t="s">
        <v>8311</v>
      </c>
      <c r="T143" s="5">
        <f t="shared" si="11"/>
        <v>46.178571428571431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s="6">
        <f t="shared" si="10"/>
        <v>0.33333333333333337</v>
      </c>
      <c r="Q144" t="s">
        <v>8267</v>
      </c>
      <c r="R144" s="7" t="s">
        <v>8308</v>
      </c>
      <c r="S144" t="s">
        <v>8311</v>
      </c>
      <c r="T144" s="5">
        <f t="shared" si="11"/>
        <v>10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s="6">
        <f t="shared" si="10"/>
        <v>0</v>
      </c>
      <c r="Q145" t="s">
        <v>8267</v>
      </c>
      <c r="R145" s="7" t="s">
        <v>8308</v>
      </c>
      <c r="S145" t="s">
        <v>8311</v>
      </c>
      <c r="T145" s="5" t="e">
        <f t="shared" si="11"/>
        <v>#DIV/0!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s="6">
        <f t="shared" si="10"/>
        <v>27.6</v>
      </c>
      <c r="Q146" t="s">
        <v>8267</v>
      </c>
      <c r="R146" s="7" t="s">
        <v>8308</v>
      </c>
      <c r="S146" t="s">
        <v>8311</v>
      </c>
      <c r="T146" s="5">
        <f t="shared" si="11"/>
        <v>55.945945945945944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s="6">
        <f t="shared" si="10"/>
        <v>7.5111111111111111</v>
      </c>
      <c r="Q147" t="s">
        <v>8267</v>
      </c>
      <c r="R147" s="7" t="s">
        <v>8308</v>
      </c>
      <c r="S147" t="s">
        <v>8311</v>
      </c>
      <c r="T147" s="5">
        <f t="shared" si="11"/>
        <v>37.555555555555557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s="6">
        <f t="shared" si="10"/>
        <v>0.57499999999999996</v>
      </c>
      <c r="Q148" t="s">
        <v>8267</v>
      </c>
      <c r="R148" s="7" t="s">
        <v>8308</v>
      </c>
      <c r="S148" t="s">
        <v>8311</v>
      </c>
      <c r="T148" s="5">
        <f t="shared" si="11"/>
        <v>38.333333333333336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s="6">
        <f t="shared" si="10"/>
        <v>0</v>
      </c>
      <c r="Q149" t="s">
        <v>8267</v>
      </c>
      <c r="R149" s="7" t="s">
        <v>8308</v>
      </c>
      <c r="S149" t="s">
        <v>8311</v>
      </c>
      <c r="T149" s="5" t="e">
        <f t="shared" si="11"/>
        <v>#DIV/0!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s="6">
        <f t="shared" si="10"/>
        <v>0.08</v>
      </c>
      <c r="Q150" t="s">
        <v>8267</v>
      </c>
      <c r="R150" s="7" t="s">
        <v>8308</v>
      </c>
      <c r="S150" t="s">
        <v>8311</v>
      </c>
      <c r="T150" s="5">
        <f t="shared" si="11"/>
        <v>20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s="6">
        <f t="shared" si="10"/>
        <v>0.91999999999999993</v>
      </c>
      <c r="Q151" t="s">
        <v>8267</v>
      </c>
      <c r="R151" s="7" t="s">
        <v>8308</v>
      </c>
      <c r="S151" t="s">
        <v>8311</v>
      </c>
      <c r="T151" s="5">
        <f t="shared" si="11"/>
        <v>15.333333333333334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s="6">
        <f t="shared" si="10"/>
        <v>23.163076923076922</v>
      </c>
      <c r="Q152" t="s">
        <v>8267</v>
      </c>
      <c r="R152" s="7" t="s">
        <v>8308</v>
      </c>
      <c r="S152" t="s">
        <v>8311</v>
      </c>
      <c r="T152" s="5">
        <f t="shared" si="11"/>
        <v>449.43283582089555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s="6">
        <f t="shared" si="10"/>
        <v>5.5999999999999994E-2</v>
      </c>
      <c r="Q153" t="s">
        <v>8267</v>
      </c>
      <c r="R153" s="7" t="s">
        <v>8308</v>
      </c>
      <c r="S153" t="s">
        <v>8311</v>
      </c>
      <c r="T153" s="5">
        <f t="shared" si="11"/>
        <v>28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s="6">
        <f t="shared" si="10"/>
        <v>7.8947368421052634E-3</v>
      </c>
      <c r="Q154" t="s">
        <v>8267</v>
      </c>
      <c r="R154" s="7" t="s">
        <v>8308</v>
      </c>
      <c r="S154" t="s">
        <v>8311</v>
      </c>
      <c r="T154" s="5">
        <f t="shared" si="11"/>
        <v>15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s="6">
        <f t="shared" si="10"/>
        <v>0.71799999999999997</v>
      </c>
      <c r="Q155" t="s">
        <v>8267</v>
      </c>
      <c r="R155" s="7" t="s">
        <v>8308</v>
      </c>
      <c r="S155" t="s">
        <v>8311</v>
      </c>
      <c r="T155" s="5">
        <f t="shared" si="11"/>
        <v>35.9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s="6">
        <f t="shared" si="10"/>
        <v>2.666666666666667</v>
      </c>
      <c r="Q156" t="s">
        <v>8267</v>
      </c>
      <c r="R156" s="7" t="s">
        <v>8308</v>
      </c>
      <c r="S156" t="s">
        <v>8311</v>
      </c>
      <c r="T156" s="5">
        <f t="shared" si="11"/>
        <v>13.333333333333334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s="6">
        <f t="shared" si="10"/>
        <v>6.0000000000000001E-3</v>
      </c>
      <c r="Q157" t="s">
        <v>8267</v>
      </c>
      <c r="R157" s="7" t="s">
        <v>8308</v>
      </c>
      <c r="S157" t="s">
        <v>8311</v>
      </c>
      <c r="T157" s="5">
        <f t="shared" si="11"/>
        <v>20.25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s="6">
        <f t="shared" si="10"/>
        <v>5.0999999999999996</v>
      </c>
      <c r="Q158" t="s">
        <v>8267</v>
      </c>
      <c r="R158" s="7" t="s">
        <v>8308</v>
      </c>
      <c r="S158" t="s">
        <v>8311</v>
      </c>
      <c r="T158" s="5">
        <f t="shared" si="11"/>
        <v>119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s="6">
        <f t="shared" si="10"/>
        <v>0.26711185308848079</v>
      </c>
      <c r="Q159" t="s">
        <v>8267</v>
      </c>
      <c r="R159" s="7" t="s">
        <v>8308</v>
      </c>
      <c r="S159" t="s">
        <v>8311</v>
      </c>
      <c r="T159" s="5">
        <f t="shared" si="11"/>
        <v>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s="6">
        <f t="shared" si="10"/>
        <v>0</v>
      </c>
      <c r="Q160" t="s">
        <v>8267</v>
      </c>
      <c r="R160" s="7" t="s">
        <v>8308</v>
      </c>
      <c r="S160" t="s">
        <v>8311</v>
      </c>
      <c r="T160" s="5" t="e">
        <f t="shared" si="11"/>
        <v>#DIV/0!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s="6">
        <f t="shared" si="10"/>
        <v>2E-3</v>
      </c>
      <c r="Q161" t="s">
        <v>8267</v>
      </c>
      <c r="R161" s="7" t="s">
        <v>8308</v>
      </c>
      <c r="S161" t="s">
        <v>8311</v>
      </c>
      <c r="T161" s="5">
        <f t="shared" si="11"/>
        <v>10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s="6">
        <f t="shared" si="10"/>
        <v>0</v>
      </c>
      <c r="Q162" t="s">
        <v>8268</v>
      </c>
      <c r="R162" s="7" t="s">
        <v>8308</v>
      </c>
      <c r="S162" t="s">
        <v>8312</v>
      </c>
      <c r="T162" s="5" t="e">
        <f t="shared" si="11"/>
        <v>#DIV/0!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s="6">
        <f t="shared" si="10"/>
        <v>0.01</v>
      </c>
      <c r="Q163" t="s">
        <v>8268</v>
      </c>
      <c r="R163" s="7" t="s">
        <v>8308</v>
      </c>
      <c r="S163" t="s">
        <v>8312</v>
      </c>
      <c r="T163" s="5">
        <f t="shared" si="11"/>
        <v>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s="6">
        <f t="shared" si="10"/>
        <v>15.535714285714286</v>
      </c>
      <c r="Q164" t="s">
        <v>8268</v>
      </c>
      <c r="R164" s="7" t="s">
        <v>8308</v>
      </c>
      <c r="S164" t="s">
        <v>8312</v>
      </c>
      <c r="T164" s="5">
        <f t="shared" si="11"/>
        <v>43.5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s="6">
        <f t="shared" si="10"/>
        <v>0</v>
      </c>
      <c r="Q165" t="s">
        <v>8268</v>
      </c>
      <c r="R165" s="7" t="s">
        <v>8308</v>
      </c>
      <c r="S165" t="s">
        <v>8312</v>
      </c>
      <c r="T165" s="5" t="e">
        <f t="shared" si="11"/>
        <v>#DIV/0!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s="6">
        <f t="shared" si="10"/>
        <v>0.53333333333333333</v>
      </c>
      <c r="Q166" t="s">
        <v>8268</v>
      </c>
      <c r="R166" s="7" t="s">
        <v>8308</v>
      </c>
      <c r="S166" t="s">
        <v>8312</v>
      </c>
      <c r="T166" s="5">
        <f t="shared" si="11"/>
        <v>91.428571428571431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s="6">
        <f t="shared" si="10"/>
        <v>0</v>
      </c>
      <c r="Q167" t="s">
        <v>8268</v>
      </c>
      <c r="R167" s="7" t="s">
        <v>8308</v>
      </c>
      <c r="S167" t="s">
        <v>8312</v>
      </c>
      <c r="T167" s="5" t="e">
        <f t="shared" si="11"/>
        <v>#DIV/0!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s="6">
        <f t="shared" si="10"/>
        <v>60</v>
      </c>
      <c r="Q168" t="s">
        <v>8268</v>
      </c>
      <c r="R168" s="7" t="s">
        <v>8308</v>
      </c>
      <c r="S168" t="s">
        <v>8312</v>
      </c>
      <c r="T168" s="5">
        <f t="shared" si="11"/>
        <v>3000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s="6">
        <f t="shared" si="10"/>
        <v>0.01</v>
      </c>
      <c r="Q169" t="s">
        <v>8268</v>
      </c>
      <c r="R169" s="7" t="s">
        <v>8308</v>
      </c>
      <c r="S169" t="s">
        <v>8312</v>
      </c>
      <c r="T169" s="5">
        <f t="shared" si="11"/>
        <v>5.5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s="6">
        <f t="shared" si="10"/>
        <v>4.0625</v>
      </c>
      <c r="Q170" t="s">
        <v>8268</v>
      </c>
      <c r="R170" s="7" t="s">
        <v>8308</v>
      </c>
      <c r="S170" t="s">
        <v>8312</v>
      </c>
      <c r="T170" s="5">
        <f t="shared" si="11"/>
        <v>108.33333333333333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s="6">
        <f t="shared" si="10"/>
        <v>22.400000000000002</v>
      </c>
      <c r="Q171" t="s">
        <v>8268</v>
      </c>
      <c r="R171" s="7" t="s">
        <v>8308</v>
      </c>
      <c r="S171" t="s">
        <v>8312</v>
      </c>
      <c r="T171" s="5">
        <f t="shared" si="11"/>
        <v>56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s="6">
        <f t="shared" si="10"/>
        <v>3.25</v>
      </c>
      <c r="Q172" t="s">
        <v>8268</v>
      </c>
      <c r="R172" s="7" t="s">
        <v>8308</v>
      </c>
      <c r="S172" t="s">
        <v>8312</v>
      </c>
      <c r="T172" s="5">
        <f t="shared" si="11"/>
        <v>32.5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s="6">
        <f t="shared" si="10"/>
        <v>2E-3</v>
      </c>
      <c r="Q173" t="s">
        <v>8268</v>
      </c>
      <c r="R173" s="7" t="s">
        <v>8308</v>
      </c>
      <c r="S173" t="s">
        <v>8312</v>
      </c>
      <c r="T173" s="5">
        <f t="shared" si="11"/>
        <v>1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s="6">
        <f t="shared" si="10"/>
        <v>0</v>
      </c>
      <c r="Q174" t="s">
        <v>8268</v>
      </c>
      <c r="R174" s="7" t="s">
        <v>8308</v>
      </c>
      <c r="S174" t="s">
        <v>8312</v>
      </c>
      <c r="T174" s="5" t="e">
        <f t="shared" si="11"/>
        <v>#DIV/0!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s="6">
        <f t="shared" si="10"/>
        <v>0</v>
      </c>
      <c r="Q175" t="s">
        <v>8268</v>
      </c>
      <c r="R175" s="7" t="s">
        <v>8308</v>
      </c>
      <c r="S175" t="s">
        <v>8312</v>
      </c>
      <c r="T175" s="5" t="e">
        <f t="shared" si="11"/>
        <v>#DIV/0!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s="6">
        <f t="shared" si="10"/>
        <v>0</v>
      </c>
      <c r="Q176" t="s">
        <v>8268</v>
      </c>
      <c r="R176" s="7" t="s">
        <v>8308</v>
      </c>
      <c r="S176" t="s">
        <v>8312</v>
      </c>
      <c r="T176" s="5" t="e">
        <f t="shared" si="11"/>
        <v>#DIV/0!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s="6">
        <f t="shared" si="10"/>
        <v>6.4850000000000003</v>
      </c>
      <c r="Q177" t="s">
        <v>8268</v>
      </c>
      <c r="R177" s="7" t="s">
        <v>8308</v>
      </c>
      <c r="S177" t="s">
        <v>8312</v>
      </c>
      <c r="T177" s="5">
        <f t="shared" si="11"/>
        <v>49.884615384615387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s="6">
        <f t="shared" si="10"/>
        <v>0</v>
      </c>
      <c r="Q178" t="s">
        <v>8268</v>
      </c>
      <c r="R178" s="7" t="s">
        <v>8308</v>
      </c>
      <c r="S178" t="s">
        <v>8312</v>
      </c>
      <c r="T178" s="5" t="e">
        <f t="shared" si="11"/>
        <v>#DIV/0!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s="6">
        <f t="shared" si="10"/>
        <v>40</v>
      </c>
      <c r="Q179" t="s">
        <v>8268</v>
      </c>
      <c r="R179" s="7" t="s">
        <v>8308</v>
      </c>
      <c r="S179" t="s">
        <v>8312</v>
      </c>
      <c r="T179" s="5">
        <f t="shared" si="11"/>
        <v>25.714285714285715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s="6">
        <f t="shared" si="10"/>
        <v>0</v>
      </c>
      <c r="Q180" t="s">
        <v>8268</v>
      </c>
      <c r="R180" s="7" t="s">
        <v>8308</v>
      </c>
      <c r="S180" t="s">
        <v>8312</v>
      </c>
      <c r="T180" s="5" t="e">
        <f t="shared" si="11"/>
        <v>#DIV/0!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s="6">
        <f t="shared" si="10"/>
        <v>20</v>
      </c>
      <c r="Q181" t="s">
        <v>8268</v>
      </c>
      <c r="R181" s="7" t="s">
        <v>8308</v>
      </c>
      <c r="S181" t="s">
        <v>8312</v>
      </c>
      <c r="T181" s="5">
        <f t="shared" si="11"/>
        <v>100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s="6">
        <f t="shared" si="10"/>
        <v>33.416666666666664</v>
      </c>
      <c r="Q182" t="s">
        <v>8268</v>
      </c>
      <c r="R182" s="7" t="s">
        <v>8308</v>
      </c>
      <c r="S182" t="s">
        <v>8312</v>
      </c>
      <c r="T182" s="5">
        <f t="shared" si="11"/>
        <v>30.846153846153847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s="6">
        <f t="shared" si="10"/>
        <v>21.092608822670172</v>
      </c>
      <c r="Q183" t="s">
        <v>8268</v>
      </c>
      <c r="R183" s="7" t="s">
        <v>8308</v>
      </c>
      <c r="S183" t="s">
        <v>8312</v>
      </c>
      <c r="T183" s="5">
        <f t="shared" si="11"/>
        <v>180.5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s="6">
        <f t="shared" si="10"/>
        <v>0</v>
      </c>
      <c r="Q184" t="s">
        <v>8268</v>
      </c>
      <c r="R184" s="7" t="s">
        <v>8308</v>
      </c>
      <c r="S184" t="s">
        <v>8312</v>
      </c>
      <c r="T184" s="5" t="e">
        <f t="shared" si="11"/>
        <v>#DIV/0!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s="6">
        <f t="shared" si="10"/>
        <v>35.856000000000002</v>
      </c>
      <c r="Q185" t="s">
        <v>8268</v>
      </c>
      <c r="R185" s="7" t="s">
        <v>8308</v>
      </c>
      <c r="S185" t="s">
        <v>8312</v>
      </c>
      <c r="T185" s="5">
        <f t="shared" si="11"/>
        <v>373.5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s="6">
        <f t="shared" si="10"/>
        <v>3.4000000000000004</v>
      </c>
      <c r="Q186" t="s">
        <v>8268</v>
      </c>
      <c r="R186" s="7" t="s">
        <v>8308</v>
      </c>
      <c r="S186" t="s">
        <v>8312</v>
      </c>
      <c r="T186" s="5">
        <f t="shared" si="11"/>
        <v>25.5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s="6">
        <f t="shared" si="10"/>
        <v>5.5</v>
      </c>
      <c r="Q187" t="s">
        <v>8268</v>
      </c>
      <c r="R187" s="7" t="s">
        <v>8308</v>
      </c>
      <c r="S187" t="s">
        <v>8312</v>
      </c>
      <c r="T187" s="5">
        <f t="shared" si="11"/>
        <v>220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s="6">
        <f t="shared" si="10"/>
        <v>0</v>
      </c>
      <c r="Q188" t="s">
        <v>8268</v>
      </c>
      <c r="R188" s="7" t="s">
        <v>8308</v>
      </c>
      <c r="S188" t="s">
        <v>8312</v>
      </c>
      <c r="T188" s="5" t="e">
        <f t="shared" si="11"/>
        <v>#DIV/0!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s="6">
        <f t="shared" si="10"/>
        <v>16</v>
      </c>
      <c r="Q189" t="s">
        <v>8268</v>
      </c>
      <c r="R189" s="7" t="s">
        <v>8308</v>
      </c>
      <c r="S189" t="s">
        <v>8312</v>
      </c>
      <c r="T189" s="5">
        <f t="shared" si="11"/>
        <v>160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s="6">
        <f t="shared" si="10"/>
        <v>0</v>
      </c>
      <c r="Q190" t="s">
        <v>8268</v>
      </c>
      <c r="R190" s="7" t="s">
        <v>8308</v>
      </c>
      <c r="S190" t="s">
        <v>8312</v>
      </c>
      <c r="T190" s="5" t="e">
        <f t="shared" si="11"/>
        <v>#DIV/0!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s="6">
        <f t="shared" si="10"/>
        <v>6.8999999999999992E-2</v>
      </c>
      <c r="Q191" t="s">
        <v>8268</v>
      </c>
      <c r="R191" s="7" t="s">
        <v>8308</v>
      </c>
      <c r="S191" t="s">
        <v>8312</v>
      </c>
      <c r="T191" s="5">
        <f t="shared" si="11"/>
        <v>69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s="6">
        <f t="shared" si="10"/>
        <v>0.41666666666666669</v>
      </c>
      <c r="Q192" t="s">
        <v>8268</v>
      </c>
      <c r="R192" s="7" t="s">
        <v>8308</v>
      </c>
      <c r="S192" t="s">
        <v>8312</v>
      </c>
      <c r="T192" s="5">
        <f t="shared" si="11"/>
        <v>50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s="6">
        <f t="shared" si="10"/>
        <v>5</v>
      </c>
      <c r="Q193" t="s">
        <v>8268</v>
      </c>
      <c r="R193" s="7" t="s">
        <v>8308</v>
      </c>
      <c r="S193" t="s">
        <v>8312</v>
      </c>
      <c r="T193" s="5">
        <f t="shared" si="11"/>
        <v>83.333333333333329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s="6">
        <f t="shared" si="10"/>
        <v>1.6999999999999999E-3</v>
      </c>
      <c r="Q194" t="s">
        <v>8268</v>
      </c>
      <c r="R194" s="7" t="s">
        <v>8308</v>
      </c>
      <c r="S194" t="s">
        <v>8312</v>
      </c>
      <c r="T194" s="5">
        <f t="shared" si="11"/>
        <v>5.666666666666667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s="6">
        <f t="shared" ref="P195:P258" si="14">(E195/D195)*100</f>
        <v>0</v>
      </c>
      <c r="Q195" t="s">
        <v>8268</v>
      </c>
      <c r="R195" s="7" t="s">
        <v>8308</v>
      </c>
      <c r="S195" t="s">
        <v>8312</v>
      </c>
      <c r="T195" s="5" t="e">
        <f t="shared" ref="T195:T258" si="15">E195/N195</f>
        <v>#DIV/0!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s="6">
        <f t="shared" si="14"/>
        <v>0.12</v>
      </c>
      <c r="Q196" t="s">
        <v>8268</v>
      </c>
      <c r="R196" s="7" t="s">
        <v>8308</v>
      </c>
      <c r="S196" t="s">
        <v>8312</v>
      </c>
      <c r="T196" s="5">
        <f t="shared" si="15"/>
        <v>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s="6">
        <f t="shared" si="14"/>
        <v>0</v>
      </c>
      <c r="Q197" t="s">
        <v>8268</v>
      </c>
      <c r="R197" s="7" t="s">
        <v>8308</v>
      </c>
      <c r="S197" t="s">
        <v>8312</v>
      </c>
      <c r="T197" s="5" t="e">
        <f t="shared" si="15"/>
        <v>#DIV/0!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s="6">
        <f t="shared" si="14"/>
        <v>41.857142857142861</v>
      </c>
      <c r="Q198" t="s">
        <v>8268</v>
      </c>
      <c r="R198" s="7" t="s">
        <v>8308</v>
      </c>
      <c r="S198" t="s">
        <v>8312</v>
      </c>
      <c r="T198" s="5">
        <f t="shared" si="15"/>
        <v>77.10526315789474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s="6">
        <f t="shared" si="14"/>
        <v>10.48</v>
      </c>
      <c r="Q199" t="s">
        <v>8268</v>
      </c>
      <c r="R199" s="7" t="s">
        <v>8308</v>
      </c>
      <c r="S199" t="s">
        <v>8312</v>
      </c>
      <c r="T199" s="5">
        <f t="shared" si="15"/>
        <v>32.75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s="6">
        <f t="shared" si="14"/>
        <v>1.1159999999999999</v>
      </c>
      <c r="Q200" t="s">
        <v>8268</v>
      </c>
      <c r="R200" s="7" t="s">
        <v>8308</v>
      </c>
      <c r="S200" t="s">
        <v>8312</v>
      </c>
      <c r="T200" s="5">
        <f t="shared" si="15"/>
        <v>46.5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s="6">
        <f t="shared" si="14"/>
        <v>0</v>
      </c>
      <c r="Q201" t="s">
        <v>8268</v>
      </c>
      <c r="R201" s="7" t="s">
        <v>8308</v>
      </c>
      <c r="S201" t="s">
        <v>8312</v>
      </c>
      <c r="T201" s="5" t="e">
        <f t="shared" si="15"/>
        <v>#DIV/0!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s="6">
        <f t="shared" si="14"/>
        <v>26.192500000000003</v>
      </c>
      <c r="Q202" t="s">
        <v>8268</v>
      </c>
      <c r="R202" s="7" t="s">
        <v>8308</v>
      </c>
      <c r="S202" t="s">
        <v>8312</v>
      </c>
      <c r="T202" s="5">
        <f t="shared" si="15"/>
        <v>87.308333333333337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s="6">
        <f t="shared" si="14"/>
        <v>58.461538461538467</v>
      </c>
      <c r="Q203" t="s">
        <v>8268</v>
      </c>
      <c r="R203" s="7" t="s">
        <v>8308</v>
      </c>
      <c r="S203" t="s">
        <v>8312</v>
      </c>
      <c r="T203" s="5">
        <f t="shared" si="15"/>
        <v>54.285714285714285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s="6">
        <f t="shared" si="14"/>
        <v>0</v>
      </c>
      <c r="Q204" t="s">
        <v>8268</v>
      </c>
      <c r="R204" s="7" t="s">
        <v>8308</v>
      </c>
      <c r="S204" t="s">
        <v>8312</v>
      </c>
      <c r="T204" s="5" t="e">
        <f t="shared" si="15"/>
        <v>#DIV/0!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s="6">
        <f t="shared" si="14"/>
        <v>29.84</v>
      </c>
      <c r="Q205" t="s">
        <v>8268</v>
      </c>
      <c r="R205" s="7" t="s">
        <v>8308</v>
      </c>
      <c r="S205" t="s">
        <v>8312</v>
      </c>
      <c r="T205" s="5">
        <f t="shared" si="15"/>
        <v>93.25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s="6">
        <f t="shared" si="14"/>
        <v>50.721666666666664</v>
      </c>
      <c r="Q206" t="s">
        <v>8268</v>
      </c>
      <c r="R206" s="7" t="s">
        <v>8308</v>
      </c>
      <c r="S206" t="s">
        <v>8312</v>
      </c>
      <c r="T206" s="5">
        <f t="shared" si="15"/>
        <v>117.68368136117556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s="6">
        <f t="shared" si="14"/>
        <v>16.25</v>
      </c>
      <c r="Q207" t="s">
        <v>8268</v>
      </c>
      <c r="R207" s="7" t="s">
        <v>8308</v>
      </c>
      <c r="S207" t="s">
        <v>8312</v>
      </c>
      <c r="T207" s="5">
        <f t="shared" si="15"/>
        <v>76.470588235294116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s="6">
        <f t="shared" si="14"/>
        <v>0</v>
      </c>
      <c r="Q208" t="s">
        <v>8268</v>
      </c>
      <c r="R208" s="7" t="s">
        <v>8308</v>
      </c>
      <c r="S208" t="s">
        <v>8312</v>
      </c>
      <c r="T208" s="5" t="e">
        <f t="shared" si="15"/>
        <v>#DIV/0!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s="6">
        <f t="shared" si="14"/>
        <v>15.214285714285714</v>
      </c>
      <c r="Q209" t="s">
        <v>8268</v>
      </c>
      <c r="R209" s="7" t="s">
        <v>8308</v>
      </c>
      <c r="S209" t="s">
        <v>8312</v>
      </c>
      <c r="T209" s="5">
        <f t="shared" si="15"/>
        <v>163.84615384615384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s="6">
        <f t="shared" si="14"/>
        <v>0</v>
      </c>
      <c r="Q210" t="s">
        <v>8268</v>
      </c>
      <c r="R210" s="7" t="s">
        <v>8308</v>
      </c>
      <c r="S210" t="s">
        <v>8312</v>
      </c>
      <c r="T210" s="5" t="e">
        <f t="shared" si="15"/>
        <v>#DIV/0!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s="6">
        <f t="shared" si="14"/>
        <v>0</v>
      </c>
      <c r="Q211" t="s">
        <v>8268</v>
      </c>
      <c r="R211" s="7" t="s">
        <v>8308</v>
      </c>
      <c r="S211" t="s">
        <v>8312</v>
      </c>
      <c r="T211" s="5" t="e">
        <f t="shared" si="15"/>
        <v>#DIV/0!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s="6">
        <f t="shared" si="14"/>
        <v>25.25</v>
      </c>
      <c r="Q212" t="s">
        <v>8268</v>
      </c>
      <c r="R212" s="7" t="s">
        <v>8308</v>
      </c>
      <c r="S212" t="s">
        <v>8312</v>
      </c>
      <c r="T212" s="5">
        <f t="shared" si="15"/>
        <v>91.818181818181813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s="6">
        <f t="shared" si="14"/>
        <v>44.6</v>
      </c>
      <c r="Q213" t="s">
        <v>8268</v>
      </c>
      <c r="R213" s="7" t="s">
        <v>8308</v>
      </c>
      <c r="S213" t="s">
        <v>8312</v>
      </c>
      <c r="T213" s="5">
        <f t="shared" si="15"/>
        <v>185.83333333333334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s="6">
        <f t="shared" si="14"/>
        <v>1.5873015873015872E-2</v>
      </c>
      <c r="Q214" t="s">
        <v>8268</v>
      </c>
      <c r="R214" s="7" t="s">
        <v>8308</v>
      </c>
      <c r="S214" t="s">
        <v>8312</v>
      </c>
      <c r="T214" s="5">
        <f t="shared" si="15"/>
        <v>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s="6">
        <f t="shared" si="14"/>
        <v>0.04</v>
      </c>
      <c r="Q215" t="s">
        <v>8268</v>
      </c>
      <c r="R215" s="7" t="s">
        <v>8308</v>
      </c>
      <c r="S215" t="s">
        <v>8312</v>
      </c>
      <c r="T215" s="5">
        <f t="shared" si="15"/>
        <v>20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s="6">
        <f t="shared" si="14"/>
        <v>8.0000000000000002E-3</v>
      </c>
      <c r="Q216" t="s">
        <v>8268</v>
      </c>
      <c r="R216" s="7" t="s">
        <v>8308</v>
      </c>
      <c r="S216" t="s">
        <v>8312</v>
      </c>
      <c r="T216" s="5">
        <f t="shared" si="15"/>
        <v>1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s="6">
        <f t="shared" si="14"/>
        <v>0.22727272727272727</v>
      </c>
      <c r="Q217" t="s">
        <v>8268</v>
      </c>
      <c r="R217" s="7" t="s">
        <v>8308</v>
      </c>
      <c r="S217" t="s">
        <v>8312</v>
      </c>
      <c r="T217" s="5">
        <f t="shared" si="15"/>
        <v>10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s="6">
        <f t="shared" si="14"/>
        <v>55.698440000000005</v>
      </c>
      <c r="Q218" t="s">
        <v>8268</v>
      </c>
      <c r="R218" s="7" t="s">
        <v>8308</v>
      </c>
      <c r="S218" t="s">
        <v>8312</v>
      </c>
      <c r="T218" s="5">
        <f t="shared" si="15"/>
        <v>331.53833333333336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s="6">
        <f t="shared" si="14"/>
        <v>11.943</v>
      </c>
      <c r="Q219" t="s">
        <v>8268</v>
      </c>
      <c r="R219" s="7" t="s">
        <v>8308</v>
      </c>
      <c r="S219" t="s">
        <v>8312</v>
      </c>
      <c r="T219" s="5">
        <f t="shared" si="15"/>
        <v>314.28947368421052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s="6">
        <f t="shared" si="14"/>
        <v>2</v>
      </c>
      <c r="Q220" t="s">
        <v>8268</v>
      </c>
      <c r="R220" s="7" t="s">
        <v>8308</v>
      </c>
      <c r="S220" t="s">
        <v>8312</v>
      </c>
      <c r="T220" s="5">
        <f t="shared" si="15"/>
        <v>100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s="6">
        <f t="shared" si="14"/>
        <v>17.630000000000003</v>
      </c>
      <c r="Q221" t="s">
        <v>8268</v>
      </c>
      <c r="R221" s="7" t="s">
        <v>8308</v>
      </c>
      <c r="S221" t="s">
        <v>8312</v>
      </c>
      <c r="T221" s="5">
        <f t="shared" si="15"/>
        <v>115.98684210526316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s="6">
        <f t="shared" si="14"/>
        <v>0.72</v>
      </c>
      <c r="Q222" t="s">
        <v>8268</v>
      </c>
      <c r="R222" s="7" t="s">
        <v>8308</v>
      </c>
      <c r="S222" t="s">
        <v>8312</v>
      </c>
      <c r="T222" s="5">
        <f t="shared" si="15"/>
        <v>120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s="6">
        <f t="shared" si="14"/>
        <v>0</v>
      </c>
      <c r="Q223" t="s">
        <v>8268</v>
      </c>
      <c r="R223" s="7" t="s">
        <v>8308</v>
      </c>
      <c r="S223" t="s">
        <v>8312</v>
      </c>
      <c r="T223" s="5" t="e">
        <f t="shared" si="15"/>
        <v>#DIV/0!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s="6">
        <f t="shared" si="14"/>
        <v>13</v>
      </c>
      <c r="Q224" t="s">
        <v>8268</v>
      </c>
      <c r="R224" s="7" t="s">
        <v>8308</v>
      </c>
      <c r="S224" t="s">
        <v>8312</v>
      </c>
      <c r="T224" s="5">
        <f t="shared" si="15"/>
        <v>65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s="6">
        <f t="shared" si="14"/>
        <v>0</v>
      </c>
      <c r="Q225" t="s">
        <v>8268</v>
      </c>
      <c r="R225" s="7" t="s">
        <v>8308</v>
      </c>
      <c r="S225" t="s">
        <v>8312</v>
      </c>
      <c r="T225" s="5" t="e">
        <f t="shared" si="15"/>
        <v>#DIV/0!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s="6">
        <f t="shared" si="14"/>
        <v>0</v>
      </c>
      <c r="Q226" t="s">
        <v>8268</v>
      </c>
      <c r="R226" s="7" t="s">
        <v>8308</v>
      </c>
      <c r="S226" t="s">
        <v>8312</v>
      </c>
      <c r="T226" s="5" t="e">
        <f t="shared" si="15"/>
        <v>#DIV/0!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s="6">
        <f t="shared" si="14"/>
        <v>0</v>
      </c>
      <c r="Q227" t="s">
        <v>8268</v>
      </c>
      <c r="R227" s="7" t="s">
        <v>8308</v>
      </c>
      <c r="S227" t="s">
        <v>8312</v>
      </c>
      <c r="T227" s="5" t="e">
        <f t="shared" si="15"/>
        <v>#DIV/0!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s="6">
        <f t="shared" si="14"/>
        <v>0.86206896551724133</v>
      </c>
      <c r="Q228" t="s">
        <v>8268</v>
      </c>
      <c r="R228" s="7" t="s">
        <v>8308</v>
      </c>
      <c r="S228" t="s">
        <v>8312</v>
      </c>
      <c r="T228" s="5">
        <f t="shared" si="15"/>
        <v>125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s="6">
        <f t="shared" si="14"/>
        <v>0</v>
      </c>
      <c r="Q229" t="s">
        <v>8268</v>
      </c>
      <c r="R229" s="7" t="s">
        <v>8308</v>
      </c>
      <c r="S229" t="s">
        <v>8312</v>
      </c>
      <c r="T229" s="5" t="e">
        <f t="shared" si="15"/>
        <v>#DIV/0!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s="6">
        <f t="shared" si="14"/>
        <v>0</v>
      </c>
      <c r="Q230" t="s">
        <v>8268</v>
      </c>
      <c r="R230" s="7" t="s">
        <v>8308</v>
      </c>
      <c r="S230" t="s">
        <v>8312</v>
      </c>
      <c r="T230" s="5" t="e">
        <f t="shared" si="15"/>
        <v>#DIV/0!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s="6">
        <f t="shared" si="14"/>
        <v>0</v>
      </c>
      <c r="Q231" t="s">
        <v>8268</v>
      </c>
      <c r="R231" s="7" t="s">
        <v>8308</v>
      </c>
      <c r="S231" t="s">
        <v>8312</v>
      </c>
      <c r="T231" s="5" t="e">
        <f t="shared" si="15"/>
        <v>#DIV/0!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s="6">
        <f t="shared" si="14"/>
        <v>0.4</v>
      </c>
      <c r="Q232" t="s">
        <v>8268</v>
      </c>
      <c r="R232" s="7" t="s">
        <v>8308</v>
      </c>
      <c r="S232" t="s">
        <v>8312</v>
      </c>
      <c r="T232" s="5">
        <f t="shared" si="15"/>
        <v>30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s="6">
        <f t="shared" si="14"/>
        <v>0</v>
      </c>
      <c r="Q233" t="s">
        <v>8268</v>
      </c>
      <c r="R233" s="7" t="s">
        <v>8308</v>
      </c>
      <c r="S233" t="s">
        <v>8312</v>
      </c>
      <c r="T233" s="5" t="e">
        <f t="shared" si="15"/>
        <v>#DIV/0!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s="6">
        <f t="shared" si="14"/>
        <v>2.75</v>
      </c>
      <c r="Q234" t="s">
        <v>8268</v>
      </c>
      <c r="R234" s="7" t="s">
        <v>8308</v>
      </c>
      <c r="S234" t="s">
        <v>8312</v>
      </c>
      <c r="T234" s="5">
        <f t="shared" si="15"/>
        <v>15.714285714285714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s="6">
        <f t="shared" si="14"/>
        <v>0</v>
      </c>
      <c r="Q235" t="s">
        <v>8268</v>
      </c>
      <c r="R235" s="7" t="s">
        <v>8308</v>
      </c>
      <c r="S235" t="s">
        <v>8312</v>
      </c>
      <c r="T235" s="5" t="e">
        <f t="shared" si="15"/>
        <v>#DIV/0!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s="6">
        <f t="shared" si="14"/>
        <v>40.1</v>
      </c>
      <c r="Q236" t="s">
        <v>8268</v>
      </c>
      <c r="R236" s="7" t="s">
        <v>8308</v>
      </c>
      <c r="S236" t="s">
        <v>8312</v>
      </c>
      <c r="T236" s="5">
        <f t="shared" si="15"/>
        <v>80.2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s="6">
        <f t="shared" si="14"/>
        <v>0</v>
      </c>
      <c r="Q237" t="s">
        <v>8268</v>
      </c>
      <c r="R237" s="7" t="s">
        <v>8308</v>
      </c>
      <c r="S237" t="s">
        <v>8312</v>
      </c>
      <c r="T237" s="5" t="e">
        <f t="shared" si="15"/>
        <v>#DIV/0!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s="6">
        <f t="shared" si="14"/>
        <v>0</v>
      </c>
      <c r="Q238" t="s">
        <v>8268</v>
      </c>
      <c r="R238" s="7" t="s">
        <v>8308</v>
      </c>
      <c r="S238" t="s">
        <v>8312</v>
      </c>
      <c r="T238" s="5" t="e">
        <f t="shared" si="15"/>
        <v>#DIV/0!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s="6">
        <f t="shared" si="14"/>
        <v>0.33333333333333337</v>
      </c>
      <c r="Q239" t="s">
        <v>8268</v>
      </c>
      <c r="R239" s="7" t="s">
        <v>8308</v>
      </c>
      <c r="S239" t="s">
        <v>8312</v>
      </c>
      <c r="T239" s="5">
        <f t="shared" si="15"/>
        <v>50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s="6">
        <f t="shared" si="14"/>
        <v>0</v>
      </c>
      <c r="Q240" t="s">
        <v>8268</v>
      </c>
      <c r="R240" s="7" t="s">
        <v>8308</v>
      </c>
      <c r="S240" t="s">
        <v>8312</v>
      </c>
      <c r="T240" s="5" t="e">
        <f t="shared" si="15"/>
        <v>#DIV/0!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s="6">
        <f t="shared" si="14"/>
        <v>25</v>
      </c>
      <c r="Q241" t="s">
        <v>8268</v>
      </c>
      <c r="R241" s="7" t="s">
        <v>8308</v>
      </c>
      <c r="S241" t="s">
        <v>8312</v>
      </c>
      <c r="T241" s="5">
        <f t="shared" si="15"/>
        <v>50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s="6">
        <f t="shared" si="14"/>
        <v>107.63413333333334</v>
      </c>
      <c r="Q242" t="s">
        <v>8269</v>
      </c>
      <c r="R242" s="7" t="s">
        <v>8308</v>
      </c>
      <c r="S242" t="s">
        <v>8313</v>
      </c>
      <c r="T242" s="5">
        <f t="shared" si="15"/>
        <v>117.84759124087591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s="6">
        <f t="shared" si="14"/>
        <v>112.63736263736264</v>
      </c>
      <c r="Q243" t="s">
        <v>8269</v>
      </c>
      <c r="R243" s="7" t="s">
        <v>8308</v>
      </c>
      <c r="S243" t="s">
        <v>8313</v>
      </c>
      <c r="T243" s="5">
        <f t="shared" si="15"/>
        <v>109.04255319148936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s="6">
        <f t="shared" si="14"/>
        <v>113.46153846153845</v>
      </c>
      <c r="Q244" t="s">
        <v>8269</v>
      </c>
      <c r="R244" s="7" t="s">
        <v>8308</v>
      </c>
      <c r="S244" t="s">
        <v>8313</v>
      </c>
      <c r="T244" s="5">
        <f t="shared" si="15"/>
        <v>73.019801980198025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s="6">
        <f t="shared" si="14"/>
        <v>102.592</v>
      </c>
      <c r="Q245" t="s">
        <v>8269</v>
      </c>
      <c r="R245" s="7" t="s">
        <v>8308</v>
      </c>
      <c r="S245" t="s">
        <v>8313</v>
      </c>
      <c r="T245" s="5">
        <f t="shared" si="15"/>
        <v>78.195121951219505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s="6">
        <f t="shared" si="14"/>
        <v>113.75714285714287</v>
      </c>
      <c r="Q246" t="s">
        <v>8269</v>
      </c>
      <c r="R246" s="7" t="s">
        <v>8308</v>
      </c>
      <c r="S246" t="s">
        <v>8313</v>
      </c>
      <c r="T246" s="5">
        <f t="shared" si="15"/>
        <v>47.398809523809526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s="6">
        <f t="shared" si="14"/>
        <v>103.71999999999998</v>
      </c>
      <c r="Q247" t="s">
        <v>8269</v>
      </c>
      <c r="R247" s="7" t="s">
        <v>8308</v>
      </c>
      <c r="S247" t="s">
        <v>8313</v>
      </c>
      <c r="T247" s="5">
        <f t="shared" si="15"/>
        <v>54.020833333333336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s="6">
        <f t="shared" si="14"/>
        <v>305.46000000000004</v>
      </c>
      <c r="Q248" t="s">
        <v>8269</v>
      </c>
      <c r="R248" s="7" t="s">
        <v>8308</v>
      </c>
      <c r="S248" t="s">
        <v>8313</v>
      </c>
      <c r="T248" s="5">
        <f t="shared" si="15"/>
        <v>68.488789237668158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s="6">
        <f t="shared" si="14"/>
        <v>134.1</v>
      </c>
      <c r="Q249" t="s">
        <v>8269</v>
      </c>
      <c r="R249" s="7" t="s">
        <v>8308</v>
      </c>
      <c r="S249" t="s">
        <v>8313</v>
      </c>
      <c r="T249" s="5">
        <f t="shared" si="15"/>
        <v>108.14516129032258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s="6">
        <f t="shared" si="14"/>
        <v>101.33294117647058</v>
      </c>
      <c r="Q250" t="s">
        <v>8269</v>
      </c>
      <c r="R250" s="7" t="s">
        <v>8308</v>
      </c>
      <c r="S250" t="s">
        <v>8313</v>
      </c>
      <c r="T250" s="5">
        <f t="shared" si="15"/>
        <v>589.95205479452056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s="6">
        <f t="shared" si="14"/>
        <v>112.92</v>
      </c>
      <c r="Q251" t="s">
        <v>8269</v>
      </c>
      <c r="R251" s="7" t="s">
        <v>8308</v>
      </c>
      <c r="S251" t="s">
        <v>8313</v>
      </c>
      <c r="T251" s="5">
        <f t="shared" si="15"/>
        <v>48.051063829787232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s="6">
        <f t="shared" si="14"/>
        <v>105.58333333333334</v>
      </c>
      <c r="Q252" t="s">
        <v>8269</v>
      </c>
      <c r="R252" s="7" t="s">
        <v>8308</v>
      </c>
      <c r="S252" t="s">
        <v>8313</v>
      </c>
      <c r="T252" s="5">
        <f t="shared" si="15"/>
        <v>72.482837528604122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s="6">
        <f t="shared" si="14"/>
        <v>125.57142857142858</v>
      </c>
      <c r="Q253" t="s">
        <v>8269</v>
      </c>
      <c r="R253" s="7" t="s">
        <v>8308</v>
      </c>
      <c r="S253" t="s">
        <v>8313</v>
      </c>
      <c r="T253" s="5">
        <f t="shared" si="15"/>
        <v>57.077922077922075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s="6">
        <f t="shared" si="14"/>
        <v>184.56</v>
      </c>
      <c r="Q254" t="s">
        <v>8269</v>
      </c>
      <c r="R254" s="7" t="s">
        <v>8308</v>
      </c>
      <c r="S254" t="s">
        <v>8313</v>
      </c>
      <c r="T254" s="5">
        <f t="shared" si="15"/>
        <v>85.444444444444443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s="6">
        <f t="shared" si="14"/>
        <v>100.73333333333335</v>
      </c>
      <c r="Q255" t="s">
        <v>8269</v>
      </c>
      <c r="R255" s="7" t="s">
        <v>8308</v>
      </c>
      <c r="S255" t="s">
        <v>8313</v>
      </c>
      <c r="T255" s="5">
        <f t="shared" si="15"/>
        <v>215.85714285714286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s="6">
        <f t="shared" si="14"/>
        <v>116.94725</v>
      </c>
      <c r="Q256" t="s">
        <v>8269</v>
      </c>
      <c r="R256" s="7" t="s">
        <v>8308</v>
      </c>
      <c r="S256" t="s">
        <v>8313</v>
      </c>
      <c r="T256" s="5">
        <f t="shared" si="15"/>
        <v>89.38643312101911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s="6">
        <f t="shared" si="14"/>
        <v>106.73325</v>
      </c>
      <c r="Q257" t="s">
        <v>8269</v>
      </c>
      <c r="R257" s="7" t="s">
        <v>8308</v>
      </c>
      <c r="S257" t="s">
        <v>8313</v>
      </c>
      <c r="T257" s="5">
        <f t="shared" si="15"/>
        <v>45.418404255319146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s="6">
        <f t="shared" si="14"/>
        <v>139.1</v>
      </c>
      <c r="Q258" t="s">
        <v>8269</v>
      </c>
      <c r="R258" s="7" t="s">
        <v>8308</v>
      </c>
      <c r="S258" t="s">
        <v>8313</v>
      </c>
      <c r="T258" s="5">
        <f t="shared" si="15"/>
        <v>65.756363636363631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s="6">
        <f t="shared" ref="P259:P322" si="18">(E259/D259)*100</f>
        <v>106.72648571428572</v>
      </c>
      <c r="Q259" t="s">
        <v>8269</v>
      </c>
      <c r="R259" s="7" t="s">
        <v>8308</v>
      </c>
      <c r="S259" t="s">
        <v>8313</v>
      </c>
      <c r="T259" s="5">
        <f t="shared" ref="T259:T322" si="19">E259/N259</f>
        <v>66.70405357142856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s="6">
        <f t="shared" si="18"/>
        <v>191.14</v>
      </c>
      <c r="Q260" t="s">
        <v>8269</v>
      </c>
      <c r="R260" s="7" t="s">
        <v>8308</v>
      </c>
      <c r="S260" t="s">
        <v>8313</v>
      </c>
      <c r="T260" s="5">
        <f t="shared" si="19"/>
        <v>83.345930232558146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s="6">
        <f t="shared" si="18"/>
        <v>131.93789333333334</v>
      </c>
      <c r="Q261" t="s">
        <v>8269</v>
      </c>
      <c r="R261" s="7" t="s">
        <v>8308</v>
      </c>
      <c r="S261" t="s">
        <v>8313</v>
      </c>
      <c r="T261" s="5">
        <f t="shared" si="19"/>
        <v>105.04609341825902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s="6">
        <f t="shared" si="18"/>
        <v>106.4</v>
      </c>
      <c r="Q262" t="s">
        <v>8269</v>
      </c>
      <c r="R262" s="7" t="s">
        <v>8308</v>
      </c>
      <c r="S262" t="s">
        <v>8313</v>
      </c>
      <c r="T262" s="5">
        <f t="shared" si="19"/>
        <v>120.90909090909091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s="6">
        <f t="shared" si="18"/>
        <v>107.4</v>
      </c>
      <c r="Q263" t="s">
        <v>8269</v>
      </c>
      <c r="R263" s="7" t="s">
        <v>8308</v>
      </c>
      <c r="S263" t="s">
        <v>8313</v>
      </c>
      <c r="T263" s="5">
        <f t="shared" si="19"/>
        <v>97.63636363636364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s="6">
        <f t="shared" si="18"/>
        <v>240</v>
      </c>
      <c r="Q264" t="s">
        <v>8269</v>
      </c>
      <c r="R264" s="7" t="s">
        <v>8308</v>
      </c>
      <c r="S264" t="s">
        <v>8313</v>
      </c>
      <c r="T264" s="5">
        <f t="shared" si="19"/>
        <v>41.379310344827587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s="6">
        <f t="shared" si="18"/>
        <v>118.08108</v>
      </c>
      <c r="Q265" t="s">
        <v>8269</v>
      </c>
      <c r="R265" s="7" t="s">
        <v>8308</v>
      </c>
      <c r="S265" t="s">
        <v>8313</v>
      </c>
      <c r="T265" s="5">
        <f t="shared" si="19"/>
        <v>30.654485981308412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s="6">
        <f t="shared" si="18"/>
        <v>118.19999999999999</v>
      </c>
      <c r="Q266" t="s">
        <v>8269</v>
      </c>
      <c r="R266" s="7" t="s">
        <v>8308</v>
      </c>
      <c r="S266" t="s">
        <v>8313</v>
      </c>
      <c r="T266" s="5">
        <f t="shared" si="19"/>
        <v>64.945054945054949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s="6">
        <f t="shared" si="18"/>
        <v>111.1</v>
      </c>
      <c r="Q267" t="s">
        <v>8269</v>
      </c>
      <c r="R267" s="7" t="s">
        <v>8308</v>
      </c>
      <c r="S267" t="s">
        <v>8313</v>
      </c>
      <c r="T267" s="5">
        <f t="shared" si="19"/>
        <v>95.775862068965523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s="6">
        <f t="shared" si="18"/>
        <v>145.5</v>
      </c>
      <c r="Q268" t="s">
        <v>8269</v>
      </c>
      <c r="R268" s="7" t="s">
        <v>8308</v>
      </c>
      <c r="S268" t="s">
        <v>8313</v>
      </c>
      <c r="T268" s="5">
        <f t="shared" si="19"/>
        <v>40.416666666666664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s="6">
        <f t="shared" si="18"/>
        <v>131.62883248730967</v>
      </c>
      <c r="Q269" t="s">
        <v>8269</v>
      </c>
      <c r="R269" s="7" t="s">
        <v>8308</v>
      </c>
      <c r="S269" t="s">
        <v>8313</v>
      </c>
      <c r="T269" s="5">
        <f t="shared" si="19"/>
        <v>78.578424242424248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s="6">
        <f t="shared" si="18"/>
        <v>111.4</v>
      </c>
      <c r="Q270" t="s">
        <v>8269</v>
      </c>
      <c r="R270" s="7" t="s">
        <v>8308</v>
      </c>
      <c r="S270" t="s">
        <v>8313</v>
      </c>
      <c r="T270" s="5">
        <f t="shared" si="19"/>
        <v>50.18018018018018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s="6">
        <f t="shared" si="18"/>
        <v>147.23376999999999</v>
      </c>
      <c r="Q271" t="s">
        <v>8269</v>
      </c>
      <c r="R271" s="7" t="s">
        <v>8308</v>
      </c>
      <c r="S271" t="s">
        <v>8313</v>
      </c>
      <c r="T271" s="5">
        <f t="shared" si="19"/>
        <v>92.251735588972423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s="6">
        <f t="shared" si="18"/>
        <v>152.60869565217391</v>
      </c>
      <c r="Q272" t="s">
        <v>8269</v>
      </c>
      <c r="R272" s="7" t="s">
        <v>8308</v>
      </c>
      <c r="S272" t="s">
        <v>8313</v>
      </c>
      <c r="T272" s="5">
        <f t="shared" si="19"/>
        <v>57.540983606557376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s="6">
        <f t="shared" si="18"/>
        <v>104.67999999999999</v>
      </c>
      <c r="Q273" t="s">
        <v>8269</v>
      </c>
      <c r="R273" s="7" t="s">
        <v>8308</v>
      </c>
      <c r="S273" t="s">
        <v>8313</v>
      </c>
      <c r="T273" s="5">
        <f t="shared" si="19"/>
        <v>109.42160278745645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s="6">
        <f t="shared" si="18"/>
        <v>177.43366666666668</v>
      </c>
      <c r="Q274" t="s">
        <v>8269</v>
      </c>
      <c r="R274" s="7" t="s">
        <v>8308</v>
      </c>
      <c r="S274" t="s">
        <v>8313</v>
      </c>
      <c r="T274" s="5">
        <f t="shared" si="19"/>
        <v>81.892461538461546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s="6">
        <f t="shared" si="18"/>
        <v>107.7758</v>
      </c>
      <c r="Q275" t="s">
        <v>8269</v>
      </c>
      <c r="R275" s="7" t="s">
        <v>8308</v>
      </c>
      <c r="S275" t="s">
        <v>8313</v>
      </c>
      <c r="T275" s="5">
        <f t="shared" si="19"/>
        <v>45.667711864406776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s="6">
        <f t="shared" si="18"/>
        <v>156</v>
      </c>
      <c r="Q276" t="s">
        <v>8269</v>
      </c>
      <c r="R276" s="7" t="s">
        <v>8308</v>
      </c>
      <c r="S276" t="s">
        <v>8313</v>
      </c>
      <c r="T276" s="5">
        <f t="shared" si="19"/>
        <v>55.221238938053098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s="6">
        <f t="shared" si="18"/>
        <v>108.395</v>
      </c>
      <c r="Q277" t="s">
        <v>8269</v>
      </c>
      <c r="R277" s="7" t="s">
        <v>8308</v>
      </c>
      <c r="S277" t="s">
        <v>8313</v>
      </c>
      <c r="T277" s="5">
        <f t="shared" si="19"/>
        <v>65.298192771084331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s="6">
        <f t="shared" si="18"/>
        <v>147.6</v>
      </c>
      <c r="Q278" t="s">
        <v>8269</v>
      </c>
      <c r="R278" s="7" t="s">
        <v>8308</v>
      </c>
      <c r="S278" t="s">
        <v>8313</v>
      </c>
      <c r="T278" s="5">
        <f t="shared" si="19"/>
        <v>95.225806451612897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s="6">
        <f t="shared" si="18"/>
        <v>110.38153846153847</v>
      </c>
      <c r="Q279" t="s">
        <v>8269</v>
      </c>
      <c r="R279" s="7" t="s">
        <v>8308</v>
      </c>
      <c r="S279" t="s">
        <v>8313</v>
      </c>
      <c r="T279" s="5">
        <f t="shared" si="19"/>
        <v>75.444794952681391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s="6">
        <f t="shared" si="18"/>
        <v>150.34814814814814</v>
      </c>
      <c r="Q280" t="s">
        <v>8269</v>
      </c>
      <c r="R280" s="7" t="s">
        <v>8308</v>
      </c>
      <c r="S280" t="s">
        <v>8313</v>
      </c>
      <c r="T280" s="5">
        <f t="shared" si="19"/>
        <v>97.816867469879512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s="6">
        <f t="shared" si="18"/>
        <v>157.31829411764707</v>
      </c>
      <c r="Q281" t="s">
        <v>8269</v>
      </c>
      <c r="R281" s="7" t="s">
        <v>8308</v>
      </c>
      <c r="S281" t="s">
        <v>8313</v>
      </c>
      <c r="T281" s="5">
        <f t="shared" si="19"/>
        <v>87.685606557377056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s="6">
        <f t="shared" si="18"/>
        <v>156.14400000000001</v>
      </c>
      <c r="Q282" t="s">
        <v>8269</v>
      </c>
      <c r="R282" s="7" t="s">
        <v>8308</v>
      </c>
      <c r="S282" t="s">
        <v>8313</v>
      </c>
      <c r="T282" s="5">
        <f t="shared" si="19"/>
        <v>54.748948106591868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s="6">
        <f t="shared" si="18"/>
        <v>120.58763636363636</v>
      </c>
      <c r="Q283" t="s">
        <v>8269</v>
      </c>
      <c r="R283" s="7" t="s">
        <v>8308</v>
      </c>
      <c r="S283" t="s">
        <v>8313</v>
      </c>
      <c r="T283" s="5">
        <f t="shared" si="19"/>
        <v>83.953417721518989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s="6">
        <f t="shared" si="18"/>
        <v>101.18888888888888</v>
      </c>
      <c r="Q284" t="s">
        <v>8269</v>
      </c>
      <c r="R284" s="7" t="s">
        <v>8308</v>
      </c>
      <c r="S284" t="s">
        <v>8313</v>
      </c>
      <c r="T284" s="5">
        <f t="shared" si="19"/>
        <v>254.38547486033519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s="6">
        <f t="shared" si="18"/>
        <v>114.27249999999999</v>
      </c>
      <c r="Q285" t="s">
        <v>8269</v>
      </c>
      <c r="R285" s="7" t="s">
        <v>8308</v>
      </c>
      <c r="S285" t="s">
        <v>8313</v>
      </c>
      <c r="T285" s="5">
        <f t="shared" si="19"/>
        <v>101.8269801980198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s="6">
        <f t="shared" si="18"/>
        <v>104.62615</v>
      </c>
      <c r="Q286" t="s">
        <v>8269</v>
      </c>
      <c r="R286" s="7" t="s">
        <v>8308</v>
      </c>
      <c r="S286" t="s">
        <v>8313</v>
      </c>
      <c r="T286" s="5">
        <f t="shared" si="19"/>
        <v>55.066394736842106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s="6">
        <f t="shared" si="18"/>
        <v>228.82507142857142</v>
      </c>
      <c r="Q287" t="s">
        <v>8269</v>
      </c>
      <c r="R287" s="7" t="s">
        <v>8308</v>
      </c>
      <c r="S287" t="s">
        <v>8313</v>
      </c>
      <c r="T287" s="5">
        <f t="shared" si="19"/>
        <v>56.901438721136763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s="6">
        <f t="shared" si="18"/>
        <v>109.15333333333332</v>
      </c>
      <c r="Q288" t="s">
        <v>8269</v>
      </c>
      <c r="R288" s="7" t="s">
        <v>8308</v>
      </c>
      <c r="S288" t="s">
        <v>8313</v>
      </c>
      <c r="T288" s="5">
        <f t="shared" si="19"/>
        <v>121.28148148148148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s="6">
        <f t="shared" si="18"/>
        <v>176.29999999999998</v>
      </c>
      <c r="Q289" t="s">
        <v>8269</v>
      </c>
      <c r="R289" s="7" t="s">
        <v>8308</v>
      </c>
      <c r="S289" t="s">
        <v>8313</v>
      </c>
      <c r="T289" s="5">
        <f t="shared" si="19"/>
        <v>91.189655172413794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s="6">
        <f t="shared" si="18"/>
        <v>103.21061999999999</v>
      </c>
      <c r="Q290" t="s">
        <v>8269</v>
      </c>
      <c r="R290" s="7" t="s">
        <v>8308</v>
      </c>
      <c r="S290" t="s">
        <v>8313</v>
      </c>
      <c r="T290" s="5">
        <f t="shared" si="19"/>
        <v>115.44812080536913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s="6">
        <f t="shared" si="18"/>
        <v>104.82000000000001</v>
      </c>
      <c r="Q291" t="s">
        <v>8269</v>
      </c>
      <c r="R291" s="7" t="s">
        <v>8308</v>
      </c>
      <c r="S291" t="s">
        <v>8313</v>
      </c>
      <c r="T291" s="5">
        <f t="shared" si="19"/>
        <v>67.771551724137936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s="6">
        <f t="shared" si="18"/>
        <v>106.68444444444445</v>
      </c>
      <c r="Q292" t="s">
        <v>8269</v>
      </c>
      <c r="R292" s="7" t="s">
        <v>8308</v>
      </c>
      <c r="S292" t="s">
        <v>8313</v>
      </c>
      <c r="T292" s="5">
        <f t="shared" si="19"/>
        <v>28.576190476190476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s="6">
        <f t="shared" si="18"/>
        <v>120.02</v>
      </c>
      <c r="Q293" t="s">
        <v>8269</v>
      </c>
      <c r="R293" s="7" t="s">
        <v>8308</v>
      </c>
      <c r="S293" t="s">
        <v>8313</v>
      </c>
      <c r="T293" s="5">
        <f t="shared" si="19"/>
        <v>46.8828125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s="6">
        <f t="shared" si="18"/>
        <v>101.50693333333334</v>
      </c>
      <c r="Q294" t="s">
        <v>8269</v>
      </c>
      <c r="R294" s="7" t="s">
        <v>8308</v>
      </c>
      <c r="S294" t="s">
        <v>8313</v>
      </c>
      <c r="T294" s="5">
        <f t="shared" si="19"/>
        <v>154.42231237322514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s="6">
        <f t="shared" si="18"/>
        <v>101.38461538461539</v>
      </c>
      <c r="Q295" t="s">
        <v>8269</v>
      </c>
      <c r="R295" s="7" t="s">
        <v>8308</v>
      </c>
      <c r="S295" t="s">
        <v>8313</v>
      </c>
      <c r="T295" s="5">
        <f t="shared" si="19"/>
        <v>201.22137404580153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s="6">
        <f t="shared" si="18"/>
        <v>100</v>
      </c>
      <c r="Q296" t="s">
        <v>8269</v>
      </c>
      <c r="R296" s="7" t="s">
        <v>8308</v>
      </c>
      <c r="S296" t="s">
        <v>8313</v>
      </c>
      <c r="T296" s="5">
        <f t="shared" si="19"/>
        <v>100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s="6">
        <f t="shared" si="18"/>
        <v>133.10911999999999</v>
      </c>
      <c r="Q297" t="s">
        <v>8269</v>
      </c>
      <c r="R297" s="7" t="s">
        <v>8308</v>
      </c>
      <c r="S297" t="s">
        <v>8313</v>
      </c>
      <c r="T297" s="5">
        <f t="shared" si="19"/>
        <v>100.08204511278196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s="6">
        <f t="shared" si="18"/>
        <v>118.72620000000001</v>
      </c>
      <c r="Q298" t="s">
        <v>8269</v>
      </c>
      <c r="R298" s="7" t="s">
        <v>8308</v>
      </c>
      <c r="S298" t="s">
        <v>8313</v>
      </c>
      <c r="T298" s="5">
        <f t="shared" si="19"/>
        <v>230.08953488372092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s="6">
        <f t="shared" si="18"/>
        <v>100.64</v>
      </c>
      <c r="Q299" t="s">
        <v>8269</v>
      </c>
      <c r="R299" s="7" t="s">
        <v>8308</v>
      </c>
      <c r="S299" t="s">
        <v>8313</v>
      </c>
      <c r="T299" s="5">
        <f t="shared" si="19"/>
        <v>141.74647887323943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s="6">
        <f t="shared" si="18"/>
        <v>108.93241269841269</v>
      </c>
      <c r="Q300" t="s">
        <v>8269</v>
      </c>
      <c r="R300" s="7" t="s">
        <v>8308</v>
      </c>
      <c r="S300" t="s">
        <v>8313</v>
      </c>
      <c r="T300" s="5">
        <f t="shared" si="19"/>
        <v>56.344351395730705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s="6">
        <f t="shared" si="18"/>
        <v>178.95250000000001</v>
      </c>
      <c r="Q301" t="s">
        <v>8269</v>
      </c>
      <c r="R301" s="7" t="s">
        <v>8308</v>
      </c>
      <c r="S301" t="s">
        <v>8313</v>
      </c>
      <c r="T301" s="5">
        <f t="shared" si="19"/>
        <v>73.341188524590166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s="6">
        <f t="shared" si="18"/>
        <v>101.72264</v>
      </c>
      <c r="Q302" t="s">
        <v>8269</v>
      </c>
      <c r="R302" s="7" t="s">
        <v>8308</v>
      </c>
      <c r="S302" t="s">
        <v>8313</v>
      </c>
      <c r="T302" s="5">
        <f t="shared" si="19"/>
        <v>85.337785234899329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s="6">
        <f t="shared" si="18"/>
        <v>118.73499999999999</v>
      </c>
      <c r="Q303" t="s">
        <v>8269</v>
      </c>
      <c r="R303" s="7" t="s">
        <v>8308</v>
      </c>
      <c r="S303" t="s">
        <v>8313</v>
      </c>
      <c r="T303" s="5">
        <f t="shared" si="19"/>
        <v>61.496215139442228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s="6">
        <f t="shared" si="18"/>
        <v>100.46</v>
      </c>
      <c r="Q304" t="s">
        <v>8269</v>
      </c>
      <c r="R304" s="7" t="s">
        <v>8308</v>
      </c>
      <c r="S304" t="s">
        <v>8313</v>
      </c>
      <c r="T304" s="5">
        <f t="shared" si="19"/>
        <v>93.018518518518519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s="6">
        <f t="shared" si="18"/>
        <v>137.46666666666667</v>
      </c>
      <c r="Q305" t="s">
        <v>8269</v>
      </c>
      <c r="R305" s="7" t="s">
        <v>8308</v>
      </c>
      <c r="S305" t="s">
        <v>8313</v>
      </c>
      <c r="T305" s="5">
        <f t="shared" si="19"/>
        <v>50.292682926829265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s="6">
        <f t="shared" si="18"/>
        <v>231.64705882352939</v>
      </c>
      <c r="Q306" t="s">
        <v>8269</v>
      </c>
      <c r="R306" s="7" t="s">
        <v>8308</v>
      </c>
      <c r="S306" t="s">
        <v>8313</v>
      </c>
      <c r="T306" s="5">
        <f t="shared" si="19"/>
        <v>106.43243243243244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s="6">
        <f t="shared" si="18"/>
        <v>130.33333333333331</v>
      </c>
      <c r="Q307" t="s">
        <v>8269</v>
      </c>
      <c r="R307" s="7" t="s">
        <v>8308</v>
      </c>
      <c r="S307" t="s">
        <v>8313</v>
      </c>
      <c r="T307" s="5">
        <f t="shared" si="19"/>
        <v>51.719576719576722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s="6">
        <f t="shared" si="18"/>
        <v>292.89999999999998</v>
      </c>
      <c r="Q308" t="s">
        <v>8269</v>
      </c>
      <c r="R308" s="7" t="s">
        <v>8308</v>
      </c>
      <c r="S308" t="s">
        <v>8313</v>
      </c>
      <c r="T308" s="5">
        <f t="shared" si="19"/>
        <v>36.612499999999997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s="6">
        <f t="shared" si="18"/>
        <v>111.31818181818183</v>
      </c>
      <c r="Q309" t="s">
        <v>8269</v>
      </c>
      <c r="R309" s="7" t="s">
        <v>8308</v>
      </c>
      <c r="S309" t="s">
        <v>8313</v>
      </c>
      <c r="T309" s="5">
        <f t="shared" si="19"/>
        <v>42.517361111111114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s="6">
        <f t="shared" si="18"/>
        <v>105.56666666666668</v>
      </c>
      <c r="Q310" t="s">
        <v>8269</v>
      </c>
      <c r="R310" s="7" t="s">
        <v>8308</v>
      </c>
      <c r="S310" t="s">
        <v>8313</v>
      </c>
      <c r="T310" s="5">
        <f t="shared" si="19"/>
        <v>62.712871287128714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s="6">
        <f t="shared" si="18"/>
        <v>118.94444444444446</v>
      </c>
      <c r="Q311" t="s">
        <v>8269</v>
      </c>
      <c r="R311" s="7" t="s">
        <v>8308</v>
      </c>
      <c r="S311" t="s">
        <v>8313</v>
      </c>
      <c r="T311" s="5">
        <f t="shared" si="19"/>
        <v>89.957983193277315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s="6">
        <f t="shared" si="18"/>
        <v>104.129</v>
      </c>
      <c r="Q312" t="s">
        <v>8269</v>
      </c>
      <c r="R312" s="7" t="s">
        <v>8308</v>
      </c>
      <c r="S312" t="s">
        <v>8313</v>
      </c>
      <c r="T312" s="5">
        <f t="shared" si="19"/>
        <v>28.924722222222222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s="6">
        <f t="shared" si="18"/>
        <v>104.10165000000001</v>
      </c>
      <c r="Q313" t="s">
        <v>8269</v>
      </c>
      <c r="R313" s="7" t="s">
        <v>8308</v>
      </c>
      <c r="S313" t="s">
        <v>8313</v>
      </c>
      <c r="T313" s="5">
        <f t="shared" si="19"/>
        <v>138.8022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s="6">
        <f t="shared" si="18"/>
        <v>111.87499999999999</v>
      </c>
      <c r="Q314" t="s">
        <v>8269</v>
      </c>
      <c r="R314" s="7" t="s">
        <v>8308</v>
      </c>
      <c r="S314" t="s">
        <v>8313</v>
      </c>
      <c r="T314" s="5">
        <f t="shared" si="19"/>
        <v>61.301369863013697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s="6">
        <f t="shared" si="18"/>
        <v>104.73529411764706</v>
      </c>
      <c r="Q315" t="s">
        <v>8269</v>
      </c>
      <c r="R315" s="7" t="s">
        <v>8308</v>
      </c>
      <c r="S315" t="s">
        <v>8313</v>
      </c>
      <c r="T315" s="5">
        <f t="shared" si="19"/>
        <v>80.202702702702709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s="6">
        <f t="shared" si="18"/>
        <v>385.15000000000003</v>
      </c>
      <c r="Q316" t="s">
        <v>8269</v>
      </c>
      <c r="R316" s="7" t="s">
        <v>8308</v>
      </c>
      <c r="S316" t="s">
        <v>8313</v>
      </c>
      <c r="T316" s="5">
        <f t="shared" si="19"/>
        <v>32.095833333333331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s="6">
        <f t="shared" si="18"/>
        <v>101.248</v>
      </c>
      <c r="Q317" t="s">
        <v>8269</v>
      </c>
      <c r="R317" s="7" t="s">
        <v>8308</v>
      </c>
      <c r="S317" t="s">
        <v>8313</v>
      </c>
      <c r="T317" s="5">
        <f t="shared" si="19"/>
        <v>200.88888888888889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s="6">
        <f t="shared" si="18"/>
        <v>113.77333333333333</v>
      </c>
      <c r="Q318" t="s">
        <v>8269</v>
      </c>
      <c r="R318" s="7" t="s">
        <v>8308</v>
      </c>
      <c r="S318" t="s">
        <v>8313</v>
      </c>
      <c r="T318" s="5">
        <f t="shared" si="19"/>
        <v>108.01265822784811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s="6">
        <f t="shared" si="18"/>
        <v>100.80333333333333</v>
      </c>
      <c r="Q319" t="s">
        <v>8269</v>
      </c>
      <c r="R319" s="7" t="s">
        <v>8308</v>
      </c>
      <c r="S319" t="s">
        <v>8313</v>
      </c>
      <c r="T319" s="5">
        <f t="shared" si="19"/>
        <v>95.699367088607602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s="6">
        <f t="shared" si="18"/>
        <v>283.32</v>
      </c>
      <c r="Q320" t="s">
        <v>8269</v>
      </c>
      <c r="R320" s="7" t="s">
        <v>8308</v>
      </c>
      <c r="S320" t="s">
        <v>8313</v>
      </c>
      <c r="T320" s="5">
        <f t="shared" si="19"/>
        <v>49.880281690140848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s="6">
        <f t="shared" si="18"/>
        <v>112.68</v>
      </c>
      <c r="Q321" t="s">
        <v>8269</v>
      </c>
      <c r="R321" s="7" t="s">
        <v>8308</v>
      </c>
      <c r="S321" t="s">
        <v>8313</v>
      </c>
      <c r="T321" s="5">
        <f t="shared" si="19"/>
        <v>110.47058823529412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s="6">
        <f t="shared" si="18"/>
        <v>106.58000000000001</v>
      </c>
      <c r="Q322" t="s">
        <v>8269</v>
      </c>
      <c r="R322" s="7" t="s">
        <v>8308</v>
      </c>
      <c r="S322" t="s">
        <v>8313</v>
      </c>
      <c r="T322" s="5">
        <f t="shared" si="19"/>
        <v>134.91139240506328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s="6">
        <f t="shared" ref="P323:P386" si="22">(E323/D323)*100</f>
        <v>102.66285714285715</v>
      </c>
      <c r="Q323" t="s">
        <v>8269</v>
      </c>
      <c r="R323" s="7" t="s">
        <v>8308</v>
      </c>
      <c r="S323" t="s">
        <v>8313</v>
      </c>
      <c r="T323" s="5">
        <f t="shared" ref="T323:T386" si="23">E323/N323</f>
        <v>106.62314540059347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s="6">
        <f t="shared" si="22"/>
        <v>107.91200000000001</v>
      </c>
      <c r="Q324" t="s">
        <v>8269</v>
      </c>
      <c r="R324" s="7" t="s">
        <v>8308</v>
      </c>
      <c r="S324" t="s">
        <v>8313</v>
      </c>
      <c r="T324" s="5">
        <f t="shared" si="23"/>
        <v>145.04301075268816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s="6">
        <f t="shared" si="22"/>
        <v>123.07407407407408</v>
      </c>
      <c r="Q325" t="s">
        <v>8269</v>
      </c>
      <c r="R325" s="7" t="s">
        <v>8308</v>
      </c>
      <c r="S325" t="s">
        <v>8313</v>
      </c>
      <c r="T325" s="5">
        <f t="shared" si="23"/>
        <v>114.58620689655173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s="6">
        <f t="shared" si="22"/>
        <v>101.6</v>
      </c>
      <c r="Q326" t="s">
        <v>8269</v>
      </c>
      <c r="R326" s="7" t="s">
        <v>8308</v>
      </c>
      <c r="S326" t="s">
        <v>8313</v>
      </c>
      <c r="T326" s="5">
        <f t="shared" si="23"/>
        <v>105.3170731707317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s="6">
        <f t="shared" si="22"/>
        <v>104.396</v>
      </c>
      <c r="Q327" t="s">
        <v>8269</v>
      </c>
      <c r="R327" s="7" t="s">
        <v>8308</v>
      </c>
      <c r="S327" t="s">
        <v>8313</v>
      </c>
      <c r="T327" s="5">
        <f t="shared" si="23"/>
        <v>70.921195652173907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s="6">
        <f t="shared" si="22"/>
        <v>112.92973333333333</v>
      </c>
      <c r="Q328" t="s">
        <v>8269</v>
      </c>
      <c r="R328" s="7" t="s">
        <v>8308</v>
      </c>
      <c r="S328" t="s">
        <v>8313</v>
      </c>
      <c r="T328" s="5">
        <f t="shared" si="23"/>
        <v>147.17167680278018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s="6">
        <f t="shared" si="22"/>
        <v>136.4</v>
      </c>
      <c r="Q329" t="s">
        <v>8269</v>
      </c>
      <c r="R329" s="7" t="s">
        <v>8308</v>
      </c>
      <c r="S329" t="s">
        <v>8313</v>
      </c>
      <c r="T329" s="5">
        <f t="shared" si="23"/>
        <v>160.47058823529412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s="6">
        <f t="shared" si="22"/>
        <v>103.61439999999999</v>
      </c>
      <c r="Q330" t="s">
        <v>8269</v>
      </c>
      <c r="R330" s="7" t="s">
        <v>8308</v>
      </c>
      <c r="S330" t="s">
        <v>8313</v>
      </c>
      <c r="T330" s="5">
        <f t="shared" si="23"/>
        <v>156.04578313253012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s="6">
        <f t="shared" si="22"/>
        <v>105.5</v>
      </c>
      <c r="Q331" t="s">
        <v>8269</v>
      </c>
      <c r="R331" s="7" t="s">
        <v>8308</v>
      </c>
      <c r="S331" t="s">
        <v>8313</v>
      </c>
      <c r="T331" s="5">
        <f t="shared" si="23"/>
        <v>63.17365269461078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s="6">
        <f t="shared" si="22"/>
        <v>101.82857142857142</v>
      </c>
      <c r="Q332" t="s">
        <v>8269</v>
      </c>
      <c r="R332" s="7" t="s">
        <v>8308</v>
      </c>
      <c r="S332" t="s">
        <v>8313</v>
      </c>
      <c r="T332" s="5">
        <f t="shared" si="23"/>
        <v>104.82352941176471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s="6">
        <f t="shared" si="22"/>
        <v>106.60499999999999</v>
      </c>
      <c r="Q333" t="s">
        <v>8269</v>
      </c>
      <c r="R333" s="7" t="s">
        <v>8308</v>
      </c>
      <c r="S333" t="s">
        <v>8313</v>
      </c>
      <c r="T333" s="5">
        <f t="shared" si="23"/>
        <v>97.356164383561648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s="6">
        <f t="shared" si="22"/>
        <v>113.015</v>
      </c>
      <c r="Q334" t="s">
        <v>8269</v>
      </c>
      <c r="R334" s="7" t="s">
        <v>8308</v>
      </c>
      <c r="S334" t="s">
        <v>8313</v>
      </c>
      <c r="T334" s="5">
        <f t="shared" si="23"/>
        <v>203.63063063063063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s="6">
        <f t="shared" si="22"/>
        <v>125.22750000000001</v>
      </c>
      <c r="Q335" t="s">
        <v>8269</v>
      </c>
      <c r="R335" s="7" t="s">
        <v>8308</v>
      </c>
      <c r="S335" t="s">
        <v>8313</v>
      </c>
      <c r="T335" s="5">
        <f t="shared" si="23"/>
        <v>188.31203007518798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s="6">
        <f t="shared" si="22"/>
        <v>101.19</v>
      </c>
      <c r="Q336" t="s">
        <v>8269</v>
      </c>
      <c r="R336" s="7" t="s">
        <v>8308</v>
      </c>
      <c r="S336" t="s">
        <v>8313</v>
      </c>
      <c r="T336" s="5">
        <f t="shared" si="23"/>
        <v>146.65217391304347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s="6">
        <f t="shared" si="22"/>
        <v>102.76470588235294</v>
      </c>
      <c r="Q337" t="s">
        <v>8269</v>
      </c>
      <c r="R337" s="7" t="s">
        <v>8308</v>
      </c>
      <c r="S337" t="s">
        <v>8313</v>
      </c>
      <c r="T337" s="5">
        <f t="shared" si="23"/>
        <v>109.1875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s="6">
        <f t="shared" si="22"/>
        <v>116.83911999999998</v>
      </c>
      <c r="Q338" t="s">
        <v>8269</v>
      </c>
      <c r="R338" s="7" t="s">
        <v>8308</v>
      </c>
      <c r="S338" t="s">
        <v>8313</v>
      </c>
      <c r="T338" s="5">
        <f t="shared" si="23"/>
        <v>59.249046653144013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s="6">
        <f t="shared" si="22"/>
        <v>101.16833333333335</v>
      </c>
      <c r="Q339" t="s">
        <v>8269</v>
      </c>
      <c r="R339" s="7" t="s">
        <v>8308</v>
      </c>
      <c r="S339" t="s">
        <v>8313</v>
      </c>
      <c r="T339" s="5">
        <f t="shared" si="23"/>
        <v>97.904838709677421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s="6">
        <f t="shared" si="22"/>
        <v>110.13360000000002</v>
      </c>
      <c r="Q340" t="s">
        <v>8269</v>
      </c>
      <c r="R340" s="7" t="s">
        <v>8308</v>
      </c>
      <c r="S340" t="s">
        <v>8313</v>
      </c>
      <c r="T340" s="5">
        <f t="shared" si="23"/>
        <v>70.000169491525426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s="6">
        <f t="shared" si="22"/>
        <v>108.08333333333333</v>
      </c>
      <c r="Q341" t="s">
        <v>8269</v>
      </c>
      <c r="R341" s="7" t="s">
        <v>8308</v>
      </c>
      <c r="S341" t="s">
        <v>8313</v>
      </c>
      <c r="T341" s="5">
        <f t="shared" si="23"/>
        <v>72.865168539325836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s="6">
        <f t="shared" si="22"/>
        <v>125.02285714285715</v>
      </c>
      <c r="Q342" t="s">
        <v>8269</v>
      </c>
      <c r="R342" s="7" t="s">
        <v>8308</v>
      </c>
      <c r="S342" t="s">
        <v>8313</v>
      </c>
      <c r="T342" s="5">
        <f t="shared" si="23"/>
        <v>146.34782608695653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s="6">
        <f t="shared" si="22"/>
        <v>106.71428571428572</v>
      </c>
      <c r="Q343" t="s">
        <v>8269</v>
      </c>
      <c r="R343" s="7" t="s">
        <v>8308</v>
      </c>
      <c r="S343" t="s">
        <v>8313</v>
      </c>
      <c r="T343" s="5">
        <f t="shared" si="23"/>
        <v>67.909090909090907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s="6">
        <f t="shared" si="22"/>
        <v>100.36639999999998</v>
      </c>
      <c r="Q344" t="s">
        <v>8269</v>
      </c>
      <c r="R344" s="7" t="s">
        <v>8308</v>
      </c>
      <c r="S344" t="s">
        <v>8313</v>
      </c>
      <c r="T344" s="5">
        <f t="shared" si="23"/>
        <v>169.85083076923075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s="6">
        <f t="shared" si="22"/>
        <v>102.02863333333335</v>
      </c>
      <c r="Q345" t="s">
        <v>8269</v>
      </c>
      <c r="R345" s="7" t="s">
        <v>8308</v>
      </c>
      <c r="S345" t="s">
        <v>8313</v>
      </c>
      <c r="T345" s="5">
        <f t="shared" si="23"/>
        <v>58.413339694656486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s="6">
        <f t="shared" si="22"/>
        <v>102.08358208955224</v>
      </c>
      <c r="Q346" t="s">
        <v>8269</v>
      </c>
      <c r="R346" s="7" t="s">
        <v>8308</v>
      </c>
      <c r="S346" t="s">
        <v>8313</v>
      </c>
      <c r="T346" s="5">
        <f t="shared" si="23"/>
        <v>119.99298245614035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s="6">
        <f t="shared" si="22"/>
        <v>123.27586206896552</v>
      </c>
      <c r="Q347" t="s">
        <v>8269</v>
      </c>
      <c r="R347" s="7" t="s">
        <v>8308</v>
      </c>
      <c r="S347" t="s">
        <v>8313</v>
      </c>
      <c r="T347" s="5">
        <f t="shared" si="23"/>
        <v>99.860335195530723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s="6">
        <f t="shared" si="22"/>
        <v>170.28880000000001</v>
      </c>
      <c r="Q348" t="s">
        <v>8269</v>
      </c>
      <c r="R348" s="7" t="s">
        <v>8308</v>
      </c>
      <c r="S348" t="s">
        <v>8313</v>
      </c>
      <c r="T348" s="5">
        <f t="shared" si="23"/>
        <v>90.579148936170213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s="6">
        <f t="shared" si="22"/>
        <v>111.59049999999999</v>
      </c>
      <c r="Q349" t="s">
        <v>8269</v>
      </c>
      <c r="R349" s="7" t="s">
        <v>8308</v>
      </c>
      <c r="S349" t="s">
        <v>8313</v>
      </c>
      <c r="T349" s="5">
        <f t="shared" si="23"/>
        <v>117.77361477572559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s="6">
        <f t="shared" si="22"/>
        <v>103</v>
      </c>
      <c r="Q350" t="s">
        <v>8269</v>
      </c>
      <c r="R350" s="7" t="s">
        <v>8308</v>
      </c>
      <c r="S350" t="s">
        <v>8313</v>
      </c>
      <c r="T350" s="5">
        <f t="shared" si="23"/>
        <v>86.554621848739501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s="6">
        <f t="shared" si="22"/>
        <v>106.63570159857905</v>
      </c>
      <c r="Q351" t="s">
        <v>8269</v>
      </c>
      <c r="R351" s="7" t="s">
        <v>8308</v>
      </c>
      <c r="S351" t="s">
        <v>8313</v>
      </c>
      <c r="T351" s="5">
        <f t="shared" si="23"/>
        <v>71.899281437125751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s="6">
        <f t="shared" si="22"/>
        <v>114.75999999999999</v>
      </c>
      <c r="Q352" t="s">
        <v>8269</v>
      </c>
      <c r="R352" s="7" t="s">
        <v>8308</v>
      </c>
      <c r="S352" t="s">
        <v>8313</v>
      </c>
      <c r="T352" s="5">
        <f t="shared" si="23"/>
        <v>129.81900452488688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s="6">
        <f t="shared" si="22"/>
        <v>127.34117647058822</v>
      </c>
      <c r="Q353" t="s">
        <v>8269</v>
      </c>
      <c r="R353" s="7" t="s">
        <v>8308</v>
      </c>
      <c r="S353" t="s">
        <v>8313</v>
      </c>
      <c r="T353" s="5">
        <f t="shared" si="23"/>
        <v>44.912863070539416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s="6">
        <f t="shared" si="22"/>
        <v>116.56</v>
      </c>
      <c r="Q354" t="s">
        <v>8269</v>
      </c>
      <c r="R354" s="7" t="s">
        <v>8308</v>
      </c>
      <c r="S354" t="s">
        <v>8313</v>
      </c>
      <c r="T354" s="5">
        <f t="shared" si="23"/>
        <v>40.755244755244753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s="6">
        <f t="shared" si="22"/>
        <v>108.61819426615318</v>
      </c>
      <c r="Q355" t="s">
        <v>8269</v>
      </c>
      <c r="R355" s="7" t="s">
        <v>8308</v>
      </c>
      <c r="S355" t="s">
        <v>8313</v>
      </c>
      <c r="T355" s="5">
        <f t="shared" si="23"/>
        <v>103.52394779771615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s="6">
        <f t="shared" si="22"/>
        <v>103.94285714285714</v>
      </c>
      <c r="Q356" t="s">
        <v>8269</v>
      </c>
      <c r="R356" s="7" t="s">
        <v>8308</v>
      </c>
      <c r="S356" t="s">
        <v>8313</v>
      </c>
      <c r="T356" s="5">
        <f t="shared" si="23"/>
        <v>125.44827586206897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s="6">
        <f t="shared" si="22"/>
        <v>116.25714285714285</v>
      </c>
      <c r="Q357" t="s">
        <v>8269</v>
      </c>
      <c r="R357" s="7" t="s">
        <v>8308</v>
      </c>
      <c r="S357" t="s">
        <v>8313</v>
      </c>
      <c r="T357" s="5">
        <f t="shared" si="23"/>
        <v>246.60606060606059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s="6">
        <f t="shared" si="22"/>
        <v>102.69239999999999</v>
      </c>
      <c r="Q358" t="s">
        <v>8269</v>
      </c>
      <c r="R358" s="7" t="s">
        <v>8308</v>
      </c>
      <c r="S358" t="s">
        <v>8313</v>
      </c>
      <c r="T358" s="5">
        <f t="shared" si="23"/>
        <v>79.401340206185566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s="6">
        <f t="shared" si="22"/>
        <v>174</v>
      </c>
      <c r="Q359" t="s">
        <v>8269</v>
      </c>
      <c r="R359" s="7" t="s">
        <v>8308</v>
      </c>
      <c r="S359" t="s">
        <v>8313</v>
      </c>
      <c r="T359" s="5">
        <f t="shared" si="23"/>
        <v>86.138613861386133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s="6">
        <f t="shared" si="22"/>
        <v>103.08800000000001</v>
      </c>
      <c r="Q360" t="s">
        <v>8269</v>
      </c>
      <c r="R360" s="7" t="s">
        <v>8308</v>
      </c>
      <c r="S360" t="s">
        <v>8313</v>
      </c>
      <c r="T360" s="5">
        <f t="shared" si="23"/>
        <v>193.04868913857678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s="6">
        <f t="shared" si="22"/>
        <v>104.85537190082646</v>
      </c>
      <c r="Q361" t="s">
        <v>8269</v>
      </c>
      <c r="R361" s="7" t="s">
        <v>8308</v>
      </c>
      <c r="S361" t="s">
        <v>8313</v>
      </c>
      <c r="T361" s="5">
        <f t="shared" si="23"/>
        <v>84.023178807947019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s="6">
        <f t="shared" si="22"/>
        <v>101.375</v>
      </c>
      <c r="Q362" t="s">
        <v>8269</v>
      </c>
      <c r="R362" s="7" t="s">
        <v>8308</v>
      </c>
      <c r="S362" t="s">
        <v>8313</v>
      </c>
      <c r="T362" s="5">
        <f t="shared" si="23"/>
        <v>139.82758620689654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s="6">
        <f t="shared" si="22"/>
        <v>111.07699999999998</v>
      </c>
      <c r="Q363" t="s">
        <v>8269</v>
      </c>
      <c r="R363" s="7" t="s">
        <v>8308</v>
      </c>
      <c r="S363" t="s">
        <v>8313</v>
      </c>
      <c r="T363" s="5">
        <f t="shared" si="23"/>
        <v>109.82189265536722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s="6">
        <f t="shared" si="22"/>
        <v>124.15933781686496</v>
      </c>
      <c r="Q364" t="s">
        <v>8269</v>
      </c>
      <c r="R364" s="7" t="s">
        <v>8308</v>
      </c>
      <c r="S364" t="s">
        <v>8313</v>
      </c>
      <c r="T364" s="5">
        <f t="shared" si="23"/>
        <v>139.53488372093022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s="6">
        <f t="shared" si="22"/>
        <v>101.33333333333334</v>
      </c>
      <c r="Q365" t="s">
        <v>8269</v>
      </c>
      <c r="R365" s="7" t="s">
        <v>8308</v>
      </c>
      <c r="S365" t="s">
        <v>8313</v>
      </c>
      <c r="T365" s="5">
        <f t="shared" si="23"/>
        <v>347.84615384615387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s="6">
        <f t="shared" si="22"/>
        <v>110.16142857142856</v>
      </c>
      <c r="Q366" t="s">
        <v>8269</v>
      </c>
      <c r="R366" s="7" t="s">
        <v>8308</v>
      </c>
      <c r="S366" t="s">
        <v>8313</v>
      </c>
      <c r="T366" s="5">
        <f t="shared" si="23"/>
        <v>68.24159292035398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s="6">
        <f t="shared" si="22"/>
        <v>103.97333333333334</v>
      </c>
      <c r="Q367" t="s">
        <v>8269</v>
      </c>
      <c r="R367" s="7" t="s">
        <v>8308</v>
      </c>
      <c r="S367" t="s">
        <v>8313</v>
      </c>
      <c r="T367" s="5">
        <f t="shared" si="23"/>
        <v>239.93846153846152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s="6">
        <f t="shared" si="22"/>
        <v>101.31578947368421</v>
      </c>
      <c r="Q368" t="s">
        <v>8269</v>
      </c>
      <c r="R368" s="7" t="s">
        <v>8308</v>
      </c>
      <c r="S368" t="s">
        <v>8313</v>
      </c>
      <c r="T368" s="5">
        <f t="shared" si="23"/>
        <v>287.31343283582089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s="6">
        <f t="shared" si="22"/>
        <v>103.3501</v>
      </c>
      <c r="Q369" t="s">
        <v>8269</v>
      </c>
      <c r="R369" s="7" t="s">
        <v>8308</v>
      </c>
      <c r="S369" t="s">
        <v>8313</v>
      </c>
      <c r="T369" s="5">
        <f t="shared" si="23"/>
        <v>86.84882352941176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s="6">
        <f t="shared" si="22"/>
        <v>104.11200000000001</v>
      </c>
      <c r="Q370" t="s">
        <v>8269</v>
      </c>
      <c r="R370" s="7" t="s">
        <v>8308</v>
      </c>
      <c r="S370" t="s">
        <v>8313</v>
      </c>
      <c r="T370" s="5">
        <f t="shared" si="23"/>
        <v>81.84905660377359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s="6">
        <f t="shared" si="22"/>
        <v>110.15569230769231</v>
      </c>
      <c r="Q371" t="s">
        <v>8269</v>
      </c>
      <c r="R371" s="7" t="s">
        <v>8308</v>
      </c>
      <c r="S371" t="s">
        <v>8313</v>
      </c>
      <c r="T371" s="5">
        <f t="shared" si="23"/>
        <v>42.874970059880241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s="6">
        <f t="shared" si="22"/>
        <v>122.02</v>
      </c>
      <c r="Q372" t="s">
        <v>8269</v>
      </c>
      <c r="R372" s="7" t="s">
        <v>8308</v>
      </c>
      <c r="S372" t="s">
        <v>8313</v>
      </c>
      <c r="T372" s="5">
        <f t="shared" si="23"/>
        <v>709.41860465116281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s="6">
        <f t="shared" si="22"/>
        <v>114.16866666666667</v>
      </c>
      <c r="Q373" t="s">
        <v>8269</v>
      </c>
      <c r="R373" s="7" t="s">
        <v>8308</v>
      </c>
      <c r="S373" t="s">
        <v>8313</v>
      </c>
      <c r="T373" s="5">
        <f t="shared" si="23"/>
        <v>161.25517890772127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s="6">
        <f t="shared" si="22"/>
        <v>125.33333333333334</v>
      </c>
      <c r="Q374" t="s">
        <v>8269</v>
      </c>
      <c r="R374" s="7" t="s">
        <v>8308</v>
      </c>
      <c r="S374" t="s">
        <v>8313</v>
      </c>
      <c r="T374" s="5">
        <f t="shared" si="23"/>
        <v>41.777777777777779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s="6">
        <f t="shared" si="22"/>
        <v>106.66666666666667</v>
      </c>
      <c r="Q375" t="s">
        <v>8269</v>
      </c>
      <c r="R375" s="7" t="s">
        <v>8308</v>
      </c>
      <c r="S375" t="s">
        <v>8313</v>
      </c>
      <c r="T375" s="5">
        <f t="shared" si="23"/>
        <v>89.887640449438209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s="6">
        <f t="shared" si="22"/>
        <v>130.65</v>
      </c>
      <c r="Q376" t="s">
        <v>8269</v>
      </c>
      <c r="R376" s="7" t="s">
        <v>8308</v>
      </c>
      <c r="S376" t="s">
        <v>8313</v>
      </c>
      <c r="T376" s="5">
        <f t="shared" si="23"/>
        <v>45.051724137931032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s="6">
        <f t="shared" si="22"/>
        <v>120</v>
      </c>
      <c r="Q377" t="s">
        <v>8269</v>
      </c>
      <c r="R377" s="7" t="s">
        <v>8308</v>
      </c>
      <c r="S377" t="s">
        <v>8313</v>
      </c>
      <c r="T377" s="5">
        <f t="shared" si="23"/>
        <v>42.857142857142854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s="6">
        <f t="shared" si="22"/>
        <v>105.9591836734694</v>
      </c>
      <c r="Q378" t="s">
        <v>8269</v>
      </c>
      <c r="R378" s="7" t="s">
        <v>8308</v>
      </c>
      <c r="S378" t="s">
        <v>8313</v>
      </c>
      <c r="T378" s="5">
        <f t="shared" si="23"/>
        <v>54.083333333333336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s="6">
        <f t="shared" si="22"/>
        <v>114.39999999999999</v>
      </c>
      <c r="Q379" t="s">
        <v>8269</v>
      </c>
      <c r="R379" s="7" t="s">
        <v>8308</v>
      </c>
      <c r="S379" t="s">
        <v>8313</v>
      </c>
      <c r="T379" s="5">
        <f t="shared" si="23"/>
        <v>103.21804511278195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s="6">
        <f t="shared" si="22"/>
        <v>111.76666666666665</v>
      </c>
      <c r="Q380" t="s">
        <v>8269</v>
      </c>
      <c r="R380" s="7" t="s">
        <v>8308</v>
      </c>
      <c r="S380" t="s">
        <v>8313</v>
      </c>
      <c r="T380" s="5">
        <f t="shared" si="23"/>
        <v>40.397590361445786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s="6">
        <f t="shared" si="22"/>
        <v>116.08000000000001</v>
      </c>
      <c r="Q381" t="s">
        <v>8269</v>
      </c>
      <c r="R381" s="7" t="s">
        <v>8308</v>
      </c>
      <c r="S381" t="s">
        <v>8313</v>
      </c>
      <c r="T381" s="5">
        <f t="shared" si="23"/>
        <v>116.85906040268456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s="6">
        <f t="shared" si="22"/>
        <v>141.5</v>
      </c>
      <c r="Q382" t="s">
        <v>8269</v>
      </c>
      <c r="R382" s="7" t="s">
        <v>8308</v>
      </c>
      <c r="S382" t="s">
        <v>8313</v>
      </c>
      <c r="T382" s="5">
        <f t="shared" si="23"/>
        <v>115.51020408163265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s="6">
        <f t="shared" si="22"/>
        <v>104.72999999999999</v>
      </c>
      <c r="Q383" t="s">
        <v>8269</v>
      </c>
      <c r="R383" s="7" t="s">
        <v>8308</v>
      </c>
      <c r="S383" t="s">
        <v>8313</v>
      </c>
      <c r="T383" s="5">
        <f t="shared" si="23"/>
        <v>104.31274900398407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s="6">
        <f t="shared" si="22"/>
        <v>255.83333333333331</v>
      </c>
      <c r="Q384" t="s">
        <v>8269</v>
      </c>
      <c r="R384" s="7" t="s">
        <v>8308</v>
      </c>
      <c r="S384" t="s">
        <v>8313</v>
      </c>
      <c r="T384" s="5">
        <f t="shared" si="23"/>
        <v>69.772727272727266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s="6">
        <f t="shared" si="22"/>
        <v>206.70670670670671</v>
      </c>
      <c r="Q385" t="s">
        <v>8269</v>
      </c>
      <c r="R385" s="7" t="s">
        <v>8308</v>
      </c>
      <c r="S385" t="s">
        <v>8313</v>
      </c>
      <c r="T385" s="5">
        <f t="shared" si="23"/>
        <v>43.020833333333336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s="6">
        <f t="shared" si="22"/>
        <v>112.105</v>
      </c>
      <c r="Q386" t="s">
        <v>8269</v>
      </c>
      <c r="R386" s="7" t="s">
        <v>8308</v>
      </c>
      <c r="S386" t="s">
        <v>8313</v>
      </c>
      <c r="T386" s="5">
        <f t="shared" si="23"/>
        <v>58.540469973890339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s="6">
        <f t="shared" ref="P387:P450" si="26">(E387/D387)*100</f>
        <v>105.982</v>
      </c>
      <c r="Q387" t="s">
        <v>8269</v>
      </c>
      <c r="R387" s="7" t="s">
        <v>8308</v>
      </c>
      <c r="S387" t="s">
        <v>8313</v>
      </c>
      <c r="T387" s="5">
        <f t="shared" ref="T387:T450" si="27">E387/N387</f>
        <v>111.79535864978902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s="6">
        <f t="shared" si="26"/>
        <v>100.16666666666667</v>
      </c>
      <c r="Q388" t="s">
        <v>8269</v>
      </c>
      <c r="R388" s="7" t="s">
        <v>8308</v>
      </c>
      <c r="S388" t="s">
        <v>8313</v>
      </c>
      <c r="T388" s="5">
        <f t="shared" si="27"/>
        <v>46.230769230769234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s="6">
        <f t="shared" si="26"/>
        <v>213.98947368421051</v>
      </c>
      <c r="Q389" t="s">
        <v>8269</v>
      </c>
      <c r="R389" s="7" t="s">
        <v>8308</v>
      </c>
      <c r="S389" t="s">
        <v>8313</v>
      </c>
      <c r="T389" s="5">
        <f t="shared" si="27"/>
        <v>144.69039145907473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s="6">
        <f t="shared" si="26"/>
        <v>126.16000000000001</v>
      </c>
      <c r="Q390" t="s">
        <v>8269</v>
      </c>
      <c r="R390" s="7" t="s">
        <v>8308</v>
      </c>
      <c r="S390" t="s">
        <v>8313</v>
      </c>
      <c r="T390" s="5">
        <f t="shared" si="27"/>
        <v>88.845070422535215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s="6">
        <f t="shared" si="26"/>
        <v>181.53547058823528</v>
      </c>
      <c r="Q391" t="s">
        <v>8269</v>
      </c>
      <c r="R391" s="7" t="s">
        <v>8308</v>
      </c>
      <c r="S391" t="s">
        <v>8313</v>
      </c>
      <c r="T391" s="5">
        <f t="shared" si="27"/>
        <v>81.75107284768211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s="6">
        <f t="shared" si="26"/>
        <v>100</v>
      </c>
      <c r="Q392" t="s">
        <v>8269</v>
      </c>
      <c r="R392" s="7" t="s">
        <v>8308</v>
      </c>
      <c r="S392" t="s">
        <v>8313</v>
      </c>
      <c r="T392" s="5">
        <f t="shared" si="27"/>
        <v>71.428571428571431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s="6">
        <f t="shared" si="26"/>
        <v>100.61</v>
      </c>
      <c r="Q393" t="s">
        <v>8269</v>
      </c>
      <c r="R393" s="7" t="s">
        <v>8308</v>
      </c>
      <c r="S393" t="s">
        <v>8313</v>
      </c>
      <c r="T393" s="5">
        <f t="shared" si="27"/>
        <v>104.25906735751295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s="6">
        <f t="shared" si="26"/>
        <v>100.9027027027027</v>
      </c>
      <c r="Q394" t="s">
        <v>8269</v>
      </c>
      <c r="R394" s="7" t="s">
        <v>8308</v>
      </c>
      <c r="S394" t="s">
        <v>8313</v>
      </c>
      <c r="T394" s="5">
        <f t="shared" si="27"/>
        <v>90.616504854368927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s="6">
        <f t="shared" si="26"/>
        <v>110.446</v>
      </c>
      <c r="Q395" t="s">
        <v>8269</v>
      </c>
      <c r="R395" s="7" t="s">
        <v>8308</v>
      </c>
      <c r="S395" t="s">
        <v>8313</v>
      </c>
      <c r="T395" s="5">
        <f t="shared" si="27"/>
        <v>157.33048433048432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s="6">
        <f t="shared" si="26"/>
        <v>111.8936170212766</v>
      </c>
      <c r="Q396" t="s">
        <v>8269</v>
      </c>
      <c r="R396" s="7" t="s">
        <v>8308</v>
      </c>
      <c r="S396" t="s">
        <v>8313</v>
      </c>
      <c r="T396" s="5">
        <f t="shared" si="27"/>
        <v>105.18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s="6">
        <f t="shared" si="26"/>
        <v>108.04450000000001</v>
      </c>
      <c r="Q397" t="s">
        <v>8269</v>
      </c>
      <c r="R397" s="7" t="s">
        <v>8308</v>
      </c>
      <c r="S397" t="s">
        <v>8313</v>
      </c>
      <c r="T397" s="5">
        <f t="shared" si="27"/>
        <v>58.719836956521746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s="6">
        <f t="shared" si="26"/>
        <v>106.66666666666667</v>
      </c>
      <c r="Q398" t="s">
        <v>8269</v>
      </c>
      <c r="R398" s="7" t="s">
        <v>8308</v>
      </c>
      <c r="S398" t="s">
        <v>8313</v>
      </c>
      <c r="T398" s="5">
        <f t="shared" si="27"/>
        <v>81.632653061224488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s="6">
        <f t="shared" si="26"/>
        <v>103.90027322404372</v>
      </c>
      <c r="Q399" t="s">
        <v>8269</v>
      </c>
      <c r="R399" s="7" t="s">
        <v>8308</v>
      </c>
      <c r="S399" t="s">
        <v>8313</v>
      </c>
      <c r="T399" s="5">
        <f t="shared" si="27"/>
        <v>56.460043668122275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s="6">
        <f t="shared" si="26"/>
        <v>125.16000000000001</v>
      </c>
      <c r="Q400" t="s">
        <v>8269</v>
      </c>
      <c r="R400" s="7" t="s">
        <v>8308</v>
      </c>
      <c r="S400" t="s">
        <v>8313</v>
      </c>
      <c r="T400" s="5">
        <f t="shared" si="27"/>
        <v>140.1044776119403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s="6">
        <f t="shared" si="26"/>
        <v>106.80499999999999</v>
      </c>
      <c r="Q401" t="s">
        <v>8269</v>
      </c>
      <c r="R401" s="7" t="s">
        <v>8308</v>
      </c>
      <c r="S401" t="s">
        <v>8313</v>
      </c>
      <c r="T401" s="5">
        <f t="shared" si="27"/>
        <v>224.85263157894738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s="6">
        <f t="shared" si="26"/>
        <v>112.30249999999999</v>
      </c>
      <c r="Q402" t="s">
        <v>8269</v>
      </c>
      <c r="R402" s="7" t="s">
        <v>8308</v>
      </c>
      <c r="S402" t="s">
        <v>8313</v>
      </c>
      <c r="T402" s="5">
        <f t="shared" si="27"/>
        <v>181.13306451612902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s="6">
        <f t="shared" si="26"/>
        <v>103.812</v>
      </c>
      <c r="Q403" t="s">
        <v>8269</v>
      </c>
      <c r="R403" s="7" t="s">
        <v>8308</v>
      </c>
      <c r="S403" t="s">
        <v>8313</v>
      </c>
      <c r="T403" s="5">
        <f t="shared" si="27"/>
        <v>711.04109589041093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s="6">
        <f t="shared" si="26"/>
        <v>141.65</v>
      </c>
      <c r="Q404" t="s">
        <v>8269</v>
      </c>
      <c r="R404" s="7" t="s">
        <v>8308</v>
      </c>
      <c r="S404" t="s">
        <v>8313</v>
      </c>
      <c r="T404" s="5">
        <f t="shared" si="27"/>
        <v>65.883720930232556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s="6">
        <f t="shared" si="26"/>
        <v>105.25999999999999</v>
      </c>
      <c r="Q405" t="s">
        <v>8269</v>
      </c>
      <c r="R405" s="7" t="s">
        <v>8308</v>
      </c>
      <c r="S405" t="s">
        <v>8313</v>
      </c>
      <c r="T405" s="5">
        <f t="shared" si="27"/>
        <v>75.185714285714283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s="6">
        <f t="shared" si="26"/>
        <v>103.09142857142857</v>
      </c>
      <c r="Q406" t="s">
        <v>8269</v>
      </c>
      <c r="R406" s="7" t="s">
        <v>8308</v>
      </c>
      <c r="S406" t="s">
        <v>8313</v>
      </c>
      <c r="T406" s="5">
        <f t="shared" si="27"/>
        <v>133.14391143911439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s="6">
        <f t="shared" si="26"/>
        <v>107.65957446808511</v>
      </c>
      <c r="Q407" t="s">
        <v>8269</v>
      </c>
      <c r="R407" s="7" t="s">
        <v>8308</v>
      </c>
      <c r="S407" t="s">
        <v>8313</v>
      </c>
      <c r="T407" s="5">
        <f t="shared" si="27"/>
        <v>55.2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s="6">
        <f t="shared" si="26"/>
        <v>107.70464285714286</v>
      </c>
      <c r="Q408" t="s">
        <v>8269</v>
      </c>
      <c r="R408" s="7" t="s">
        <v>8308</v>
      </c>
      <c r="S408" t="s">
        <v>8313</v>
      </c>
      <c r="T408" s="5">
        <f t="shared" si="27"/>
        <v>86.163714285714292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s="6">
        <f t="shared" si="26"/>
        <v>101.55000000000001</v>
      </c>
      <c r="Q409" t="s">
        <v>8269</v>
      </c>
      <c r="R409" s="7" t="s">
        <v>8308</v>
      </c>
      <c r="S409" t="s">
        <v>8313</v>
      </c>
      <c r="T409" s="5">
        <f t="shared" si="27"/>
        <v>92.318181818181813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s="6">
        <f t="shared" si="26"/>
        <v>101.43766666666667</v>
      </c>
      <c r="Q410" t="s">
        <v>8269</v>
      </c>
      <c r="R410" s="7" t="s">
        <v>8308</v>
      </c>
      <c r="S410" t="s">
        <v>8313</v>
      </c>
      <c r="T410" s="5">
        <f t="shared" si="27"/>
        <v>160.16473684210527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s="6">
        <f t="shared" si="26"/>
        <v>136.80000000000001</v>
      </c>
      <c r="Q411" t="s">
        <v>8269</v>
      </c>
      <c r="R411" s="7" t="s">
        <v>8308</v>
      </c>
      <c r="S411" t="s">
        <v>8313</v>
      </c>
      <c r="T411" s="5">
        <f t="shared" si="27"/>
        <v>45.6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s="6">
        <f t="shared" si="26"/>
        <v>128.29999999999998</v>
      </c>
      <c r="Q412" t="s">
        <v>8269</v>
      </c>
      <c r="R412" s="7" t="s">
        <v>8308</v>
      </c>
      <c r="S412" t="s">
        <v>8313</v>
      </c>
      <c r="T412" s="5">
        <f t="shared" si="27"/>
        <v>183.28571428571428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s="6">
        <f t="shared" si="26"/>
        <v>101.05</v>
      </c>
      <c r="Q413" t="s">
        <v>8269</v>
      </c>
      <c r="R413" s="7" t="s">
        <v>8308</v>
      </c>
      <c r="S413" t="s">
        <v>8313</v>
      </c>
      <c r="T413" s="5">
        <f t="shared" si="27"/>
        <v>125.78838174273859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s="6">
        <f t="shared" si="26"/>
        <v>126.84</v>
      </c>
      <c r="Q414" t="s">
        <v>8269</v>
      </c>
      <c r="R414" s="7" t="s">
        <v>8308</v>
      </c>
      <c r="S414" t="s">
        <v>8313</v>
      </c>
      <c r="T414" s="5">
        <f t="shared" si="27"/>
        <v>57.654545454545456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s="6">
        <f t="shared" si="26"/>
        <v>105.0859375</v>
      </c>
      <c r="Q415" t="s">
        <v>8269</v>
      </c>
      <c r="R415" s="7" t="s">
        <v>8308</v>
      </c>
      <c r="S415" t="s">
        <v>8313</v>
      </c>
      <c r="T415" s="5">
        <f t="shared" si="27"/>
        <v>78.660818713450297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s="6">
        <f t="shared" si="26"/>
        <v>102.85405405405406</v>
      </c>
      <c r="Q416" t="s">
        <v>8269</v>
      </c>
      <c r="R416" s="7" t="s">
        <v>8308</v>
      </c>
      <c r="S416" t="s">
        <v>8313</v>
      </c>
      <c r="T416" s="5">
        <f t="shared" si="27"/>
        <v>91.480769230769226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s="6">
        <f t="shared" si="26"/>
        <v>102.14714285714285</v>
      </c>
      <c r="Q417" t="s">
        <v>8269</v>
      </c>
      <c r="R417" s="7" t="s">
        <v>8308</v>
      </c>
      <c r="S417" t="s">
        <v>8313</v>
      </c>
      <c r="T417" s="5">
        <f t="shared" si="27"/>
        <v>68.09809523809524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s="6">
        <f t="shared" si="26"/>
        <v>120.21700000000001</v>
      </c>
      <c r="Q418" t="s">
        <v>8269</v>
      </c>
      <c r="R418" s="7" t="s">
        <v>8308</v>
      </c>
      <c r="S418" t="s">
        <v>8313</v>
      </c>
      <c r="T418" s="5">
        <f t="shared" si="27"/>
        <v>48.086800000000004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s="6">
        <f t="shared" si="26"/>
        <v>100.24761904761905</v>
      </c>
      <c r="Q419" t="s">
        <v>8269</v>
      </c>
      <c r="R419" s="7" t="s">
        <v>8308</v>
      </c>
      <c r="S419" t="s">
        <v>8313</v>
      </c>
      <c r="T419" s="5">
        <f t="shared" si="27"/>
        <v>202.42307692307693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s="6">
        <f t="shared" si="26"/>
        <v>100.63392857142857</v>
      </c>
      <c r="Q420" t="s">
        <v>8269</v>
      </c>
      <c r="R420" s="7" t="s">
        <v>8308</v>
      </c>
      <c r="S420" t="s">
        <v>8313</v>
      </c>
      <c r="T420" s="5">
        <f t="shared" si="27"/>
        <v>216.75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s="6">
        <f t="shared" si="26"/>
        <v>100.4375</v>
      </c>
      <c r="Q421" t="s">
        <v>8269</v>
      </c>
      <c r="R421" s="7" t="s">
        <v>8308</v>
      </c>
      <c r="S421" t="s">
        <v>8313</v>
      </c>
      <c r="T421" s="5">
        <f t="shared" si="27"/>
        <v>110.06849315068493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s="6">
        <f t="shared" si="26"/>
        <v>0.43939393939393934</v>
      </c>
      <c r="Q422" t="s">
        <v>8270</v>
      </c>
      <c r="R422" s="7" t="s">
        <v>8308</v>
      </c>
      <c r="S422" t="s">
        <v>8314</v>
      </c>
      <c r="T422" s="5">
        <f t="shared" si="27"/>
        <v>4.833333333333333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s="6">
        <f t="shared" si="26"/>
        <v>2.0066666666666668</v>
      </c>
      <c r="Q423" t="s">
        <v>8270</v>
      </c>
      <c r="R423" s="7" t="s">
        <v>8308</v>
      </c>
      <c r="S423" t="s">
        <v>8314</v>
      </c>
      <c r="T423" s="5">
        <f t="shared" si="27"/>
        <v>50.166666666666664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s="6">
        <f t="shared" si="26"/>
        <v>1.075</v>
      </c>
      <c r="Q424" t="s">
        <v>8270</v>
      </c>
      <c r="R424" s="7" t="s">
        <v>8308</v>
      </c>
      <c r="S424" t="s">
        <v>8314</v>
      </c>
      <c r="T424" s="5">
        <f t="shared" si="27"/>
        <v>35.833333333333336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s="6">
        <f t="shared" si="26"/>
        <v>0.76500000000000001</v>
      </c>
      <c r="Q425" t="s">
        <v>8270</v>
      </c>
      <c r="R425" s="7" t="s">
        <v>8308</v>
      </c>
      <c r="S425" t="s">
        <v>8314</v>
      </c>
      <c r="T425" s="5">
        <f t="shared" si="27"/>
        <v>11.76923076923077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s="6">
        <f t="shared" si="26"/>
        <v>6.7966666666666677</v>
      </c>
      <c r="Q426" t="s">
        <v>8270</v>
      </c>
      <c r="R426" s="7" t="s">
        <v>8308</v>
      </c>
      <c r="S426" t="s">
        <v>8314</v>
      </c>
      <c r="T426" s="5">
        <f t="shared" si="27"/>
        <v>40.78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s="6">
        <f t="shared" si="26"/>
        <v>1.2E-2</v>
      </c>
      <c r="Q427" t="s">
        <v>8270</v>
      </c>
      <c r="R427" s="7" t="s">
        <v>8308</v>
      </c>
      <c r="S427" t="s">
        <v>8314</v>
      </c>
      <c r="T427" s="5">
        <f t="shared" si="27"/>
        <v>3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s="6">
        <f t="shared" si="26"/>
        <v>1.3299999999999998</v>
      </c>
      <c r="Q428" t="s">
        <v>8270</v>
      </c>
      <c r="R428" s="7" t="s">
        <v>8308</v>
      </c>
      <c r="S428" t="s">
        <v>8314</v>
      </c>
      <c r="T428" s="5">
        <f t="shared" si="27"/>
        <v>16.625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s="6">
        <f t="shared" si="26"/>
        <v>0</v>
      </c>
      <c r="Q429" t="s">
        <v>8270</v>
      </c>
      <c r="R429" s="7" t="s">
        <v>8308</v>
      </c>
      <c r="S429" t="s">
        <v>8314</v>
      </c>
      <c r="T429" s="5" t="e">
        <f t="shared" si="27"/>
        <v>#DIV/0!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s="6">
        <f t="shared" si="26"/>
        <v>5.6333333333333329</v>
      </c>
      <c r="Q430" t="s">
        <v>8270</v>
      </c>
      <c r="R430" s="7" t="s">
        <v>8308</v>
      </c>
      <c r="S430" t="s">
        <v>8314</v>
      </c>
      <c r="T430" s="5">
        <f t="shared" si="27"/>
        <v>52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s="6">
        <f t="shared" si="26"/>
        <v>0</v>
      </c>
      <c r="Q431" t="s">
        <v>8270</v>
      </c>
      <c r="R431" s="7" t="s">
        <v>8308</v>
      </c>
      <c r="S431" t="s">
        <v>8314</v>
      </c>
      <c r="T431" s="5" t="e">
        <f t="shared" si="27"/>
        <v>#DIV/0!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s="6">
        <f t="shared" si="26"/>
        <v>2.4</v>
      </c>
      <c r="Q432" t="s">
        <v>8270</v>
      </c>
      <c r="R432" s="7" t="s">
        <v>8308</v>
      </c>
      <c r="S432" t="s">
        <v>8314</v>
      </c>
      <c r="T432" s="5">
        <f t="shared" si="27"/>
        <v>4.8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s="6">
        <f t="shared" si="26"/>
        <v>13.833333333333334</v>
      </c>
      <c r="Q433" t="s">
        <v>8270</v>
      </c>
      <c r="R433" s="7" t="s">
        <v>8308</v>
      </c>
      <c r="S433" t="s">
        <v>8314</v>
      </c>
      <c r="T433" s="5">
        <f t="shared" si="27"/>
        <v>51.875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s="6">
        <f t="shared" si="26"/>
        <v>9.5</v>
      </c>
      <c r="Q434" t="s">
        <v>8270</v>
      </c>
      <c r="R434" s="7" t="s">
        <v>8308</v>
      </c>
      <c r="S434" t="s">
        <v>8314</v>
      </c>
      <c r="T434" s="5">
        <f t="shared" si="27"/>
        <v>71.25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s="6">
        <f t="shared" si="26"/>
        <v>0</v>
      </c>
      <c r="Q435" t="s">
        <v>8270</v>
      </c>
      <c r="R435" s="7" t="s">
        <v>8308</v>
      </c>
      <c r="S435" t="s">
        <v>8314</v>
      </c>
      <c r="T435" s="5" t="e">
        <f t="shared" si="27"/>
        <v>#DIV/0!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s="6">
        <f t="shared" si="26"/>
        <v>5</v>
      </c>
      <c r="Q436" t="s">
        <v>8270</v>
      </c>
      <c r="R436" s="7" t="s">
        <v>8308</v>
      </c>
      <c r="S436" t="s">
        <v>8314</v>
      </c>
      <c r="T436" s="5">
        <f t="shared" si="27"/>
        <v>62.5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s="6">
        <f t="shared" si="26"/>
        <v>2.7272727272727275E-3</v>
      </c>
      <c r="Q437" t="s">
        <v>8270</v>
      </c>
      <c r="R437" s="7" t="s">
        <v>8308</v>
      </c>
      <c r="S437" t="s">
        <v>8314</v>
      </c>
      <c r="T437" s="5">
        <f t="shared" si="27"/>
        <v>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s="6">
        <f t="shared" si="26"/>
        <v>0</v>
      </c>
      <c r="Q438" t="s">
        <v>8270</v>
      </c>
      <c r="R438" s="7" t="s">
        <v>8308</v>
      </c>
      <c r="S438" t="s">
        <v>8314</v>
      </c>
      <c r="T438" s="5" t="e">
        <f t="shared" si="27"/>
        <v>#DIV/0!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s="6">
        <f t="shared" si="26"/>
        <v>0</v>
      </c>
      <c r="Q439" t="s">
        <v>8270</v>
      </c>
      <c r="R439" s="7" t="s">
        <v>8308</v>
      </c>
      <c r="S439" t="s">
        <v>8314</v>
      </c>
      <c r="T439" s="5" t="e">
        <f t="shared" si="27"/>
        <v>#DIV/0!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s="6">
        <f t="shared" si="26"/>
        <v>9.379999999999999</v>
      </c>
      <c r="Q440" t="s">
        <v>8270</v>
      </c>
      <c r="R440" s="7" t="s">
        <v>8308</v>
      </c>
      <c r="S440" t="s">
        <v>8314</v>
      </c>
      <c r="T440" s="5">
        <f t="shared" si="27"/>
        <v>170.54545454545453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s="6">
        <f t="shared" si="26"/>
        <v>0</v>
      </c>
      <c r="Q441" t="s">
        <v>8270</v>
      </c>
      <c r="R441" s="7" t="s">
        <v>8308</v>
      </c>
      <c r="S441" t="s">
        <v>8314</v>
      </c>
      <c r="T441" s="5" t="e">
        <f t="shared" si="27"/>
        <v>#DIV/0!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s="6">
        <f t="shared" si="26"/>
        <v>0.1</v>
      </c>
      <c r="Q442" t="s">
        <v>8270</v>
      </c>
      <c r="R442" s="7" t="s">
        <v>8308</v>
      </c>
      <c r="S442" t="s">
        <v>8314</v>
      </c>
      <c r="T442" s="5">
        <f t="shared" si="27"/>
        <v>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s="6">
        <f t="shared" si="26"/>
        <v>0</v>
      </c>
      <c r="Q443" t="s">
        <v>8270</v>
      </c>
      <c r="R443" s="7" t="s">
        <v>8308</v>
      </c>
      <c r="S443" t="s">
        <v>8314</v>
      </c>
      <c r="T443" s="5" t="e">
        <f t="shared" si="27"/>
        <v>#DIV/0!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s="6">
        <f t="shared" si="26"/>
        <v>39.358823529411765</v>
      </c>
      <c r="Q444" t="s">
        <v>8270</v>
      </c>
      <c r="R444" s="7" t="s">
        <v>8308</v>
      </c>
      <c r="S444" t="s">
        <v>8314</v>
      </c>
      <c r="T444" s="5">
        <f t="shared" si="27"/>
        <v>393.58823529411762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s="6">
        <f t="shared" si="26"/>
        <v>0.1</v>
      </c>
      <c r="Q445" t="s">
        <v>8270</v>
      </c>
      <c r="R445" s="7" t="s">
        <v>8308</v>
      </c>
      <c r="S445" t="s">
        <v>8314</v>
      </c>
      <c r="T445" s="5">
        <f t="shared" si="27"/>
        <v>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s="6">
        <f t="shared" si="26"/>
        <v>5</v>
      </c>
      <c r="Q446" t="s">
        <v>8270</v>
      </c>
      <c r="R446" s="7" t="s">
        <v>8308</v>
      </c>
      <c r="S446" t="s">
        <v>8314</v>
      </c>
      <c r="T446" s="5">
        <f t="shared" si="27"/>
        <v>50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s="6">
        <f t="shared" si="26"/>
        <v>3.3333333333333335E-3</v>
      </c>
      <c r="Q447" t="s">
        <v>8270</v>
      </c>
      <c r="R447" s="7" t="s">
        <v>8308</v>
      </c>
      <c r="S447" t="s">
        <v>8314</v>
      </c>
      <c r="T447" s="5">
        <f t="shared" si="27"/>
        <v>1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s="6">
        <f t="shared" si="26"/>
        <v>7.2952380952380951</v>
      </c>
      <c r="Q448" t="s">
        <v>8270</v>
      </c>
      <c r="R448" s="7" t="s">
        <v>8308</v>
      </c>
      <c r="S448" t="s">
        <v>8314</v>
      </c>
      <c r="T448" s="5">
        <f t="shared" si="27"/>
        <v>47.875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s="6">
        <f t="shared" si="26"/>
        <v>1.6666666666666666E-2</v>
      </c>
      <c r="Q449" t="s">
        <v>8270</v>
      </c>
      <c r="R449" s="7" t="s">
        <v>8308</v>
      </c>
      <c r="S449" t="s">
        <v>8314</v>
      </c>
      <c r="T449" s="5">
        <f t="shared" si="27"/>
        <v>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s="6">
        <f t="shared" si="26"/>
        <v>3.2804000000000002</v>
      </c>
      <c r="Q450" t="s">
        <v>8270</v>
      </c>
      <c r="R450" s="7" t="s">
        <v>8308</v>
      </c>
      <c r="S450" t="s">
        <v>8314</v>
      </c>
      <c r="T450" s="5">
        <f t="shared" si="27"/>
        <v>20.502500000000001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s="6">
        <f t="shared" ref="P451:P514" si="30">(E451/D451)*100</f>
        <v>2.25</v>
      </c>
      <c r="Q451" t="s">
        <v>8270</v>
      </c>
      <c r="R451" s="7" t="s">
        <v>8308</v>
      </c>
      <c r="S451" t="s">
        <v>8314</v>
      </c>
      <c r="T451" s="5">
        <f t="shared" ref="T451:T514" si="31">E451/N451</f>
        <v>9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s="6">
        <f t="shared" si="30"/>
        <v>0.79200000000000004</v>
      </c>
      <c r="Q452" t="s">
        <v>8270</v>
      </c>
      <c r="R452" s="7" t="s">
        <v>8308</v>
      </c>
      <c r="S452" t="s">
        <v>8314</v>
      </c>
      <c r="T452" s="5">
        <f t="shared" si="31"/>
        <v>56.571428571428569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s="6">
        <f t="shared" si="30"/>
        <v>0</v>
      </c>
      <c r="Q453" t="s">
        <v>8270</v>
      </c>
      <c r="R453" s="7" t="s">
        <v>8308</v>
      </c>
      <c r="S453" t="s">
        <v>8314</v>
      </c>
      <c r="T453" s="5" t="e">
        <f t="shared" si="31"/>
        <v>#DIV/0!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s="6">
        <f t="shared" si="30"/>
        <v>64</v>
      </c>
      <c r="Q454" t="s">
        <v>8270</v>
      </c>
      <c r="R454" s="7" t="s">
        <v>8308</v>
      </c>
      <c r="S454" t="s">
        <v>8314</v>
      </c>
      <c r="T454" s="5">
        <f t="shared" si="31"/>
        <v>40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s="6">
        <f t="shared" si="30"/>
        <v>2.7404479578392621E-2</v>
      </c>
      <c r="Q455" t="s">
        <v>8270</v>
      </c>
      <c r="R455" s="7" t="s">
        <v>8308</v>
      </c>
      <c r="S455" t="s">
        <v>8314</v>
      </c>
      <c r="T455" s="5">
        <f t="shared" si="31"/>
        <v>13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s="6">
        <f t="shared" si="30"/>
        <v>0.82000000000000006</v>
      </c>
      <c r="Q456" t="s">
        <v>8270</v>
      </c>
      <c r="R456" s="7" t="s">
        <v>8308</v>
      </c>
      <c r="S456" t="s">
        <v>8314</v>
      </c>
      <c r="T456" s="5">
        <f t="shared" si="31"/>
        <v>16.399999999999999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s="6">
        <f t="shared" si="30"/>
        <v>6.9230769230769221E-2</v>
      </c>
      <c r="Q457" t="s">
        <v>8270</v>
      </c>
      <c r="R457" s="7" t="s">
        <v>8308</v>
      </c>
      <c r="S457" t="s">
        <v>8314</v>
      </c>
      <c r="T457" s="5">
        <f t="shared" si="31"/>
        <v>22.5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s="6">
        <f t="shared" si="30"/>
        <v>0.68631863186318631</v>
      </c>
      <c r="Q458" t="s">
        <v>8270</v>
      </c>
      <c r="R458" s="7" t="s">
        <v>8308</v>
      </c>
      <c r="S458" t="s">
        <v>8314</v>
      </c>
      <c r="T458" s="5">
        <f t="shared" si="31"/>
        <v>20.333333333333332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s="6">
        <f t="shared" si="30"/>
        <v>0</v>
      </c>
      <c r="Q459" t="s">
        <v>8270</v>
      </c>
      <c r="R459" s="7" t="s">
        <v>8308</v>
      </c>
      <c r="S459" t="s">
        <v>8314</v>
      </c>
      <c r="T459" s="5" t="e">
        <f t="shared" si="31"/>
        <v>#DIV/0!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s="6">
        <f t="shared" si="30"/>
        <v>8.2100000000000009</v>
      </c>
      <c r="Q460" t="s">
        <v>8270</v>
      </c>
      <c r="R460" s="7" t="s">
        <v>8308</v>
      </c>
      <c r="S460" t="s">
        <v>8314</v>
      </c>
      <c r="T460" s="5">
        <f t="shared" si="31"/>
        <v>16.755102040816325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s="6">
        <f t="shared" si="30"/>
        <v>6.4102564102564097E-2</v>
      </c>
      <c r="Q461" t="s">
        <v>8270</v>
      </c>
      <c r="R461" s="7" t="s">
        <v>8308</v>
      </c>
      <c r="S461" t="s">
        <v>8314</v>
      </c>
      <c r="T461" s="5">
        <f t="shared" si="31"/>
        <v>25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s="6">
        <f t="shared" si="30"/>
        <v>0.29411764705882354</v>
      </c>
      <c r="Q462" t="s">
        <v>8270</v>
      </c>
      <c r="R462" s="7" t="s">
        <v>8308</v>
      </c>
      <c r="S462" t="s">
        <v>8314</v>
      </c>
      <c r="T462" s="5">
        <f t="shared" si="31"/>
        <v>12.5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s="6">
        <f t="shared" si="30"/>
        <v>0</v>
      </c>
      <c r="Q463" t="s">
        <v>8270</v>
      </c>
      <c r="R463" s="7" t="s">
        <v>8308</v>
      </c>
      <c r="S463" t="s">
        <v>8314</v>
      </c>
      <c r="T463" s="5" t="e">
        <f t="shared" si="31"/>
        <v>#DIV/0!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s="6">
        <f t="shared" si="30"/>
        <v>0</v>
      </c>
      <c r="Q464" t="s">
        <v>8270</v>
      </c>
      <c r="R464" s="7" t="s">
        <v>8308</v>
      </c>
      <c r="S464" t="s">
        <v>8314</v>
      </c>
      <c r="T464" s="5" t="e">
        <f t="shared" si="31"/>
        <v>#DIV/0!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s="6">
        <f t="shared" si="30"/>
        <v>2.2727272727272729</v>
      </c>
      <c r="Q465" t="s">
        <v>8270</v>
      </c>
      <c r="R465" s="7" t="s">
        <v>8308</v>
      </c>
      <c r="S465" t="s">
        <v>8314</v>
      </c>
      <c r="T465" s="5">
        <f t="shared" si="31"/>
        <v>113.63636363636364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s="6">
        <f t="shared" si="30"/>
        <v>9.9009900990099015E-2</v>
      </c>
      <c r="Q466" t="s">
        <v>8270</v>
      </c>
      <c r="R466" s="7" t="s">
        <v>8308</v>
      </c>
      <c r="S466" t="s">
        <v>8314</v>
      </c>
      <c r="T466" s="5">
        <f t="shared" si="31"/>
        <v>1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s="6">
        <f t="shared" si="30"/>
        <v>26.953125</v>
      </c>
      <c r="Q467" t="s">
        <v>8270</v>
      </c>
      <c r="R467" s="7" t="s">
        <v>8308</v>
      </c>
      <c r="S467" t="s">
        <v>8314</v>
      </c>
      <c r="T467" s="5">
        <f t="shared" si="31"/>
        <v>17.25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s="6">
        <f t="shared" si="30"/>
        <v>0.76</v>
      </c>
      <c r="Q468" t="s">
        <v>8270</v>
      </c>
      <c r="R468" s="7" t="s">
        <v>8308</v>
      </c>
      <c r="S468" t="s">
        <v>8314</v>
      </c>
      <c r="T468" s="5">
        <f t="shared" si="31"/>
        <v>15.2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s="6">
        <f t="shared" si="30"/>
        <v>21.574999999999999</v>
      </c>
      <c r="Q469" t="s">
        <v>8270</v>
      </c>
      <c r="R469" s="7" t="s">
        <v>8308</v>
      </c>
      <c r="S469" t="s">
        <v>8314</v>
      </c>
      <c r="T469" s="5">
        <f t="shared" si="31"/>
        <v>110.64102564102564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s="6">
        <f t="shared" si="30"/>
        <v>0</v>
      </c>
      <c r="Q470" t="s">
        <v>8270</v>
      </c>
      <c r="R470" s="7" t="s">
        <v>8308</v>
      </c>
      <c r="S470" t="s">
        <v>8314</v>
      </c>
      <c r="T470" s="5" t="e">
        <f t="shared" si="31"/>
        <v>#DIV/0!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s="6">
        <f t="shared" si="30"/>
        <v>0</v>
      </c>
      <c r="Q471" t="s">
        <v>8270</v>
      </c>
      <c r="R471" s="7" t="s">
        <v>8308</v>
      </c>
      <c r="S471" t="s">
        <v>8314</v>
      </c>
      <c r="T471" s="5" t="e">
        <f t="shared" si="31"/>
        <v>#DIV/0!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s="6">
        <f t="shared" si="30"/>
        <v>1.02</v>
      </c>
      <c r="Q472" t="s">
        <v>8270</v>
      </c>
      <c r="R472" s="7" t="s">
        <v>8308</v>
      </c>
      <c r="S472" t="s">
        <v>8314</v>
      </c>
      <c r="T472" s="5">
        <f t="shared" si="31"/>
        <v>25.5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s="6">
        <f t="shared" si="30"/>
        <v>11.892727272727273</v>
      </c>
      <c r="Q473" t="s">
        <v>8270</v>
      </c>
      <c r="R473" s="7" t="s">
        <v>8308</v>
      </c>
      <c r="S473" t="s">
        <v>8314</v>
      </c>
      <c r="T473" s="5">
        <f t="shared" si="31"/>
        <v>38.476470588235294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s="6">
        <f t="shared" si="30"/>
        <v>17.625</v>
      </c>
      <c r="Q474" t="s">
        <v>8270</v>
      </c>
      <c r="R474" s="7" t="s">
        <v>8308</v>
      </c>
      <c r="S474" t="s">
        <v>8314</v>
      </c>
      <c r="T474" s="5">
        <f t="shared" si="31"/>
        <v>28.2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s="6">
        <f t="shared" si="30"/>
        <v>2.87</v>
      </c>
      <c r="Q475" t="s">
        <v>8270</v>
      </c>
      <c r="R475" s="7" t="s">
        <v>8308</v>
      </c>
      <c r="S475" t="s">
        <v>8314</v>
      </c>
      <c r="T475" s="5">
        <f t="shared" si="31"/>
        <v>61.5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s="6">
        <f t="shared" si="30"/>
        <v>3.0303030303030304E-2</v>
      </c>
      <c r="Q476" t="s">
        <v>8270</v>
      </c>
      <c r="R476" s="7" t="s">
        <v>8308</v>
      </c>
      <c r="S476" t="s">
        <v>8314</v>
      </c>
      <c r="T476" s="5">
        <f t="shared" si="31"/>
        <v>1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s="6">
        <f t="shared" si="30"/>
        <v>0</v>
      </c>
      <c r="Q477" t="s">
        <v>8270</v>
      </c>
      <c r="R477" s="7" t="s">
        <v>8308</v>
      </c>
      <c r="S477" t="s">
        <v>8314</v>
      </c>
      <c r="T477" s="5" t="e">
        <f t="shared" si="31"/>
        <v>#DIV/0!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s="6">
        <f t="shared" si="30"/>
        <v>2.230268181818182</v>
      </c>
      <c r="Q478" t="s">
        <v>8270</v>
      </c>
      <c r="R478" s="7" t="s">
        <v>8308</v>
      </c>
      <c r="S478" t="s">
        <v>8314</v>
      </c>
      <c r="T478" s="5">
        <f t="shared" si="31"/>
        <v>39.569274193548388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s="6">
        <f t="shared" si="30"/>
        <v>0</v>
      </c>
      <c r="Q479" t="s">
        <v>8270</v>
      </c>
      <c r="R479" s="7" t="s">
        <v>8308</v>
      </c>
      <c r="S479" t="s">
        <v>8314</v>
      </c>
      <c r="T479" s="5" t="e">
        <f t="shared" si="31"/>
        <v>#DIV/0!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s="6">
        <f t="shared" si="30"/>
        <v>0</v>
      </c>
      <c r="Q480" t="s">
        <v>8270</v>
      </c>
      <c r="R480" s="7" t="s">
        <v>8308</v>
      </c>
      <c r="S480" t="s">
        <v>8314</v>
      </c>
      <c r="T480" s="5" t="e">
        <f t="shared" si="31"/>
        <v>#DIV/0!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s="6">
        <f t="shared" si="30"/>
        <v>32.56</v>
      </c>
      <c r="Q481" t="s">
        <v>8270</v>
      </c>
      <c r="R481" s="7" t="s">
        <v>8308</v>
      </c>
      <c r="S481" t="s">
        <v>8314</v>
      </c>
      <c r="T481" s="5">
        <f t="shared" si="31"/>
        <v>88.8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s="6">
        <f t="shared" si="30"/>
        <v>19.41</v>
      </c>
      <c r="Q482" t="s">
        <v>8270</v>
      </c>
      <c r="R482" s="7" t="s">
        <v>8308</v>
      </c>
      <c r="S482" t="s">
        <v>8314</v>
      </c>
      <c r="T482" s="5">
        <f t="shared" si="31"/>
        <v>55.457142857142856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s="6">
        <f t="shared" si="30"/>
        <v>6.1</v>
      </c>
      <c r="Q483" t="s">
        <v>8270</v>
      </c>
      <c r="R483" s="7" t="s">
        <v>8308</v>
      </c>
      <c r="S483" t="s">
        <v>8314</v>
      </c>
      <c r="T483" s="5">
        <f t="shared" si="31"/>
        <v>87.142857142857139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s="6">
        <f t="shared" si="30"/>
        <v>0.1</v>
      </c>
      <c r="Q484" t="s">
        <v>8270</v>
      </c>
      <c r="R484" s="7" t="s">
        <v>8308</v>
      </c>
      <c r="S484" t="s">
        <v>8314</v>
      </c>
      <c r="T484" s="5">
        <f t="shared" si="31"/>
        <v>10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s="6">
        <f t="shared" si="30"/>
        <v>50.2</v>
      </c>
      <c r="Q485" t="s">
        <v>8270</v>
      </c>
      <c r="R485" s="7" t="s">
        <v>8308</v>
      </c>
      <c r="S485" t="s">
        <v>8314</v>
      </c>
      <c r="T485" s="5">
        <f t="shared" si="31"/>
        <v>51.224489795918366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s="6">
        <f t="shared" si="30"/>
        <v>0.18625</v>
      </c>
      <c r="Q486" t="s">
        <v>8270</v>
      </c>
      <c r="R486" s="7" t="s">
        <v>8308</v>
      </c>
      <c r="S486" t="s">
        <v>8314</v>
      </c>
      <c r="T486" s="5">
        <f t="shared" si="31"/>
        <v>13.545454545454545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s="6">
        <f t="shared" si="30"/>
        <v>21.906971229845084</v>
      </c>
      <c r="Q487" t="s">
        <v>8270</v>
      </c>
      <c r="R487" s="7" t="s">
        <v>8308</v>
      </c>
      <c r="S487" t="s">
        <v>8314</v>
      </c>
      <c r="T487" s="5">
        <f t="shared" si="31"/>
        <v>66.520080000000007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s="6">
        <f t="shared" si="30"/>
        <v>9.0909090909090905E-3</v>
      </c>
      <c r="Q488" t="s">
        <v>8270</v>
      </c>
      <c r="R488" s="7" t="s">
        <v>8308</v>
      </c>
      <c r="S488" t="s">
        <v>8314</v>
      </c>
      <c r="T488" s="5">
        <f t="shared" si="31"/>
        <v>50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s="6">
        <f t="shared" si="30"/>
        <v>0</v>
      </c>
      <c r="Q489" t="s">
        <v>8270</v>
      </c>
      <c r="R489" s="7" t="s">
        <v>8308</v>
      </c>
      <c r="S489" t="s">
        <v>8314</v>
      </c>
      <c r="T489" s="5" t="e">
        <f t="shared" si="31"/>
        <v>#DIV/0!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s="6">
        <f t="shared" si="30"/>
        <v>0</v>
      </c>
      <c r="Q490" t="s">
        <v>8270</v>
      </c>
      <c r="R490" s="7" t="s">
        <v>8308</v>
      </c>
      <c r="S490" t="s">
        <v>8314</v>
      </c>
      <c r="T490" s="5" t="e">
        <f t="shared" si="31"/>
        <v>#DIV/0!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s="6">
        <f t="shared" si="30"/>
        <v>0.28667813379201834</v>
      </c>
      <c r="Q491" t="s">
        <v>8270</v>
      </c>
      <c r="R491" s="7" t="s">
        <v>8308</v>
      </c>
      <c r="S491" t="s">
        <v>8314</v>
      </c>
      <c r="T491" s="5">
        <f t="shared" si="31"/>
        <v>71.666666666666671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s="6">
        <f t="shared" si="30"/>
        <v>0</v>
      </c>
      <c r="Q492" t="s">
        <v>8270</v>
      </c>
      <c r="R492" s="7" t="s">
        <v>8308</v>
      </c>
      <c r="S492" t="s">
        <v>8314</v>
      </c>
      <c r="T492" s="5" t="e">
        <f t="shared" si="31"/>
        <v>#DIV/0!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s="6">
        <f t="shared" si="30"/>
        <v>0</v>
      </c>
      <c r="Q493" t="s">
        <v>8270</v>
      </c>
      <c r="R493" s="7" t="s">
        <v>8308</v>
      </c>
      <c r="S493" t="s">
        <v>8314</v>
      </c>
      <c r="T493" s="5" t="e">
        <f t="shared" si="31"/>
        <v>#DIV/0!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s="6">
        <f t="shared" si="30"/>
        <v>0</v>
      </c>
      <c r="Q494" t="s">
        <v>8270</v>
      </c>
      <c r="R494" s="7" t="s">
        <v>8308</v>
      </c>
      <c r="S494" t="s">
        <v>8314</v>
      </c>
      <c r="T494" s="5" t="e">
        <f t="shared" si="31"/>
        <v>#DIV/0!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s="6">
        <f t="shared" si="30"/>
        <v>0</v>
      </c>
      <c r="Q495" t="s">
        <v>8270</v>
      </c>
      <c r="R495" s="7" t="s">
        <v>8308</v>
      </c>
      <c r="S495" t="s">
        <v>8314</v>
      </c>
      <c r="T495" s="5" t="e">
        <f t="shared" si="31"/>
        <v>#DIV/0!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s="6">
        <f t="shared" si="30"/>
        <v>0.155</v>
      </c>
      <c r="Q496" t="s">
        <v>8270</v>
      </c>
      <c r="R496" s="7" t="s">
        <v>8308</v>
      </c>
      <c r="S496" t="s">
        <v>8314</v>
      </c>
      <c r="T496" s="5">
        <f t="shared" si="31"/>
        <v>10.333333333333334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s="6">
        <f t="shared" si="30"/>
        <v>0</v>
      </c>
      <c r="Q497" t="s">
        <v>8270</v>
      </c>
      <c r="R497" s="7" t="s">
        <v>8308</v>
      </c>
      <c r="S497" t="s">
        <v>8314</v>
      </c>
      <c r="T497" s="5" t="e">
        <f t="shared" si="31"/>
        <v>#DIV/0!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s="6">
        <f t="shared" si="30"/>
        <v>1.6666666666666668E-3</v>
      </c>
      <c r="Q498" t="s">
        <v>8270</v>
      </c>
      <c r="R498" s="7" t="s">
        <v>8308</v>
      </c>
      <c r="S498" t="s">
        <v>8314</v>
      </c>
      <c r="T498" s="5">
        <f t="shared" si="31"/>
        <v>1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s="6">
        <f t="shared" si="30"/>
        <v>0.6696428571428571</v>
      </c>
      <c r="Q499" t="s">
        <v>8270</v>
      </c>
      <c r="R499" s="7" t="s">
        <v>8308</v>
      </c>
      <c r="S499" t="s">
        <v>8314</v>
      </c>
      <c r="T499" s="5">
        <f t="shared" si="31"/>
        <v>10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s="6">
        <f t="shared" si="30"/>
        <v>4.5985132395404564</v>
      </c>
      <c r="Q500" t="s">
        <v>8270</v>
      </c>
      <c r="R500" s="7" t="s">
        <v>8308</v>
      </c>
      <c r="S500" t="s">
        <v>8314</v>
      </c>
      <c r="T500" s="5">
        <f t="shared" si="31"/>
        <v>136.09090909090909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s="6">
        <f t="shared" si="30"/>
        <v>9.5500000000000007</v>
      </c>
      <c r="Q501" t="s">
        <v>8270</v>
      </c>
      <c r="R501" s="7" t="s">
        <v>8308</v>
      </c>
      <c r="S501" t="s">
        <v>8314</v>
      </c>
      <c r="T501" s="5">
        <f t="shared" si="31"/>
        <v>73.461538461538467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s="6">
        <f t="shared" si="30"/>
        <v>3.3076923076923079</v>
      </c>
      <c r="Q502" t="s">
        <v>8270</v>
      </c>
      <c r="R502" s="7" t="s">
        <v>8308</v>
      </c>
      <c r="S502" t="s">
        <v>8314</v>
      </c>
      <c r="T502" s="5">
        <f t="shared" si="31"/>
        <v>53.75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s="6">
        <f t="shared" si="30"/>
        <v>0</v>
      </c>
      <c r="Q503" t="s">
        <v>8270</v>
      </c>
      <c r="R503" s="7" t="s">
        <v>8308</v>
      </c>
      <c r="S503" t="s">
        <v>8314</v>
      </c>
      <c r="T503" s="5" t="e">
        <f t="shared" si="31"/>
        <v>#DIV/0!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s="6">
        <f t="shared" si="30"/>
        <v>1.1499999999999999</v>
      </c>
      <c r="Q504" t="s">
        <v>8270</v>
      </c>
      <c r="R504" s="7" t="s">
        <v>8308</v>
      </c>
      <c r="S504" t="s">
        <v>8314</v>
      </c>
      <c r="T504" s="5">
        <f t="shared" si="31"/>
        <v>57.5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s="6">
        <f t="shared" si="30"/>
        <v>1.7538461538461538</v>
      </c>
      <c r="Q505" t="s">
        <v>8270</v>
      </c>
      <c r="R505" s="7" t="s">
        <v>8308</v>
      </c>
      <c r="S505" t="s">
        <v>8314</v>
      </c>
      <c r="T505" s="5">
        <f t="shared" si="31"/>
        <v>12.666666666666666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s="6">
        <f t="shared" si="30"/>
        <v>1.3673469387755102</v>
      </c>
      <c r="Q506" t="s">
        <v>8270</v>
      </c>
      <c r="R506" s="7" t="s">
        <v>8308</v>
      </c>
      <c r="S506" t="s">
        <v>8314</v>
      </c>
      <c r="T506" s="5">
        <f t="shared" si="31"/>
        <v>67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s="6">
        <f t="shared" si="30"/>
        <v>0.43333333333333329</v>
      </c>
      <c r="Q507" t="s">
        <v>8270</v>
      </c>
      <c r="R507" s="7" t="s">
        <v>8308</v>
      </c>
      <c r="S507" t="s">
        <v>8314</v>
      </c>
      <c r="T507" s="5">
        <f t="shared" si="31"/>
        <v>3.7142857142857144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s="6">
        <f t="shared" si="30"/>
        <v>0.125</v>
      </c>
      <c r="Q508" t="s">
        <v>8270</v>
      </c>
      <c r="R508" s="7" t="s">
        <v>8308</v>
      </c>
      <c r="S508" t="s">
        <v>8314</v>
      </c>
      <c r="T508" s="5">
        <f t="shared" si="31"/>
        <v>250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s="6">
        <f t="shared" si="30"/>
        <v>3.2</v>
      </c>
      <c r="Q509" t="s">
        <v>8270</v>
      </c>
      <c r="R509" s="7" t="s">
        <v>8308</v>
      </c>
      <c r="S509" t="s">
        <v>8314</v>
      </c>
      <c r="T509" s="5">
        <f t="shared" si="31"/>
        <v>64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s="6">
        <f t="shared" si="30"/>
        <v>0.8</v>
      </c>
      <c r="Q510" t="s">
        <v>8270</v>
      </c>
      <c r="R510" s="7" t="s">
        <v>8308</v>
      </c>
      <c r="S510" t="s">
        <v>8314</v>
      </c>
      <c r="T510" s="5">
        <f t="shared" si="31"/>
        <v>133.33333333333334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s="6">
        <f t="shared" si="30"/>
        <v>0.2</v>
      </c>
      <c r="Q511" t="s">
        <v>8270</v>
      </c>
      <c r="R511" s="7" t="s">
        <v>8308</v>
      </c>
      <c r="S511" t="s">
        <v>8314</v>
      </c>
      <c r="T511" s="5">
        <f t="shared" si="31"/>
        <v>10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s="6">
        <f t="shared" si="30"/>
        <v>0</v>
      </c>
      <c r="Q512" t="s">
        <v>8270</v>
      </c>
      <c r="R512" s="7" t="s">
        <v>8308</v>
      </c>
      <c r="S512" t="s">
        <v>8314</v>
      </c>
      <c r="T512" s="5" t="e">
        <f t="shared" si="31"/>
        <v>#DIV/0!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s="6">
        <f t="shared" si="30"/>
        <v>3</v>
      </c>
      <c r="Q513" t="s">
        <v>8270</v>
      </c>
      <c r="R513" s="7" t="s">
        <v>8308</v>
      </c>
      <c r="S513" t="s">
        <v>8314</v>
      </c>
      <c r="T513" s="5">
        <f t="shared" si="31"/>
        <v>30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s="6">
        <f t="shared" si="30"/>
        <v>0.13749999999999998</v>
      </c>
      <c r="Q514" t="s">
        <v>8270</v>
      </c>
      <c r="R514" s="7" t="s">
        <v>8308</v>
      </c>
      <c r="S514" t="s">
        <v>8314</v>
      </c>
      <c r="T514" s="5">
        <f t="shared" si="31"/>
        <v>5.5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s="6">
        <f t="shared" ref="P515:P578" si="34">(E515/D515)*100</f>
        <v>13.923999999999999</v>
      </c>
      <c r="Q515" t="s">
        <v>8270</v>
      </c>
      <c r="R515" s="7" t="s">
        <v>8308</v>
      </c>
      <c r="S515" t="s">
        <v>8314</v>
      </c>
      <c r="T515" s="5">
        <f t="shared" ref="T515:T578" si="35">E515/N515</f>
        <v>102.38235294117646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s="6">
        <f t="shared" si="34"/>
        <v>3.3333333333333335</v>
      </c>
      <c r="Q516" t="s">
        <v>8270</v>
      </c>
      <c r="R516" s="7" t="s">
        <v>8308</v>
      </c>
      <c r="S516" t="s">
        <v>8314</v>
      </c>
      <c r="T516" s="5">
        <f t="shared" si="35"/>
        <v>16.666666666666668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s="6">
        <f t="shared" si="34"/>
        <v>25.41340206185567</v>
      </c>
      <c r="Q517" t="s">
        <v>8270</v>
      </c>
      <c r="R517" s="7" t="s">
        <v>8308</v>
      </c>
      <c r="S517" t="s">
        <v>8314</v>
      </c>
      <c r="T517" s="5">
        <f t="shared" si="35"/>
        <v>725.02941176470586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s="6">
        <f t="shared" si="34"/>
        <v>0</v>
      </c>
      <c r="Q518" t="s">
        <v>8270</v>
      </c>
      <c r="R518" s="7" t="s">
        <v>8308</v>
      </c>
      <c r="S518" t="s">
        <v>8314</v>
      </c>
      <c r="T518" s="5" t="e">
        <f t="shared" si="35"/>
        <v>#DIV/0!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s="6">
        <f t="shared" si="34"/>
        <v>1.3666666666666667</v>
      </c>
      <c r="Q519" t="s">
        <v>8270</v>
      </c>
      <c r="R519" s="7" t="s">
        <v>8308</v>
      </c>
      <c r="S519" t="s">
        <v>8314</v>
      </c>
      <c r="T519" s="5">
        <f t="shared" si="35"/>
        <v>68.333333333333329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s="6">
        <f t="shared" si="34"/>
        <v>0</v>
      </c>
      <c r="Q520" t="s">
        <v>8270</v>
      </c>
      <c r="R520" s="7" t="s">
        <v>8308</v>
      </c>
      <c r="S520" t="s">
        <v>8314</v>
      </c>
      <c r="T520" s="5" t="e">
        <f t="shared" si="35"/>
        <v>#DIV/0!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s="6">
        <f t="shared" si="34"/>
        <v>22.881426547787683</v>
      </c>
      <c r="Q521" t="s">
        <v>8270</v>
      </c>
      <c r="R521" s="7" t="s">
        <v>8308</v>
      </c>
      <c r="S521" t="s">
        <v>8314</v>
      </c>
      <c r="T521" s="5">
        <f t="shared" si="35"/>
        <v>39.228571428571428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s="6">
        <f t="shared" si="34"/>
        <v>102.1</v>
      </c>
      <c r="Q522" t="s">
        <v>8271</v>
      </c>
      <c r="R522" s="7" t="s">
        <v>8315</v>
      </c>
      <c r="S522" t="s">
        <v>8316</v>
      </c>
      <c r="T522" s="5">
        <f t="shared" si="35"/>
        <v>150.14705882352942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s="6">
        <f t="shared" si="34"/>
        <v>104.64</v>
      </c>
      <c r="Q523" t="s">
        <v>8271</v>
      </c>
      <c r="R523" s="7" t="s">
        <v>8315</v>
      </c>
      <c r="S523" t="s">
        <v>8316</v>
      </c>
      <c r="T523" s="5">
        <f t="shared" si="35"/>
        <v>93.428571428571431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s="6">
        <f t="shared" si="34"/>
        <v>114.66666666666667</v>
      </c>
      <c r="Q524" t="s">
        <v>8271</v>
      </c>
      <c r="R524" s="7" t="s">
        <v>8315</v>
      </c>
      <c r="S524" t="s">
        <v>8316</v>
      </c>
      <c r="T524" s="5">
        <f t="shared" si="35"/>
        <v>110.96774193548387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s="6">
        <f t="shared" si="34"/>
        <v>120.6</v>
      </c>
      <c r="Q525" t="s">
        <v>8271</v>
      </c>
      <c r="R525" s="7" t="s">
        <v>8315</v>
      </c>
      <c r="S525" t="s">
        <v>8316</v>
      </c>
      <c r="T525" s="5">
        <f t="shared" si="35"/>
        <v>71.785714285714292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s="6">
        <f t="shared" si="34"/>
        <v>108.67285714285715</v>
      </c>
      <c r="Q526" t="s">
        <v>8271</v>
      </c>
      <c r="R526" s="7" t="s">
        <v>8315</v>
      </c>
      <c r="S526" t="s">
        <v>8316</v>
      </c>
      <c r="T526" s="5">
        <f t="shared" si="35"/>
        <v>29.258076923076924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s="6">
        <f t="shared" si="34"/>
        <v>100</v>
      </c>
      <c r="Q527" t="s">
        <v>8271</v>
      </c>
      <c r="R527" s="7" t="s">
        <v>8315</v>
      </c>
      <c r="S527" t="s">
        <v>8316</v>
      </c>
      <c r="T527" s="5">
        <f t="shared" si="35"/>
        <v>1000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s="6">
        <f t="shared" si="34"/>
        <v>113.99999999999999</v>
      </c>
      <c r="Q528" t="s">
        <v>8271</v>
      </c>
      <c r="R528" s="7" t="s">
        <v>8315</v>
      </c>
      <c r="S528" t="s">
        <v>8316</v>
      </c>
      <c r="T528" s="5">
        <f t="shared" si="35"/>
        <v>74.347826086956516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s="6">
        <f t="shared" si="34"/>
        <v>100.85</v>
      </c>
      <c r="Q529" t="s">
        <v>8271</v>
      </c>
      <c r="R529" s="7" t="s">
        <v>8315</v>
      </c>
      <c r="S529" t="s">
        <v>8316</v>
      </c>
      <c r="T529" s="5">
        <f t="shared" si="35"/>
        <v>63.829113924050631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s="6">
        <f t="shared" si="34"/>
        <v>115.65217391304347</v>
      </c>
      <c r="Q530" t="s">
        <v>8271</v>
      </c>
      <c r="R530" s="7" t="s">
        <v>8315</v>
      </c>
      <c r="S530" t="s">
        <v>8316</v>
      </c>
      <c r="T530" s="5">
        <f t="shared" si="35"/>
        <v>44.333333333333336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s="6">
        <f t="shared" si="34"/>
        <v>130.41666666666666</v>
      </c>
      <c r="Q531" t="s">
        <v>8271</v>
      </c>
      <c r="R531" s="7" t="s">
        <v>8315</v>
      </c>
      <c r="S531" t="s">
        <v>8316</v>
      </c>
      <c r="T531" s="5">
        <f t="shared" si="35"/>
        <v>86.944444444444443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s="6">
        <f t="shared" si="34"/>
        <v>107.78267254038178</v>
      </c>
      <c r="Q532" t="s">
        <v>8271</v>
      </c>
      <c r="R532" s="7" t="s">
        <v>8315</v>
      </c>
      <c r="S532" t="s">
        <v>8316</v>
      </c>
      <c r="T532" s="5">
        <f t="shared" si="35"/>
        <v>126.55172413793103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s="6">
        <f t="shared" si="34"/>
        <v>100</v>
      </c>
      <c r="Q533" t="s">
        <v>8271</v>
      </c>
      <c r="R533" s="7" t="s">
        <v>8315</v>
      </c>
      <c r="S533" t="s">
        <v>8316</v>
      </c>
      <c r="T533" s="5">
        <f t="shared" si="35"/>
        <v>129.03225806451613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s="6">
        <f t="shared" si="34"/>
        <v>123.25</v>
      </c>
      <c r="Q534" t="s">
        <v>8271</v>
      </c>
      <c r="R534" s="7" t="s">
        <v>8315</v>
      </c>
      <c r="S534" t="s">
        <v>8316</v>
      </c>
      <c r="T534" s="5">
        <f t="shared" si="35"/>
        <v>71.242774566473983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s="6">
        <f t="shared" si="34"/>
        <v>100.2</v>
      </c>
      <c r="Q535" t="s">
        <v>8271</v>
      </c>
      <c r="R535" s="7" t="s">
        <v>8315</v>
      </c>
      <c r="S535" t="s">
        <v>8316</v>
      </c>
      <c r="T535" s="5">
        <f t="shared" si="35"/>
        <v>117.88235294117646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s="6">
        <f t="shared" si="34"/>
        <v>104.66666666666666</v>
      </c>
      <c r="Q536" t="s">
        <v>8271</v>
      </c>
      <c r="R536" s="7" t="s">
        <v>8315</v>
      </c>
      <c r="S536" t="s">
        <v>8316</v>
      </c>
      <c r="T536" s="5">
        <f t="shared" si="35"/>
        <v>327.08333333333331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s="6">
        <f t="shared" si="34"/>
        <v>102.49999999999999</v>
      </c>
      <c r="Q537" t="s">
        <v>8271</v>
      </c>
      <c r="R537" s="7" t="s">
        <v>8315</v>
      </c>
      <c r="S537" t="s">
        <v>8316</v>
      </c>
      <c r="T537" s="5">
        <f t="shared" si="35"/>
        <v>34.745762711864408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s="6">
        <f t="shared" si="34"/>
        <v>118.25757575757576</v>
      </c>
      <c r="Q538" t="s">
        <v>8271</v>
      </c>
      <c r="R538" s="7" t="s">
        <v>8315</v>
      </c>
      <c r="S538" t="s">
        <v>8316</v>
      </c>
      <c r="T538" s="5">
        <f t="shared" si="35"/>
        <v>100.06410256410257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s="6">
        <f t="shared" si="34"/>
        <v>120.5</v>
      </c>
      <c r="Q539" t="s">
        <v>8271</v>
      </c>
      <c r="R539" s="7" t="s">
        <v>8315</v>
      </c>
      <c r="S539" t="s">
        <v>8316</v>
      </c>
      <c r="T539" s="5">
        <f t="shared" si="35"/>
        <v>40.847457627118644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s="6">
        <f t="shared" si="34"/>
        <v>302.42</v>
      </c>
      <c r="Q540" t="s">
        <v>8271</v>
      </c>
      <c r="R540" s="7" t="s">
        <v>8315</v>
      </c>
      <c r="S540" t="s">
        <v>8316</v>
      </c>
      <c r="T540" s="5">
        <f t="shared" si="35"/>
        <v>252.01666666666668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s="6">
        <f t="shared" si="34"/>
        <v>100.64400000000001</v>
      </c>
      <c r="Q541" t="s">
        <v>8271</v>
      </c>
      <c r="R541" s="7" t="s">
        <v>8315</v>
      </c>
      <c r="S541" t="s">
        <v>8316</v>
      </c>
      <c r="T541" s="5">
        <f t="shared" si="35"/>
        <v>25.161000000000001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s="6">
        <f t="shared" si="34"/>
        <v>6.6666666666666671E-3</v>
      </c>
      <c r="Q542" t="s">
        <v>8272</v>
      </c>
      <c r="R542" s="7" t="s">
        <v>8317</v>
      </c>
      <c r="S542" t="s">
        <v>8318</v>
      </c>
      <c r="T542" s="5">
        <f t="shared" si="35"/>
        <v>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s="6">
        <f t="shared" si="34"/>
        <v>0.55555555555555558</v>
      </c>
      <c r="Q543" t="s">
        <v>8272</v>
      </c>
      <c r="R543" s="7" t="s">
        <v>8317</v>
      </c>
      <c r="S543" t="s">
        <v>8318</v>
      </c>
      <c r="T543" s="5">
        <f t="shared" si="35"/>
        <v>25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s="6">
        <f t="shared" si="34"/>
        <v>3.9999999999999996E-4</v>
      </c>
      <c r="Q544" t="s">
        <v>8272</v>
      </c>
      <c r="R544" s="7" t="s">
        <v>8317</v>
      </c>
      <c r="S544" t="s">
        <v>8318</v>
      </c>
      <c r="T544" s="5">
        <f t="shared" si="35"/>
        <v>1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s="6">
        <f t="shared" si="34"/>
        <v>0.31818181818181818</v>
      </c>
      <c r="Q545" t="s">
        <v>8272</v>
      </c>
      <c r="R545" s="7" t="s">
        <v>8317</v>
      </c>
      <c r="S545" t="s">
        <v>8318</v>
      </c>
      <c r="T545" s="5">
        <f t="shared" si="35"/>
        <v>35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s="6">
        <f t="shared" si="34"/>
        <v>1.2</v>
      </c>
      <c r="Q546" t="s">
        <v>8272</v>
      </c>
      <c r="R546" s="7" t="s">
        <v>8317</v>
      </c>
      <c r="S546" t="s">
        <v>8318</v>
      </c>
      <c r="T546" s="5">
        <f t="shared" si="35"/>
        <v>3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s="6">
        <f t="shared" si="34"/>
        <v>27.383999999999997</v>
      </c>
      <c r="Q547" t="s">
        <v>8272</v>
      </c>
      <c r="R547" s="7" t="s">
        <v>8317</v>
      </c>
      <c r="S547" t="s">
        <v>8318</v>
      </c>
      <c r="T547" s="5">
        <f t="shared" si="35"/>
        <v>402.70588235294116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s="6">
        <f t="shared" si="34"/>
        <v>8.666666666666667E-2</v>
      </c>
      <c r="Q548" t="s">
        <v>8272</v>
      </c>
      <c r="R548" s="7" t="s">
        <v>8317</v>
      </c>
      <c r="S548" t="s">
        <v>8318</v>
      </c>
      <c r="T548" s="5">
        <f t="shared" si="35"/>
        <v>26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s="6">
        <f t="shared" si="34"/>
        <v>0</v>
      </c>
      <c r="Q549" t="s">
        <v>8272</v>
      </c>
      <c r="R549" s="7" t="s">
        <v>8317</v>
      </c>
      <c r="S549" t="s">
        <v>8318</v>
      </c>
      <c r="T549" s="5" t="e">
        <f t="shared" si="35"/>
        <v>#DIV/0!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s="6">
        <f t="shared" si="34"/>
        <v>0.09</v>
      </c>
      <c r="Q550" t="s">
        <v>8272</v>
      </c>
      <c r="R550" s="7" t="s">
        <v>8317</v>
      </c>
      <c r="S550" t="s">
        <v>8318</v>
      </c>
      <c r="T550" s="5">
        <f t="shared" si="35"/>
        <v>9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s="6">
        <f t="shared" si="34"/>
        <v>2.7199999999999998</v>
      </c>
      <c r="Q551" t="s">
        <v>8272</v>
      </c>
      <c r="R551" s="7" t="s">
        <v>8317</v>
      </c>
      <c r="S551" t="s">
        <v>8318</v>
      </c>
      <c r="T551" s="5">
        <f t="shared" si="35"/>
        <v>8.5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s="6">
        <f t="shared" si="34"/>
        <v>0.70000000000000007</v>
      </c>
      <c r="Q552" t="s">
        <v>8272</v>
      </c>
      <c r="R552" s="7" t="s">
        <v>8317</v>
      </c>
      <c r="S552" t="s">
        <v>8318</v>
      </c>
      <c r="T552" s="5">
        <f t="shared" si="35"/>
        <v>8.75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s="6">
        <f t="shared" si="34"/>
        <v>5.0413333333333332</v>
      </c>
      <c r="Q553" t="s">
        <v>8272</v>
      </c>
      <c r="R553" s="7" t="s">
        <v>8317</v>
      </c>
      <c r="S553" t="s">
        <v>8318</v>
      </c>
      <c r="T553" s="5">
        <f t="shared" si="35"/>
        <v>135.03571428571428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s="6">
        <f t="shared" si="34"/>
        <v>0</v>
      </c>
      <c r="Q554" t="s">
        <v>8272</v>
      </c>
      <c r="R554" s="7" t="s">
        <v>8317</v>
      </c>
      <c r="S554" t="s">
        <v>8318</v>
      </c>
      <c r="T554" s="5" t="e">
        <f t="shared" si="35"/>
        <v>#DIV/0!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s="6">
        <f t="shared" si="34"/>
        <v>0.49199999999999999</v>
      </c>
      <c r="Q555" t="s">
        <v>8272</v>
      </c>
      <c r="R555" s="7" t="s">
        <v>8317</v>
      </c>
      <c r="S555" t="s">
        <v>8318</v>
      </c>
      <c r="T555" s="5">
        <f t="shared" si="35"/>
        <v>20.5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s="6">
        <f t="shared" si="34"/>
        <v>36.589147286821706</v>
      </c>
      <c r="Q556" t="s">
        <v>8272</v>
      </c>
      <c r="R556" s="7" t="s">
        <v>8317</v>
      </c>
      <c r="S556" t="s">
        <v>8318</v>
      </c>
      <c r="T556" s="5">
        <f t="shared" si="35"/>
        <v>64.36363636363636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s="6">
        <f t="shared" si="34"/>
        <v>0</v>
      </c>
      <c r="Q557" t="s">
        <v>8272</v>
      </c>
      <c r="R557" s="7" t="s">
        <v>8317</v>
      </c>
      <c r="S557" t="s">
        <v>8318</v>
      </c>
      <c r="T557" s="5" t="e">
        <f t="shared" si="35"/>
        <v>#DIV/0!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s="6">
        <f t="shared" si="34"/>
        <v>2.5</v>
      </c>
      <c r="Q558" t="s">
        <v>8272</v>
      </c>
      <c r="R558" s="7" t="s">
        <v>8317</v>
      </c>
      <c r="S558" t="s">
        <v>8318</v>
      </c>
      <c r="T558" s="5">
        <f t="shared" si="35"/>
        <v>200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s="6">
        <f t="shared" si="34"/>
        <v>0.91066666666666674</v>
      </c>
      <c r="Q559" t="s">
        <v>8272</v>
      </c>
      <c r="R559" s="7" t="s">
        <v>8317</v>
      </c>
      <c r="S559" t="s">
        <v>8318</v>
      </c>
      <c r="T559" s="5">
        <f t="shared" si="35"/>
        <v>68.3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s="6">
        <f t="shared" si="34"/>
        <v>0</v>
      </c>
      <c r="Q560" t="s">
        <v>8272</v>
      </c>
      <c r="R560" s="7" t="s">
        <v>8317</v>
      </c>
      <c r="S560" t="s">
        <v>8318</v>
      </c>
      <c r="T560" s="5" t="e">
        <f t="shared" si="35"/>
        <v>#DIV/0!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s="6">
        <f t="shared" si="34"/>
        <v>2.0833333333333336E-2</v>
      </c>
      <c r="Q561" t="s">
        <v>8272</v>
      </c>
      <c r="R561" s="7" t="s">
        <v>8317</v>
      </c>
      <c r="S561" t="s">
        <v>8318</v>
      </c>
      <c r="T561" s="5">
        <f t="shared" si="35"/>
        <v>50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s="6">
        <f t="shared" si="34"/>
        <v>1.2E-2</v>
      </c>
      <c r="Q562" t="s">
        <v>8272</v>
      </c>
      <c r="R562" s="7" t="s">
        <v>8317</v>
      </c>
      <c r="S562" t="s">
        <v>8318</v>
      </c>
      <c r="T562" s="5">
        <f t="shared" si="35"/>
        <v>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s="6">
        <f t="shared" si="34"/>
        <v>0.36666666666666664</v>
      </c>
      <c r="Q563" t="s">
        <v>8272</v>
      </c>
      <c r="R563" s="7" t="s">
        <v>8317</v>
      </c>
      <c r="S563" t="s">
        <v>8318</v>
      </c>
      <c r="T563" s="5">
        <f t="shared" si="35"/>
        <v>27.5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s="6">
        <f t="shared" si="34"/>
        <v>0</v>
      </c>
      <c r="Q564" t="s">
        <v>8272</v>
      </c>
      <c r="R564" s="7" t="s">
        <v>8317</v>
      </c>
      <c r="S564" t="s">
        <v>8318</v>
      </c>
      <c r="T564" s="5" t="e">
        <f t="shared" si="35"/>
        <v>#DIV/0!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s="6">
        <f t="shared" si="34"/>
        <v>9.0666666666666659E-2</v>
      </c>
      <c r="Q565" t="s">
        <v>8272</v>
      </c>
      <c r="R565" s="7" t="s">
        <v>8317</v>
      </c>
      <c r="S565" t="s">
        <v>8318</v>
      </c>
      <c r="T565" s="5">
        <f t="shared" si="35"/>
        <v>34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s="6">
        <f t="shared" si="34"/>
        <v>5.5555555555555558E-3</v>
      </c>
      <c r="Q566" t="s">
        <v>8272</v>
      </c>
      <c r="R566" s="7" t="s">
        <v>8317</v>
      </c>
      <c r="S566" t="s">
        <v>8318</v>
      </c>
      <c r="T566" s="5">
        <f t="shared" si="35"/>
        <v>1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s="6">
        <f t="shared" si="34"/>
        <v>0</v>
      </c>
      <c r="Q567" t="s">
        <v>8272</v>
      </c>
      <c r="R567" s="7" t="s">
        <v>8317</v>
      </c>
      <c r="S567" t="s">
        <v>8318</v>
      </c>
      <c r="T567" s="5" t="e">
        <f t="shared" si="35"/>
        <v>#DIV/0!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s="6">
        <f t="shared" si="34"/>
        <v>0.02</v>
      </c>
      <c r="Q568" t="s">
        <v>8272</v>
      </c>
      <c r="R568" s="7" t="s">
        <v>8317</v>
      </c>
      <c r="S568" t="s">
        <v>8318</v>
      </c>
      <c r="T568" s="5">
        <f t="shared" si="35"/>
        <v>1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s="6">
        <f t="shared" si="34"/>
        <v>0</v>
      </c>
      <c r="Q569" t="s">
        <v>8272</v>
      </c>
      <c r="R569" s="7" t="s">
        <v>8317</v>
      </c>
      <c r="S569" t="s">
        <v>8318</v>
      </c>
      <c r="T569" s="5" t="e">
        <f t="shared" si="35"/>
        <v>#DIV/0!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s="6">
        <f t="shared" si="34"/>
        <v>1</v>
      </c>
      <c r="Q570" t="s">
        <v>8272</v>
      </c>
      <c r="R570" s="7" t="s">
        <v>8317</v>
      </c>
      <c r="S570" t="s">
        <v>8318</v>
      </c>
      <c r="T570" s="5">
        <f t="shared" si="35"/>
        <v>49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s="6">
        <f t="shared" si="34"/>
        <v>0.8</v>
      </c>
      <c r="Q571" t="s">
        <v>8272</v>
      </c>
      <c r="R571" s="7" t="s">
        <v>8317</v>
      </c>
      <c r="S571" t="s">
        <v>8318</v>
      </c>
      <c r="T571" s="5">
        <f t="shared" si="35"/>
        <v>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s="6">
        <f t="shared" si="34"/>
        <v>0.16705882352941176</v>
      </c>
      <c r="Q572" t="s">
        <v>8272</v>
      </c>
      <c r="R572" s="7" t="s">
        <v>8317</v>
      </c>
      <c r="S572" t="s">
        <v>8318</v>
      </c>
      <c r="T572" s="5">
        <f t="shared" si="35"/>
        <v>142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s="6">
        <f t="shared" si="34"/>
        <v>0.42399999999999999</v>
      </c>
      <c r="Q573" t="s">
        <v>8272</v>
      </c>
      <c r="R573" s="7" t="s">
        <v>8317</v>
      </c>
      <c r="S573" t="s">
        <v>8318</v>
      </c>
      <c r="T573" s="5">
        <f t="shared" si="35"/>
        <v>53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s="6">
        <f t="shared" si="34"/>
        <v>0</v>
      </c>
      <c r="Q574" t="s">
        <v>8272</v>
      </c>
      <c r="R574" s="7" t="s">
        <v>8317</v>
      </c>
      <c r="S574" t="s">
        <v>8318</v>
      </c>
      <c r="T574" s="5" t="e">
        <f t="shared" si="35"/>
        <v>#DIV/0!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s="6">
        <f t="shared" si="34"/>
        <v>0.38925389253892539</v>
      </c>
      <c r="Q575" t="s">
        <v>8272</v>
      </c>
      <c r="R575" s="7" t="s">
        <v>8317</v>
      </c>
      <c r="S575" t="s">
        <v>8318</v>
      </c>
      <c r="T575" s="5">
        <f t="shared" si="35"/>
        <v>38.444444444444443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s="6">
        <f t="shared" si="34"/>
        <v>0.7155635062611807</v>
      </c>
      <c r="Q576" t="s">
        <v>8272</v>
      </c>
      <c r="R576" s="7" t="s">
        <v>8317</v>
      </c>
      <c r="S576" t="s">
        <v>8318</v>
      </c>
      <c r="T576" s="5">
        <f t="shared" si="35"/>
        <v>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s="6">
        <f t="shared" si="34"/>
        <v>0.43166666666666664</v>
      </c>
      <c r="Q577" t="s">
        <v>8272</v>
      </c>
      <c r="R577" s="7" t="s">
        <v>8317</v>
      </c>
      <c r="S577" t="s">
        <v>8318</v>
      </c>
      <c r="T577" s="5">
        <f t="shared" si="35"/>
        <v>64.75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s="6">
        <f t="shared" si="34"/>
        <v>1.25E-3</v>
      </c>
      <c r="Q578" t="s">
        <v>8272</v>
      </c>
      <c r="R578" s="7" t="s">
        <v>8317</v>
      </c>
      <c r="S578" t="s">
        <v>8318</v>
      </c>
      <c r="T578" s="5">
        <f t="shared" si="35"/>
        <v>1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s="6">
        <f t="shared" ref="P579:P642" si="38">(E579/D579)*100</f>
        <v>0.2</v>
      </c>
      <c r="Q579" t="s">
        <v>8272</v>
      </c>
      <c r="R579" s="7" t="s">
        <v>8317</v>
      </c>
      <c r="S579" t="s">
        <v>8318</v>
      </c>
      <c r="T579" s="5">
        <f t="shared" ref="T579:T642" si="39">E579/N579</f>
        <v>10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s="6">
        <f t="shared" si="38"/>
        <v>1.12E-2</v>
      </c>
      <c r="Q580" t="s">
        <v>8272</v>
      </c>
      <c r="R580" s="7" t="s">
        <v>8317</v>
      </c>
      <c r="S580" t="s">
        <v>8318</v>
      </c>
      <c r="T580" s="5">
        <f t="shared" si="39"/>
        <v>2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s="6">
        <f t="shared" si="38"/>
        <v>1.4583333333333333</v>
      </c>
      <c r="Q581" t="s">
        <v>8272</v>
      </c>
      <c r="R581" s="7" t="s">
        <v>8317</v>
      </c>
      <c r="S581" t="s">
        <v>8318</v>
      </c>
      <c r="T581" s="5">
        <f t="shared" si="39"/>
        <v>35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s="6">
        <f t="shared" si="38"/>
        <v>3.3333333333333333E-2</v>
      </c>
      <c r="Q582" t="s">
        <v>8272</v>
      </c>
      <c r="R582" s="7" t="s">
        <v>8317</v>
      </c>
      <c r="S582" t="s">
        <v>8318</v>
      </c>
      <c r="T582" s="5">
        <f t="shared" si="39"/>
        <v>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s="6">
        <f t="shared" si="38"/>
        <v>0</v>
      </c>
      <c r="Q583" t="s">
        <v>8272</v>
      </c>
      <c r="R583" s="7" t="s">
        <v>8317</v>
      </c>
      <c r="S583" t="s">
        <v>8318</v>
      </c>
      <c r="T583" s="5" t="e">
        <f t="shared" si="39"/>
        <v>#DIV/0!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s="6">
        <f t="shared" si="38"/>
        <v>0</v>
      </c>
      <c r="Q584" t="s">
        <v>8272</v>
      </c>
      <c r="R584" s="7" t="s">
        <v>8317</v>
      </c>
      <c r="S584" t="s">
        <v>8318</v>
      </c>
      <c r="T584" s="5" t="e">
        <f t="shared" si="39"/>
        <v>#DIV/0!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s="6">
        <f t="shared" si="38"/>
        <v>1.1111111111111112E-2</v>
      </c>
      <c r="Q585" t="s">
        <v>8272</v>
      </c>
      <c r="R585" s="7" t="s">
        <v>8317</v>
      </c>
      <c r="S585" t="s">
        <v>8318</v>
      </c>
      <c r="T585" s="5">
        <f t="shared" si="39"/>
        <v>1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s="6">
        <f t="shared" si="38"/>
        <v>1</v>
      </c>
      <c r="Q586" t="s">
        <v>8272</v>
      </c>
      <c r="R586" s="7" t="s">
        <v>8317</v>
      </c>
      <c r="S586" t="s">
        <v>8318</v>
      </c>
      <c r="T586" s="5">
        <f t="shared" si="39"/>
        <v>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s="6">
        <f t="shared" si="38"/>
        <v>0</v>
      </c>
      <c r="Q587" t="s">
        <v>8272</v>
      </c>
      <c r="R587" s="7" t="s">
        <v>8317</v>
      </c>
      <c r="S587" t="s">
        <v>8318</v>
      </c>
      <c r="T587" s="5" t="e">
        <f t="shared" si="39"/>
        <v>#DIV/0!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s="6">
        <f t="shared" si="38"/>
        <v>0.55999999999999994</v>
      </c>
      <c r="Q588" t="s">
        <v>8272</v>
      </c>
      <c r="R588" s="7" t="s">
        <v>8317</v>
      </c>
      <c r="S588" t="s">
        <v>8318</v>
      </c>
      <c r="T588" s="5">
        <f t="shared" si="39"/>
        <v>14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s="6">
        <f t="shared" si="38"/>
        <v>9.0833333333333339</v>
      </c>
      <c r="Q589" t="s">
        <v>8272</v>
      </c>
      <c r="R589" s="7" t="s">
        <v>8317</v>
      </c>
      <c r="S589" t="s">
        <v>8318</v>
      </c>
      <c r="T589" s="5">
        <f t="shared" si="39"/>
        <v>389.28571428571428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s="6">
        <f t="shared" si="38"/>
        <v>3.3444444444444441</v>
      </c>
      <c r="Q590" t="s">
        <v>8272</v>
      </c>
      <c r="R590" s="7" t="s">
        <v>8317</v>
      </c>
      <c r="S590" t="s">
        <v>8318</v>
      </c>
      <c r="T590" s="5">
        <f t="shared" si="39"/>
        <v>150.5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s="6">
        <f t="shared" si="38"/>
        <v>1.3333333333333334E-2</v>
      </c>
      <c r="Q591" t="s">
        <v>8272</v>
      </c>
      <c r="R591" s="7" t="s">
        <v>8317</v>
      </c>
      <c r="S591" t="s">
        <v>8318</v>
      </c>
      <c r="T591" s="5">
        <f t="shared" si="39"/>
        <v>1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s="6">
        <f t="shared" si="38"/>
        <v>4.46</v>
      </c>
      <c r="Q592" t="s">
        <v>8272</v>
      </c>
      <c r="R592" s="7" t="s">
        <v>8317</v>
      </c>
      <c r="S592" t="s">
        <v>8318</v>
      </c>
      <c r="T592" s="5">
        <f t="shared" si="39"/>
        <v>24.777777777777779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s="6">
        <f t="shared" si="38"/>
        <v>6.0999999999999999E-2</v>
      </c>
      <c r="Q593" t="s">
        <v>8272</v>
      </c>
      <c r="R593" s="7" t="s">
        <v>8317</v>
      </c>
      <c r="S593" t="s">
        <v>8318</v>
      </c>
      <c r="T593" s="5">
        <f t="shared" si="39"/>
        <v>30.5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s="6">
        <f t="shared" si="38"/>
        <v>3.3333333333333335</v>
      </c>
      <c r="Q594" t="s">
        <v>8272</v>
      </c>
      <c r="R594" s="7" t="s">
        <v>8317</v>
      </c>
      <c r="S594" t="s">
        <v>8318</v>
      </c>
      <c r="T594" s="5">
        <f t="shared" si="39"/>
        <v>250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s="6">
        <f t="shared" si="38"/>
        <v>23</v>
      </c>
      <c r="Q595" t="s">
        <v>8272</v>
      </c>
      <c r="R595" s="7" t="s">
        <v>8317</v>
      </c>
      <c r="S595" t="s">
        <v>8318</v>
      </c>
      <c r="T595" s="5">
        <f t="shared" si="39"/>
        <v>16.428571428571427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s="6">
        <f t="shared" si="38"/>
        <v>0.104</v>
      </c>
      <c r="Q596" t="s">
        <v>8272</v>
      </c>
      <c r="R596" s="7" t="s">
        <v>8317</v>
      </c>
      <c r="S596" t="s">
        <v>8318</v>
      </c>
      <c r="T596" s="5">
        <f t="shared" si="39"/>
        <v>13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s="6">
        <f t="shared" si="38"/>
        <v>0.42599999999999999</v>
      </c>
      <c r="Q597" t="s">
        <v>8272</v>
      </c>
      <c r="R597" s="7" t="s">
        <v>8317</v>
      </c>
      <c r="S597" t="s">
        <v>8318</v>
      </c>
      <c r="T597" s="5">
        <f t="shared" si="39"/>
        <v>53.25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s="6">
        <f t="shared" si="38"/>
        <v>0.03</v>
      </c>
      <c r="Q598" t="s">
        <v>8272</v>
      </c>
      <c r="R598" s="7" t="s">
        <v>8317</v>
      </c>
      <c r="S598" t="s">
        <v>8318</v>
      </c>
      <c r="T598" s="5">
        <f t="shared" si="39"/>
        <v>3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s="6">
        <f t="shared" si="38"/>
        <v>0.26666666666666666</v>
      </c>
      <c r="Q599" t="s">
        <v>8272</v>
      </c>
      <c r="R599" s="7" t="s">
        <v>8317</v>
      </c>
      <c r="S599" t="s">
        <v>8318</v>
      </c>
      <c r="T599" s="5">
        <f t="shared" si="39"/>
        <v>10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s="6">
        <f t="shared" si="38"/>
        <v>34</v>
      </c>
      <c r="Q600" t="s">
        <v>8272</v>
      </c>
      <c r="R600" s="7" t="s">
        <v>8317</v>
      </c>
      <c r="S600" t="s">
        <v>8318</v>
      </c>
      <c r="T600" s="5">
        <f t="shared" si="39"/>
        <v>121.42857142857143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s="6">
        <f t="shared" si="38"/>
        <v>6.2E-2</v>
      </c>
      <c r="Q601" t="s">
        <v>8272</v>
      </c>
      <c r="R601" s="7" t="s">
        <v>8317</v>
      </c>
      <c r="S601" t="s">
        <v>8318</v>
      </c>
      <c r="T601" s="5">
        <f t="shared" si="39"/>
        <v>15.5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s="6">
        <f t="shared" si="38"/>
        <v>2</v>
      </c>
      <c r="Q602" t="s">
        <v>8272</v>
      </c>
      <c r="R602" s="7" t="s">
        <v>8317</v>
      </c>
      <c r="S602" t="s">
        <v>8318</v>
      </c>
      <c r="T602" s="5">
        <f t="shared" si="39"/>
        <v>100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s="6">
        <f t="shared" si="38"/>
        <v>1.4000000000000001</v>
      </c>
      <c r="Q603" t="s">
        <v>8272</v>
      </c>
      <c r="R603" s="7" t="s">
        <v>8317</v>
      </c>
      <c r="S603" t="s">
        <v>8318</v>
      </c>
      <c r="T603" s="5">
        <f t="shared" si="39"/>
        <v>23.333333333333332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s="6">
        <f t="shared" si="38"/>
        <v>0</v>
      </c>
      <c r="Q604" t="s">
        <v>8272</v>
      </c>
      <c r="R604" s="7" t="s">
        <v>8317</v>
      </c>
      <c r="S604" t="s">
        <v>8318</v>
      </c>
      <c r="T604" s="5" t="e">
        <f t="shared" si="39"/>
        <v>#DIV/0!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s="6">
        <f t="shared" si="38"/>
        <v>3.9334666666666664</v>
      </c>
      <c r="Q605" t="s">
        <v>8272</v>
      </c>
      <c r="R605" s="7" t="s">
        <v>8317</v>
      </c>
      <c r="S605" t="s">
        <v>8318</v>
      </c>
      <c r="T605" s="5">
        <f t="shared" si="39"/>
        <v>45.386153846153846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s="6">
        <f t="shared" si="38"/>
        <v>0</v>
      </c>
      <c r="Q606" t="s">
        <v>8272</v>
      </c>
      <c r="R606" s="7" t="s">
        <v>8317</v>
      </c>
      <c r="S606" t="s">
        <v>8318</v>
      </c>
      <c r="T606" s="5" t="e">
        <f t="shared" si="39"/>
        <v>#DIV/0!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s="6">
        <f t="shared" si="38"/>
        <v>2.62</v>
      </c>
      <c r="Q607" t="s">
        <v>8272</v>
      </c>
      <c r="R607" s="7" t="s">
        <v>8317</v>
      </c>
      <c r="S607" t="s">
        <v>8318</v>
      </c>
      <c r="T607" s="5">
        <f t="shared" si="39"/>
        <v>16.375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s="6">
        <f t="shared" si="38"/>
        <v>0.2</v>
      </c>
      <c r="Q608" t="s">
        <v>8272</v>
      </c>
      <c r="R608" s="7" t="s">
        <v>8317</v>
      </c>
      <c r="S608" t="s">
        <v>8318</v>
      </c>
      <c r="T608" s="5">
        <f t="shared" si="39"/>
        <v>10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s="6">
        <f t="shared" si="38"/>
        <v>0</v>
      </c>
      <c r="Q609" t="s">
        <v>8272</v>
      </c>
      <c r="R609" s="7" t="s">
        <v>8317</v>
      </c>
      <c r="S609" t="s">
        <v>8318</v>
      </c>
      <c r="T609" s="5" t="e">
        <f t="shared" si="39"/>
        <v>#DIV/0!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s="6">
        <f t="shared" si="38"/>
        <v>0.97400000000000009</v>
      </c>
      <c r="Q610" t="s">
        <v>8272</v>
      </c>
      <c r="R610" s="7" t="s">
        <v>8317</v>
      </c>
      <c r="S610" t="s">
        <v>8318</v>
      </c>
      <c r="T610" s="5">
        <f t="shared" si="39"/>
        <v>292.2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s="6">
        <f t="shared" si="38"/>
        <v>0.64102564102564097</v>
      </c>
      <c r="Q611" t="s">
        <v>8272</v>
      </c>
      <c r="R611" s="7" t="s">
        <v>8317</v>
      </c>
      <c r="S611" t="s">
        <v>8318</v>
      </c>
      <c r="T611" s="5">
        <f t="shared" si="39"/>
        <v>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s="6">
        <f t="shared" si="38"/>
        <v>0</v>
      </c>
      <c r="Q612" t="s">
        <v>8272</v>
      </c>
      <c r="R612" s="7" t="s">
        <v>8317</v>
      </c>
      <c r="S612" t="s">
        <v>8318</v>
      </c>
      <c r="T612" s="5" t="e">
        <f t="shared" si="39"/>
        <v>#DIV/0!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s="6">
        <f t="shared" si="38"/>
        <v>0</v>
      </c>
      <c r="Q613" t="s">
        <v>8272</v>
      </c>
      <c r="R613" s="7" t="s">
        <v>8317</v>
      </c>
      <c r="S613" t="s">
        <v>8318</v>
      </c>
      <c r="T613" s="5" t="e">
        <f t="shared" si="39"/>
        <v>#DIV/0!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s="6">
        <f t="shared" si="38"/>
        <v>0</v>
      </c>
      <c r="Q614" t="s">
        <v>8272</v>
      </c>
      <c r="R614" s="7" t="s">
        <v>8317</v>
      </c>
      <c r="S614" t="s">
        <v>8318</v>
      </c>
      <c r="T614" s="5" t="e">
        <f t="shared" si="39"/>
        <v>#DIV/0!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s="6">
        <f t="shared" si="38"/>
        <v>21.363333333333333</v>
      </c>
      <c r="Q615" t="s">
        <v>8272</v>
      </c>
      <c r="R615" s="7" t="s">
        <v>8317</v>
      </c>
      <c r="S615" t="s">
        <v>8318</v>
      </c>
      <c r="T615" s="5">
        <f t="shared" si="39"/>
        <v>105.93388429752066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s="6">
        <f t="shared" si="38"/>
        <v>0</v>
      </c>
      <c r="Q616" t="s">
        <v>8272</v>
      </c>
      <c r="R616" s="7" t="s">
        <v>8317</v>
      </c>
      <c r="S616" t="s">
        <v>8318</v>
      </c>
      <c r="T616" s="5" t="e">
        <f t="shared" si="39"/>
        <v>#DIV/0!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s="6">
        <f t="shared" si="38"/>
        <v>0</v>
      </c>
      <c r="Q617" t="s">
        <v>8272</v>
      </c>
      <c r="R617" s="7" t="s">
        <v>8317</v>
      </c>
      <c r="S617" t="s">
        <v>8318</v>
      </c>
      <c r="T617" s="5" t="e">
        <f t="shared" si="39"/>
        <v>#DIV/0!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s="6">
        <f t="shared" si="38"/>
        <v>0</v>
      </c>
      <c r="Q618" t="s">
        <v>8272</v>
      </c>
      <c r="R618" s="7" t="s">
        <v>8317</v>
      </c>
      <c r="S618" t="s">
        <v>8318</v>
      </c>
      <c r="T618" s="5" t="e">
        <f t="shared" si="39"/>
        <v>#DIV/0!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s="6">
        <f t="shared" si="38"/>
        <v>3</v>
      </c>
      <c r="Q619" t="s">
        <v>8272</v>
      </c>
      <c r="R619" s="7" t="s">
        <v>8317</v>
      </c>
      <c r="S619" t="s">
        <v>8318</v>
      </c>
      <c r="T619" s="5">
        <f t="shared" si="39"/>
        <v>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s="6">
        <f t="shared" si="38"/>
        <v>0</v>
      </c>
      <c r="Q620" t="s">
        <v>8272</v>
      </c>
      <c r="R620" s="7" t="s">
        <v>8317</v>
      </c>
      <c r="S620" t="s">
        <v>8318</v>
      </c>
      <c r="T620" s="5" t="e">
        <f t="shared" si="39"/>
        <v>#DIV/0!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s="6">
        <f t="shared" si="38"/>
        <v>3.9999999999999996E-5</v>
      </c>
      <c r="Q621" t="s">
        <v>8272</v>
      </c>
      <c r="R621" s="7" t="s">
        <v>8317</v>
      </c>
      <c r="S621" t="s">
        <v>8318</v>
      </c>
      <c r="T621" s="5">
        <f t="shared" si="39"/>
        <v>1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s="6">
        <f t="shared" si="38"/>
        <v>1</v>
      </c>
      <c r="Q622" t="s">
        <v>8272</v>
      </c>
      <c r="R622" s="7" t="s">
        <v>8317</v>
      </c>
      <c r="S622" t="s">
        <v>8318</v>
      </c>
      <c r="T622" s="5">
        <f t="shared" si="39"/>
        <v>300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s="6">
        <f t="shared" si="38"/>
        <v>1.044</v>
      </c>
      <c r="Q623" t="s">
        <v>8272</v>
      </c>
      <c r="R623" s="7" t="s">
        <v>8317</v>
      </c>
      <c r="S623" t="s">
        <v>8318</v>
      </c>
      <c r="T623" s="5">
        <f t="shared" si="39"/>
        <v>87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s="6">
        <f t="shared" si="38"/>
        <v>5.6833333333333336</v>
      </c>
      <c r="Q624" t="s">
        <v>8272</v>
      </c>
      <c r="R624" s="7" t="s">
        <v>8317</v>
      </c>
      <c r="S624" t="s">
        <v>8318</v>
      </c>
      <c r="T624" s="5">
        <f t="shared" si="39"/>
        <v>37.888888888888886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s="6">
        <f t="shared" si="38"/>
        <v>0</v>
      </c>
      <c r="Q625" t="s">
        <v>8272</v>
      </c>
      <c r="R625" s="7" t="s">
        <v>8317</v>
      </c>
      <c r="S625" t="s">
        <v>8318</v>
      </c>
      <c r="T625" s="5" t="e">
        <f t="shared" si="39"/>
        <v>#DIV/0!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s="6">
        <f t="shared" si="38"/>
        <v>0</v>
      </c>
      <c r="Q626" t="s">
        <v>8272</v>
      </c>
      <c r="R626" s="7" t="s">
        <v>8317</v>
      </c>
      <c r="S626" t="s">
        <v>8318</v>
      </c>
      <c r="T626" s="5" t="e">
        <f t="shared" si="39"/>
        <v>#DIV/0!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s="6">
        <f t="shared" si="38"/>
        <v>0</v>
      </c>
      <c r="Q627" t="s">
        <v>8272</v>
      </c>
      <c r="R627" s="7" t="s">
        <v>8317</v>
      </c>
      <c r="S627" t="s">
        <v>8318</v>
      </c>
      <c r="T627" s="5" t="e">
        <f t="shared" si="39"/>
        <v>#DIV/0!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s="6">
        <f t="shared" si="38"/>
        <v>17.380000000000003</v>
      </c>
      <c r="Q628" t="s">
        <v>8272</v>
      </c>
      <c r="R628" s="7" t="s">
        <v>8317</v>
      </c>
      <c r="S628" t="s">
        <v>8318</v>
      </c>
      <c r="T628" s="5">
        <f t="shared" si="39"/>
        <v>111.41025641025641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s="6">
        <f t="shared" si="38"/>
        <v>0.02</v>
      </c>
      <c r="Q629" t="s">
        <v>8272</v>
      </c>
      <c r="R629" s="7" t="s">
        <v>8317</v>
      </c>
      <c r="S629" t="s">
        <v>8318</v>
      </c>
      <c r="T629" s="5">
        <f t="shared" si="39"/>
        <v>90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s="6">
        <f t="shared" si="38"/>
        <v>0</v>
      </c>
      <c r="Q630" t="s">
        <v>8272</v>
      </c>
      <c r="R630" s="7" t="s">
        <v>8317</v>
      </c>
      <c r="S630" t="s">
        <v>8318</v>
      </c>
      <c r="T630" s="5" t="e">
        <f t="shared" si="39"/>
        <v>#DIV/0!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s="6">
        <f t="shared" si="38"/>
        <v>0.17500000000000002</v>
      </c>
      <c r="Q631" t="s">
        <v>8272</v>
      </c>
      <c r="R631" s="7" t="s">
        <v>8317</v>
      </c>
      <c r="S631" t="s">
        <v>8318</v>
      </c>
      <c r="T631" s="5">
        <f t="shared" si="39"/>
        <v>116.66666666666667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s="6">
        <f t="shared" si="38"/>
        <v>8.3340278356529712E-2</v>
      </c>
      <c r="Q632" t="s">
        <v>8272</v>
      </c>
      <c r="R632" s="7" t="s">
        <v>8317</v>
      </c>
      <c r="S632" t="s">
        <v>8318</v>
      </c>
      <c r="T632" s="5">
        <f t="shared" si="39"/>
        <v>10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s="6">
        <f t="shared" si="38"/>
        <v>1.38</v>
      </c>
      <c r="Q633" t="s">
        <v>8272</v>
      </c>
      <c r="R633" s="7" t="s">
        <v>8317</v>
      </c>
      <c r="S633" t="s">
        <v>8318</v>
      </c>
      <c r="T633" s="5">
        <f t="shared" si="39"/>
        <v>76.666666666666671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s="6">
        <f t="shared" si="38"/>
        <v>0</v>
      </c>
      <c r="Q634" t="s">
        <v>8272</v>
      </c>
      <c r="R634" s="7" t="s">
        <v>8317</v>
      </c>
      <c r="S634" t="s">
        <v>8318</v>
      </c>
      <c r="T634" s="5" t="e">
        <f t="shared" si="39"/>
        <v>#DIV/0!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s="6">
        <f t="shared" si="38"/>
        <v>12.45</v>
      </c>
      <c r="Q635" t="s">
        <v>8272</v>
      </c>
      <c r="R635" s="7" t="s">
        <v>8317</v>
      </c>
      <c r="S635" t="s">
        <v>8318</v>
      </c>
      <c r="T635" s="5">
        <f t="shared" si="39"/>
        <v>49.8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s="6">
        <f t="shared" si="38"/>
        <v>0.02</v>
      </c>
      <c r="Q636" t="s">
        <v>8272</v>
      </c>
      <c r="R636" s="7" t="s">
        <v>8317</v>
      </c>
      <c r="S636" t="s">
        <v>8318</v>
      </c>
      <c r="T636" s="5">
        <f t="shared" si="39"/>
        <v>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s="6">
        <f t="shared" si="38"/>
        <v>8.0000000000000002E-3</v>
      </c>
      <c r="Q637" t="s">
        <v>8272</v>
      </c>
      <c r="R637" s="7" t="s">
        <v>8317</v>
      </c>
      <c r="S637" t="s">
        <v>8318</v>
      </c>
      <c r="T637" s="5">
        <f t="shared" si="39"/>
        <v>2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s="6">
        <f t="shared" si="38"/>
        <v>0.2</v>
      </c>
      <c r="Q638" t="s">
        <v>8272</v>
      </c>
      <c r="R638" s="7" t="s">
        <v>8317</v>
      </c>
      <c r="S638" t="s">
        <v>8318</v>
      </c>
      <c r="T638" s="5">
        <f t="shared" si="39"/>
        <v>4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s="6">
        <f t="shared" si="38"/>
        <v>0</v>
      </c>
      <c r="Q639" t="s">
        <v>8272</v>
      </c>
      <c r="R639" s="7" t="s">
        <v>8317</v>
      </c>
      <c r="S639" t="s">
        <v>8318</v>
      </c>
      <c r="T639" s="5" t="e">
        <f t="shared" si="39"/>
        <v>#DIV/0!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s="6">
        <f t="shared" si="38"/>
        <v>9.0000000000000011E-3</v>
      </c>
      <c r="Q640" t="s">
        <v>8272</v>
      </c>
      <c r="R640" s="7" t="s">
        <v>8317</v>
      </c>
      <c r="S640" t="s">
        <v>8318</v>
      </c>
      <c r="T640" s="5">
        <f t="shared" si="39"/>
        <v>3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s="6">
        <f t="shared" si="38"/>
        <v>9.9999999999999991E-5</v>
      </c>
      <c r="Q641" t="s">
        <v>8272</v>
      </c>
      <c r="R641" s="7" t="s">
        <v>8317</v>
      </c>
      <c r="S641" t="s">
        <v>8318</v>
      </c>
      <c r="T641" s="5">
        <f t="shared" si="39"/>
        <v>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s="6">
        <f t="shared" si="38"/>
        <v>144.28571428571428</v>
      </c>
      <c r="Q642" t="s">
        <v>8273</v>
      </c>
      <c r="R642" s="7" t="s">
        <v>8317</v>
      </c>
      <c r="S642" t="s">
        <v>8319</v>
      </c>
      <c r="T642" s="5">
        <f t="shared" si="39"/>
        <v>50.5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s="6">
        <f t="shared" ref="P643:P706" si="42">(E643/D643)*100</f>
        <v>119.16249999999999</v>
      </c>
      <c r="Q643" t="s">
        <v>8273</v>
      </c>
      <c r="R643" s="7" t="s">
        <v>8317</v>
      </c>
      <c r="S643" t="s">
        <v>8319</v>
      </c>
      <c r="T643" s="5">
        <f t="shared" ref="T643:T706" si="43">E643/N643</f>
        <v>151.31746031746033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s="6">
        <f t="shared" si="42"/>
        <v>1460.4850000000001</v>
      </c>
      <c r="Q644" t="s">
        <v>8273</v>
      </c>
      <c r="R644" s="7" t="s">
        <v>8317</v>
      </c>
      <c r="S644" t="s">
        <v>8319</v>
      </c>
      <c r="T644" s="5">
        <f t="shared" si="43"/>
        <v>134.3592456301748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s="6">
        <f t="shared" si="42"/>
        <v>105.80799999999999</v>
      </c>
      <c r="Q645" t="s">
        <v>8273</v>
      </c>
      <c r="R645" s="7" t="s">
        <v>8317</v>
      </c>
      <c r="S645" t="s">
        <v>8319</v>
      </c>
      <c r="T645" s="5">
        <f t="shared" si="43"/>
        <v>174.02631578947367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s="6">
        <f t="shared" si="42"/>
        <v>300.11791999999997</v>
      </c>
      <c r="Q646" t="s">
        <v>8273</v>
      </c>
      <c r="R646" s="7" t="s">
        <v>8317</v>
      </c>
      <c r="S646" t="s">
        <v>8319</v>
      </c>
      <c r="T646" s="5">
        <f t="shared" si="43"/>
        <v>73.486268364348675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s="6">
        <f t="shared" si="42"/>
        <v>278.7</v>
      </c>
      <c r="Q647" t="s">
        <v>8273</v>
      </c>
      <c r="R647" s="7" t="s">
        <v>8317</v>
      </c>
      <c r="S647" t="s">
        <v>8319</v>
      </c>
      <c r="T647" s="5">
        <f t="shared" si="43"/>
        <v>23.518987341772153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s="6">
        <f t="shared" si="42"/>
        <v>131.87625</v>
      </c>
      <c r="Q648" t="s">
        <v>8273</v>
      </c>
      <c r="R648" s="7" t="s">
        <v>8317</v>
      </c>
      <c r="S648" t="s">
        <v>8319</v>
      </c>
      <c r="T648" s="5">
        <f t="shared" si="43"/>
        <v>39.074444444444445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s="6">
        <f t="shared" si="42"/>
        <v>107.05</v>
      </c>
      <c r="Q649" t="s">
        <v>8273</v>
      </c>
      <c r="R649" s="7" t="s">
        <v>8317</v>
      </c>
      <c r="S649" t="s">
        <v>8319</v>
      </c>
      <c r="T649" s="5">
        <f t="shared" si="43"/>
        <v>125.94117647058823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s="6">
        <f t="shared" si="42"/>
        <v>126.82285714285715</v>
      </c>
      <c r="Q650" t="s">
        <v>8273</v>
      </c>
      <c r="R650" s="7" t="s">
        <v>8317</v>
      </c>
      <c r="S650" t="s">
        <v>8319</v>
      </c>
      <c r="T650" s="5">
        <f t="shared" si="43"/>
        <v>1644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s="6">
        <f t="shared" si="42"/>
        <v>139.96</v>
      </c>
      <c r="Q651" t="s">
        <v>8273</v>
      </c>
      <c r="R651" s="7" t="s">
        <v>8317</v>
      </c>
      <c r="S651" t="s">
        <v>8319</v>
      </c>
      <c r="T651" s="5">
        <f t="shared" si="43"/>
        <v>42.670731707317074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s="6">
        <f t="shared" si="42"/>
        <v>112.4</v>
      </c>
      <c r="Q652" t="s">
        <v>8273</v>
      </c>
      <c r="R652" s="7" t="s">
        <v>8317</v>
      </c>
      <c r="S652" t="s">
        <v>8319</v>
      </c>
      <c r="T652" s="5">
        <f t="shared" si="43"/>
        <v>35.125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s="6">
        <f t="shared" si="42"/>
        <v>100.52799999999999</v>
      </c>
      <c r="Q653" t="s">
        <v>8273</v>
      </c>
      <c r="R653" s="7" t="s">
        <v>8317</v>
      </c>
      <c r="S653" t="s">
        <v>8319</v>
      </c>
      <c r="T653" s="5">
        <f t="shared" si="43"/>
        <v>239.35238095238094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s="6">
        <f t="shared" si="42"/>
        <v>100.46666666666665</v>
      </c>
      <c r="Q654" t="s">
        <v>8273</v>
      </c>
      <c r="R654" s="7" t="s">
        <v>8317</v>
      </c>
      <c r="S654" t="s">
        <v>8319</v>
      </c>
      <c r="T654" s="5">
        <f t="shared" si="43"/>
        <v>107.64285714285714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s="6">
        <f t="shared" si="42"/>
        <v>141.446</v>
      </c>
      <c r="Q655" t="s">
        <v>8273</v>
      </c>
      <c r="R655" s="7" t="s">
        <v>8317</v>
      </c>
      <c r="S655" t="s">
        <v>8319</v>
      </c>
      <c r="T655" s="5">
        <f t="shared" si="43"/>
        <v>95.830623306233065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s="6">
        <f t="shared" si="42"/>
        <v>267.29166666666669</v>
      </c>
      <c r="Q656" t="s">
        <v>8273</v>
      </c>
      <c r="R656" s="7" t="s">
        <v>8317</v>
      </c>
      <c r="S656" t="s">
        <v>8319</v>
      </c>
      <c r="T656" s="5">
        <f t="shared" si="43"/>
        <v>31.663376110562684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s="6">
        <f t="shared" si="42"/>
        <v>146.88749999999999</v>
      </c>
      <c r="Q657" t="s">
        <v>8273</v>
      </c>
      <c r="R657" s="7" t="s">
        <v>8317</v>
      </c>
      <c r="S657" t="s">
        <v>8319</v>
      </c>
      <c r="T657" s="5">
        <f t="shared" si="43"/>
        <v>42.886861313868614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s="6">
        <f t="shared" si="42"/>
        <v>213.56</v>
      </c>
      <c r="Q658" t="s">
        <v>8273</v>
      </c>
      <c r="R658" s="7" t="s">
        <v>8317</v>
      </c>
      <c r="S658" t="s">
        <v>8319</v>
      </c>
      <c r="T658" s="5">
        <f t="shared" si="43"/>
        <v>122.73563218390805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s="6">
        <f t="shared" si="42"/>
        <v>125.69999999999999</v>
      </c>
      <c r="Q659" t="s">
        <v>8273</v>
      </c>
      <c r="R659" s="7" t="s">
        <v>8317</v>
      </c>
      <c r="S659" t="s">
        <v>8319</v>
      </c>
      <c r="T659" s="5">
        <f t="shared" si="43"/>
        <v>190.45454545454547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s="6">
        <f t="shared" si="42"/>
        <v>104.46206037108834</v>
      </c>
      <c r="Q660" t="s">
        <v>8273</v>
      </c>
      <c r="R660" s="7" t="s">
        <v>8317</v>
      </c>
      <c r="S660" t="s">
        <v>8319</v>
      </c>
      <c r="T660" s="5">
        <f t="shared" si="43"/>
        <v>109.33695652173913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s="6">
        <f t="shared" si="42"/>
        <v>100.56666666666668</v>
      </c>
      <c r="Q661" t="s">
        <v>8273</v>
      </c>
      <c r="R661" s="7" t="s">
        <v>8317</v>
      </c>
      <c r="S661" t="s">
        <v>8319</v>
      </c>
      <c r="T661" s="5">
        <f t="shared" si="43"/>
        <v>143.66666666666666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s="6">
        <f t="shared" si="42"/>
        <v>3.0579999999999998</v>
      </c>
      <c r="Q662" t="s">
        <v>8273</v>
      </c>
      <c r="R662" s="7" t="s">
        <v>8317</v>
      </c>
      <c r="S662" t="s">
        <v>8319</v>
      </c>
      <c r="T662" s="5">
        <f t="shared" si="43"/>
        <v>84.944444444444443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s="6">
        <f t="shared" si="42"/>
        <v>0.95</v>
      </c>
      <c r="Q663" t="s">
        <v>8273</v>
      </c>
      <c r="R663" s="7" t="s">
        <v>8317</v>
      </c>
      <c r="S663" t="s">
        <v>8319</v>
      </c>
      <c r="T663" s="5">
        <f t="shared" si="43"/>
        <v>10.555555555555555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s="6">
        <f t="shared" si="42"/>
        <v>0.4</v>
      </c>
      <c r="Q664" t="s">
        <v>8273</v>
      </c>
      <c r="R664" s="7" t="s">
        <v>8317</v>
      </c>
      <c r="S664" t="s">
        <v>8319</v>
      </c>
      <c r="T664" s="5">
        <f t="shared" si="43"/>
        <v>39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s="6">
        <f t="shared" si="42"/>
        <v>0.35000000000000003</v>
      </c>
      <c r="Q665" t="s">
        <v>8273</v>
      </c>
      <c r="R665" s="7" t="s">
        <v>8317</v>
      </c>
      <c r="S665" t="s">
        <v>8319</v>
      </c>
      <c r="T665" s="5">
        <f t="shared" si="43"/>
        <v>100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s="6">
        <f t="shared" si="42"/>
        <v>7.5333333333333332</v>
      </c>
      <c r="Q666" t="s">
        <v>8273</v>
      </c>
      <c r="R666" s="7" t="s">
        <v>8317</v>
      </c>
      <c r="S666" t="s">
        <v>8319</v>
      </c>
      <c r="T666" s="5">
        <f t="shared" si="43"/>
        <v>31.172413793103448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s="6">
        <f t="shared" si="42"/>
        <v>18.64</v>
      </c>
      <c r="Q667" t="s">
        <v>8273</v>
      </c>
      <c r="R667" s="7" t="s">
        <v>8317</v>
      </c>
      <c r="S667" t="s">
        <v>8319</v>
      </c>
      <c r="T667" s="5">
        <f t="shared" si="43"/>
        <v>155.33333333333334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s="6">
        <f t="shared" si="42"/>
        <v>4.0000000000000001E-3</v>
      </c>
      <c r="Q668" t="s">
        <v>8273</v>
      </c>
      <c r="R668" s="7" t="s">
        <v>8317</v>
      </c>
      <c r="S668" t="s">
        <v>8319</v>
      </c>
      <c r="T668" s="5">
        <f t="shared" si="43"/>
        <v>2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s="6">
        <f t="shared" si="42"/>
        <v>10.02</v>
      </c>
      <c r="Q669" t="s">
        <v>8273</v>
      </c>
      <c r="R669" s="7" t="s">
        <v>8317</v>
      </c>
      <c r="S669" t="s">
        <v>8319</v>
      </c>
      <c r="T669" s="5">
        <f t="shared" si="43"/>
        <v>178.92857142857142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s="6">
        <f t="shared" si="42"/>
        <v>4.5600000000000005</v>
      </c>
      <c r="Q670" t="s">
        <v>8273</v>
      </c>
      <c r="R670" s="7" t="s">
        <v>8317</v>
      </c>
      <c r="S670" t="s">
        <v>8319</v>
      </c>
      <c r="T670" s="5">
        <f t="shared" si="43"/>
        <v>27.36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s="6">
        <f t="shared" si="42"/>
        <v>21.5075</v>
      </c>
      <c r="Q671" t="s">
        <v>8273</v>
      </c>
      <c r="R671" s="7" t="s">
        <v>8317</v>
      </c>
      <c r="S671" t="s">
        <v>8319</v>
      </c>
      <c r="T671" s="5">
        <f t="shared" si="43"/>
        <v>1536.25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s="6">
        <f t="shared" si="42"/>
        <v>29.276666666666667</v>
      </c>
      <c r="Q672" t="s">
        <v>8273</v>
      </c>
      <c r="R672" s="7" t="s">
        <v>8317</v>
      </c>
      <c r="S672" t="s">
        <v>8319</v>
      </c>
      <c r="T672" s="5">
        <f t="shared" si="43"/>
        <v>84.99677419354839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s="6">
        <f t="shared" si="42"/>
        <v>39.426666666666662</v>
      </c>
      <c r="Q673" t="s">
        <v>8273</v>
      </c>
      <c r="R673" s="7" t="s">
        <v>8317</v>
      </c>
      <c r="S673" t="s">
        <v>8319</v>
      </c>
      <c r="T673" s="5">
        <f t="shared" si="43"/>
        <v>788.5333333333333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s="6">
        <f t="shared" si="42"/>
        <v>21.628</v>
      </c>
      <c r="Q674" t="s">
        <v>8273</v>
      </c>
      <c r="R674" s="7" t="s">
        <v>8317</v>
      </c>
      <c r="S674" t="s">
        <v>8319</v>
      </c>
      <c r="T674" s="5">
        <f t="shared" si="43"/>
        <v>50.29767441860465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s="6">
        <f t="shared" si="42"/>
        <v>0.20500000000000002</v>
      </c>
      <c r="Q675" t="s">
        <v>8273</v>
      </c>
      <c r="R675" s="7" t="s">
        <v>8317</v>
      </c>
      <c r="S675" t="s">
        <v>8319</v>
      </c>
      <c r="T675" s="5">
        <f t="shared" si="43"/>
        <v>68.333333333333329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s="6">
        <f t="shared" si="42"/>
        <v>0.03</v>
      </c>
      <c r="Q676" t="s">
        <v>8273</v>
      </c>
      <c r="R676" s="7" t="s">
        <v>8317</v>
      </c>
      <c r="S676" t="s">
        <v>8319</v>
      </c>
      <c r="T676" s="5">
        <f t="shared" si="43"/>
        <v>7.5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s="6">
        <f t="shared" si="42"/>
        <v>14.85</v>
      </c>
      <c r="Q677" t="s">
        <v>8273</v>
      </c>
      <c r="R677" s="7" t="s">
        <v>8317</v>
      </c>
      <c r="S677" t="s">
        <v>8319</v>
      </c>
      <c r="T677" s="5">
        <f t="shared" si="43"/>
        <v>34.269230769230766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s="6">
        <f t="shared" si="42"/>
        <v>1.4710000000000001</v>
      </c>
      <c r="Q678" t="s">
        <v>8273</v>
      </c>
      <c r="R678" s="7" t="s">
        <v>8317</v>
      </c>
      <c r="S678" t="s">
        <v>8319</v>
      </c>
      <c r="T678" s="5">
        <f t="shared" si="43"/>
        <v>61.291666666666664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s="6">
        <f t="shared" si="42"/>
        <v>25.584</v>
      </c>
      <c r="Q679" t="s">
        <v>8273</v>
      </c>
      <c r="R679" s="7" t="s">
        <v>8317</v>
      </c>
      <c r="S679" t="s">
        <v>8319</v>
      </c>
      <c r="T679" s="5">
        <f t="shared" si="43"/>
        <v>133.25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s="6">
        <f t="shared" si="42"/>
        <v>3.8206896551724134</v>
      </c>
      <c r="Q680" t="s">
        <v>8273</v>
      </c>
      <c r="R680" s="7" t="s">
        <v>8317</v>
      </c>
      <c r="S680" t="s">
        <v>8319</v>
      </c>
      <c r="T680" s="5">
        <f t="shared" si="43"/>
        <v>65.17647058823529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s="6">
        <f t="shared" si="42"/>
        <v>15.485964912280703</v>
      </c>
      <c r="Q681" t="s">
        <v>8273</v>
      </c>
      <c r="R681" s="7" t="s">
        <v>8317</v>
      </c>
      <c r="S681" t="s">
        <v>8319</v>
      </c>
      <c r="T681" s="5">
        <f t="shared" si="43"/>
        <v>93.90425531914893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s="6">
        <f t="shared" si="42"/>
        <v>25.912000000000003</v>
      </c>
      <c r="Q682" t="s">
        <v>8273</v>
      </c>
      <c r="R682" s="7" t="s">
        <v>8317</v>
      </c>
      <c r="S682" t="s">
        <v>8319</v>
      </c>
      <c r="T682" s="5">
        <f t="shared" si="43"/>
        <v>150.65116279069767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s="6">
        <f t="shared" si="42"/>
        <v>0.04</v>
      </c>
      <c r="Q683" t="s">
        <v>8273</v>
      </c>
      <c r="R683" s="7" t="s">
        <v>8317</v>
      </c>
      <c r="S683" t="s">
        <v>8319</v>
      </c>
      <c r="T683" s="5">
        <f t="shared" si="43"/>
        <v>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s="6">
        <f t="shared" si="42"/>
        <v>0.106</v>
      </c>
      <c r="Q684" t="s">
        <v>8273</v>
      </c>
      <c r="R684" s="7" t="s">
        <v>8317</v>
      </c>
      <c r="S684" t="s">
        <v>8319</v>
      </c>
      <c r="T684" s="5">
        <f t="shared" si="43"/>
        <v>13.25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s="6">
        <f t="shared" si="42"/>
        <v>0.85142857142857142</v>
      </c>
      <c r="Q685" t="s">
        <v>8273</v>
      </c>
      <c r="R685" s="7" t="s">
        <v>8317</v>
      </c>
      <c r="S685" t="s">
        <v>8319</v>
      </c>
      <c r="T685" s="5">
        <f t="shared" si="43"/>
        <v>99.333333333333329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s="6">
        <f t="shared" si="42"/>
        <v>7.4837500000000006</v>
      </c>
      <c r="Q686" t="s">
        <v>8273</v>
      </c>
      <c r="R686" s="7" t="s">
        <v>8317</v>
      </c>
      <c r="S686" t="s">
        <v>8319</v>
      </c>
      <c r="T686" s="5">
        <f t="shared" si="43"/>
        <v>177.39259259259259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s="6">
        <f t="shared" si="42"/>
        <v>27.650000000000002</v>
      </c>
      <c r="Q687" t="s">
        <v>8273</v>
      </c>
      <c r="R687" s="7" t="s">
        <v>8317</v>
      </c>
      <c r="S687" t="s">
        <v>8319</v>
      </c>
      <c r="T687" s="5">
        <f t="shared" si="43"/>
        <v>55.3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s="6">
        <f t="shared" si="42"/>
        <v>0</v>
      </c>
      <c r="Q688" t="s">
        <v>8273</v>
      </c>
      <c r="R688" s="7" t="s">
        <v>8317</v>
      </c>
      <c r="S688" t="s">
        <v>8319</v>
      </c>
      <c r="T688" s="5" t="e">
        <f t="shared" si="43"/>
        <v>#DIV/0!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s="6">
        <f t="shared" si="42"/>
        <v>3.55</v>
      </c>
      <c r="Q689" t="s">
        <v>8273</v>
      </c>
      <c r="R689" s="7" t="s">
        <v>8317</v>
      </c>
      <c r="S689" t="s">
        <v>8319</v>
      </c>
      <c r="T689" s="5">
        <f t="shared" si="43"/>
        <v>591.66666666666663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s="6">
        <f t="shared" si="42"/>
        <v>72.989999999999995</v>
      </c>
      <c r="Q690" t="s">
        <v>8273</v>
      </c>
      <c r="R690" s="7" t="s">
        <v>8317</v>
      </c>
      <c r="S690" t="s">
        <v>8319</v>
      </c>
      <c r="T690" s="5">
        <f t="shared" si="43"/>
        <v>405.5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s="6">
        <f t="shared" si="42"/>
        <v>57.648750000000007</v>
      </c>
      <c r="Q691" t="s">
        <v>8273</v>
      </c>
      <c r="R691" s="7" t="s">
        <v>8317</v>
      </c>
      <c r="S691" t="s">
        <v>8319</v>
      </c>
      <c r="T691" s="5">
        <f t="shared" si="43"/>
        <v>343.14732142857144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s="6">
        <f t="shared" si="42"/>
        <v>12.34</v>
      </c>
      <c r="Q692" t="s">
        <v>8273</v>
      </c>
      <c r="R692" s="7" t="s">
        <v>8317</v>
      </c>
      <c r="S692" t="s">
        <v>8319</v>
      </c>
      <c r="T692" s="5">
        <f t="shared" si="43"/>
        <v>72.588235294117652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s="6">
        <f t="shared" si="42"/>
        <v>0.52</v>
      </c>
      <c r="Q693" t="s">
        <v>8273</v>
      </c>
      <c r="R693" s="7" t="s">
        <v>8317</v>
      </c>
      <c r="S693" t="s">
        <v>8319</v>
      </c>
      <c r="T693" s="5">
        <f t="shared" si="43"/>
        <v>26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s="6">
        <f t="shared" si="42"/>
        <v>6.5299999999999994</v>
      </c>
      <c r="Q694" t="s">
        <v>8273</v>
      </c>
      <c r="R694" s="7" t="s">
        <v>8317</v>
      </c>
      <c r="S694" t="s">
        <v>8319</v>
      </c>
      <c r="T694" s="5">
        <f t="shared" si="43"/>
        <v>6.4975124378109452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s="6">
        <f t="shared" si="42"/>
        <v>35.338000000000001</v>
      </c>
      <c r="Q695" t="s">
        <v>8273</v>
      </c>
      <c r="R695" s="7" t="s">
        <v>8317</v>
      </c>
      <c r="S695" t="s">
        <v>8319</v>
      </c>
      <c r="T695" s="5">
        <f t="shared" si="43"/>
        <v>119.38513513513513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s="6">
        <f t="shared" si="42"/>
        <v>0.39333333333333331</v>
      </c>
      <c r="Q696" t="s">
        <v>8273</v>
      </c>
      <c r="R696" s="7" t="s">
        <v>8317</v>
      </c>
      <c r="S696" t="s">
        <v>8319</v>
      </c>
      <c r="T696" s="5">
        <f t="shared" si="43"/>
        <v>84.285714285714292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s="6">
        <f t="shared" si="42"/>
        <v>1.06</v>
      </c>
      <c r="Q697" t="s">
        <v>8273</v>
      </c>
      <c r="R697" s="7" t="s">
        <v>8317</v>
      </c>
      <c r="S697" t="s">
        <v>8319</v>
      </c>
      <c r="T697" s="5">
        <f t="shared" si="43"/>
        <v>90.857142857142861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s="6">
        <f t="shared" si="42"/>
        <v>5.7142857142857147E-4</v>
      </c>
      <c r="Q698" t="s">
        <v>8273</v>
      </c>
      <c r="R698" s="7" t="s">
        <v>8317</v>
      </c>
      <c r="S698" t="s">
        <v>8319</v>
      </c>
      <c r="T698" s="5">
        <f t="shared" si="43"/>
        <v>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s="6">
        <f t="shared" si="42"/>
        <v>46.379999999999995</v>
      </c>
      <c r="Q699" t="s">
        <v>8273</v>
      </c>
      <c r="R699" s="7" t="s">
        <v>8317</v>
      </c>
      <c r="S699" t="s">
        <v>8319</v>
      </c>
      <c r="T699" s="5">
        <f t="shared" si="43"/>
        <v>20.342105263157894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s="6">
        <f t="shared" si="42"/>
        <v>15.39</v>
      </c>
      <c r="Q700" t="s">
        <v>8273</v>
      </c>
      <c r="R700" s="7" t="s">
        <v>8317</v>
      </c>
      <c r="S700" t="s">
        <v>8319</v>
      </c>
      <c r="T700" s="5">
        <f t="shared" si="43"/>
        <v>530.68965517241384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s="6">
        <f t="shared" si="42"/>
        <v>82.422107692307705</v>
      </c>
      <c r="Q701" t="s">
        <v>8273</v>
      </c>
      <c r="R701" s="7" t="s">
        <v>8317</v>
      </c>
      <c r="S701" t="s">
        <v>8319</v>
      </c>
      <c r="T701" s="5">
        <f t="shared" si="43"/>
        <v>120.39184269662923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s="6">
        <f t="shared" si="42"/>
        <v>2.6866666666666665</v>
      </c>
      <c r="Q702" t="s">
        <v>8273</v>
      </c>
      <c r="R702" s="7" t="s">
        <v>8317</v>
      </c>
      <c r="S702" t="s">
        <v>8319</v>
      </c>
      <c r="T702" s="5">
        <f t="shared" si="43"/>
        <v>13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s="6">
        <f t="shared" si="42"/>
        <v>26.6</v>
      </c>
      <c r="Q703" t="s">
        <v>8273</v>
      </c>
      <c r="R703" s="7" t="s">
        <v>8317</v>
      </c>
      <c r="S703" t="s">
        <v>8319</v>
      </c>
      <c r="T703" s="5">
        <f t="shared" si="43"/>
        <v>291.33333333333331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s="6">
        <f t="shared" si="42"/>
        <v>30.813400000000001</v>
      </c>
      <c r="Q704" t="s">
        <v>8273</v>
      </c>
      <c r="R704" s="7" t="s">
        <v>8317</v>
      </c>
      <c r="S704" t="s">
        <v>8319</v>
      </c>
      <c r="T704" s="5">
        <f t="shared" si="43"/>
        <v>124.9191891891892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s="6">
        <f t="shared" si="42"/>
        <v>5.58</v>
      </c>
      <c r="Q705" t="s">
        <v>8273</v>
      </c>
      <c r="R705" s="7" t="s">
        <v>8317</v>
      </c>
      <c r="S705" t="s">
        <v>8319</v>
      </c>
      <c r="T705" s="5">
        <f t="shared" si="43"/>
        <v>119.57142857142857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s="6">
        <f t="shared" si="42"/>
        <v>0.87454545454545463</v>
      </c>
      <c r="Q706" t="s">
        <v>8273</v>
      </c>
      <c r="R706" s="7" t="s">
        <v>8317</v>
      </c>
      <c r="S706" t="s">
        <v>8319</v>
      </c>
      <c r="T706" s="5">
        <f t="shared" si="43"/>
        <v>120.25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s="6">
        <f t="shared" ref="P707:P770" si="46">(E707/D707)*100</f>
        <v>0.97699999999999987</v>
      </c>
      <c r="Q707" t="s">
        <v>8273</v>
      </c>
      <c r="R707" s="7" t="s">
        <v>8317</v>
      </c>
      <c r="S707" t="s">
        <v>8319</v>
      </c>
      <c r="T707" s="5">
        <f t="shared" ref="T707:T770" si="47">E707/N707</f>
        <v>195.4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s="6">
        <f t="shared" si="46"/>
        <v>0</v>
      </c>
      <c r="Q708" t="s">
        <v>8273</v>
      </c>
      <c r="R708" s="7" t="s">
        <v>8317</v>
      </c>
      <c r="S708" t="s">
        <v>8319</v>
      </c>
      <c r="T708" s="5" t="e">
        <f t="shared" si="47"/>
        <v>#DIV/0!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s="6">
        <f t="shared" si="46"/>
        <v>78.927352941176466</v>
      </c>
      <c r="Q709" t="s">
        <v>8273</v>
      </c>
      <c r="R709" s="7" t="s">
        <v>8317</v>
      </c>
      <c r="S709" t="s">
        <v>8319</v>
      </c>
      <c r="T709" s="5">
        <f t="shared" si="47"/>
        <v>117.69868421052631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s="6">
        <f t="shared" si="46"/>
        <v>22.092500000000001</v>
      </c>
      <c r="Q710" t="s">
        <v>8273</v>
      </c>
      <c r="R710" s="7" t="s">
        <v>8317</v>
      </c>
      <c r="S710" t="s">
        <v>8319</v>
      </c>
      <c r="T710" s="5">
        <f t="shared" si="47"/>
        <v>23.948509485094849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s="6">
        <f t="shared" si="46"/>
        <v>0.40666666666666662</v>
      </c>
      <c r="Q711" t="s">
        <v>8273</v>
      </c>
      <c r="R711" s="7" t="s">
        <v>8317</v>
      </c>
      <c r="S711" t="s">
        <v>8319</v>
      </c>
      <c r="T711" s="5">
        <f t="shared" si="47"/>
        <v>30.5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s="6">
        <f t="shared" si="46"/>
        <v>0</v>
      </c>
      <c r="Q712" t="s">
        <v>8273</v>
      </c>
      <c r="R712" s="7" t="s">
        <v>8317</v>
      </c>
      <c r="S712" t="s">
        <v>8319</v>
      </c>
      <c r="T712" s="5" t="e">
        <f t="shared" si="47"/>
        <v>#DIV/0!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s="6">
        <f t="shared" si="46"/>
        <v>33.790999999999997</v>
      </c>
      <c r="Q713" t="s">
        <v>8273</v>
      </c>
      <c r="R713" s="7" t="s">
        <v>8317</v>
      </c>
      <c r="S713" t="s">
        <v>8319</v>
      </c>
      <c r="T713" s="5">
        <f t="shared" si="47"/>
        <v>99.973372781065095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s="6">
        <f t="shared" si="46"/>
        <v>0.21649484536082475</v>
      </c>
      <c r="Q714" t="s">
        <v>8273</v>
      </c>
      <c r="R714" s="7" t="s">
        <v>8317</v>
      </c>
      <c r="S714" t="s">
        <v>8319</v>
      </c>
      <c r="T714" s="5">
        <f t="shared" si="47"/>
        <v>26.25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s="6">
        <f t="shared" si="46"/>
        <v>0.79600000000000004</v>
      </c>
      <c r="Q715" t="s">
        <v>8273</v>
      </c>
      <c r="R715" s="7" t="s">
        <v>8317</v>
      </c>
      <c r="S715" t="s">
        <v>8319</v>
      </c>
      <c r="T715" s="5">
        <f t="shared" si="47"/>
        <v>199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s="6">
        <f t="shared" si="46"/>
        <v>14.993333333333334</v>
      </c>
      <c r="Q716" t="s">
        <v>8273</v>
      </c>
      <c r="R716" s="7" t="s">
        <v>8317</v>
      </c>
      <c r="S716" t="s">
        <v>8319</v>
      </c>
      <c r="T716" s="5">
        <f t="shared" si="47"/>
        <v>80.321428571428569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s="6">
        <f t="shared" si="46"/>
        <v>5.0509090909090908</v>
      </c>
      <c r="Q717" t="s">
        <v>8273</v>
      </c>
      <c r="R717" s="7" t="s">
        <v>8317</v>
      </c>
      <c r="S717" t="s">
        <v>8319</v>
      </c>
      <c r="T717" s="5">
        <f t="shared" si="47"/>
        <v>115.75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s="6">
        <f t="shared" si="46"/>
        <v>10.214285714285715</v>
      </c>
      <c r="Q718" t="s">
        <v>8273</v>
      </c>
      <c r="R718" s="7" t="s">
        <v>8317</v>
      </c>
      <c r="S718" t="s">
        <v>8319</v>
      </c>
      <c r="T718" s="5">
        <f t="shared" si="47"/>
        <v>44.6875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s="6">
        <f t="shared" si="46"/>
        <v>0.30499999999999999</v>
      </c>
      <c r="Q719" t="s">
        <v>8273</v>
      </c>
      <c r="R719" s="7" t="s">
        <v>8317</v>
      </c>
      <c r="S719" t="s">
        <v>8319</v>
      </c>
      <c r="T719" s="5">
        <f t="shared" si="47"/>
        <v>76.25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s="6">
        <f t="shared" si="46"/>
        <v>0.75</v>
      </c>
      <c r="Q720" t="s">
        <v>8273</v>
      </c>
      <c r="R720" s="7" t="s">
        <v>8317</v>
      </c>
      <c r="S720" t="s">
        <v>8319</v>
      </c>
      <c r="T720" s="5">
        <f t="shared" si="47"/>
        <v>22.5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s="6">
        <f t="shared" si="46"/>
        <v>1.2933333333333332</v>
      </c>
      <c r="Q721" t="s">
        <v>8273</v>
      </c>
      <c r="R721" s="7" t="s">
        <v>8317</v>
      </c>
      <c r="S721" t="s">
        <v>8319</v>
      </c>
      <c r="T721" s="5">
        <f t="shared" si="47"/>
        <v>19.399999999999999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s="6">
        <f t="shared" si="46"/>
        <v>143.94736842105263</v>
      </c>
      <c r="Q722" t="s">
        <v>8274</v>
      </c>
      <c r="R722" s="7" t="s">
        <v>8320</v>
      </c>
      <c r="S722" t="s">
        <v>8321</v>
      </c>
      <c r="T722" s="5">
        <f t="shared" si="47"/>
        <v>66.707317073170728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s="6">
        <f t="shared" si="46"/>
        <v>122.10975609756099</v>
      </c>
      <c r="Q723" t="s">
        <v>8274</v>
      </c>
      <c r="R723" s="7" t="s">
        <v>8320</v>
      </c>
      <c r="S723" t="s">
        <v>8321</v>
      </c>
      <c r="T723" s="5">
        <f t="shared" si="47"/>
        <v>84.142857142857139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s="6">
        <f t="shared" si="46"/>
        <v>132.024</v>
      </c>
      <c r="Q724" t="s">
        <v>8274</v>
      </c>
      <c r="R724" s="7" t="s">
        <v>8320</v>
      </c>
      <c r="S724" t="s">
        <v>8321</v>
      </c>
      <c r="T724" s="5">
        <f t="shared" si="47"/>
        <v>215.72549019607843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s="6">
        <f t="shared" si="46"/>
        <v>109.38000000000001</v>
      </c>
      <c r="Q725" t="s">
        <v>8274</v>
      </c>
      <c r="R725" s="7" t="s">
        <v>8320</v>
      </c>
      <c r="S725" t="s">
        <v>8321</v>
      </c>
      <c r="T725" s="5">
        <f t="shared" si="47"/>
        <v>54.69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s="6">
        <f t="shared" si="46"/>
        <v>105.47157142857144</v>
      </c>
      <c r="Q726" t="s">
        <v>8274</v>
      </c>
      <c r="R726" s="7" t="s">
        <v>8320</v>
      </c>
      <c r="S726" t="s">
        <v>8321</v>
      </c>
      <c r="T726" s="5">
        <f t="shared" si="47"/>
        <v>51.62944055944056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s="6">
        <f t="shared" si="46"/>
        <v>100.35000000000001</v>
      </c>
      <c r="Q727" t="s">
        <v>8274</v>
      </c>
      <c r="R727" s="7" t="s">
        <v>8320</v>
      </c>
      <c r="S727" t="s">
        <v>8321</v>
      </c>
      <c r="T727" s="5">
        <f t="shared" si="47"/>
        <v>143.35714285714286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s="6">
        <f t="shared" si="46"/>
        <v>101.4</v>
      </c>
      <c r="Q728" t="s">
        <v>8274</v>
      </c>
      <c r="R728" s="7" t="s">
        <v>8320</v>
      </c>
      <c r="S728" t="s">
        <v>8321</v>
      </c>
      <c r="T728" s="5">
        <f t="shared" si="47"/>
        <v>72.428571428571431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s="6">
        <f t="shared" si="46"/>
        <v>155.51428571428571</v>
      </c>
      <c r="Q729" t="s">
        <v>8274</v>
      </c>
      <c r="R729" s="7" t="s">
        <v>8320</v>
      </c>
      <c r="S729" t="s">
        <v>8321</v>
      </c>
      <c r="T729" s="5">
        <f t="shared" si="47"/>
        <v>36.530201342281877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s="6">
        <f t="shared" si="46"/>
        <v>105.566</v>
      </c>
      <c r="Q730" t="s">
        <v>8274</v>
      </c>
      <c r="R730" s="7" t="s">
        <v>8320</v>
      </c>
      <c r="S730" t="s">
        <v>8321</v>
      </c>
      <c r="T730" s="5">
        <f t="shared" si="47"/>
        <v>60.903461538461535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s="6">
        <f t="shared" si="46"/>
        <v>130.65</v>
      </c>
      <c r="Q731" t="s">
        <v>8274</v>
      </c>
      <c r="R731" s="7" t="s">
        <v>8320</v>
      </c>
      <c r="S731" t="s">
        <v>8321</v>
      </c>
      <c r="T731" s="5">
        <f t="shared" si="47"/>
        <v>43.55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s="6">
        <f t="shared" si="46"/>
        <v>132.19</v>
      </c>
      <c r="Q732" t="s">
        <v>8274</v>
      </c>
      <c r="R732" s="7" t="s">
        <v>8320</v>
      </c>
      <c r="S732" t="s">
        <v>8321</v>
      </c>
      <c r="T732" s="5">
        <f t="shared" si="47"/>
        <v>99.766037735849054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s="6">
        <f t="shared" si="46"/>
        <v>126</v>
      </c>
      <c r="Q733" t="s">
        <v>8274</v>
      </c>
      <c r="R733" s="7" t="s">
        <v>8320</v>
      </c>
      <c r="S733" t="s">
        <v>8321</v>
      </c>
      <c r="T733" s="5">
        <f t="shared" si="47"/>
        <v>88.732394366197184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s="6">
        <f t="shared" si="46"/>
        <v>160</v>
      </c>
      <c r="Q734" t="s">
        <v>8274</v>
      </c>
      <c r="R734" s="7" t="s">
        <v>8320</v>
      </c>
      <c r="S734" t="s">
        <v>8321</v>
      </c>
      <c r="T734" s="5">
        <f t="shared" si="47"/>
        <v>4.9230769230769234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s="6">
        <f t="shared" si="46"/>
        <v>120.48</v>
      </c>
      <c r="Q735" t="s">
        <v>8274</v>
      </c>
      <c r="R735" s="7" t="s">
        <v>8320</v>
      </c>
      <c r="S735" t="s">
        <v>8321</v>
      </c>
      <c r="T735" s="5">
        <f t="shared" si="47"/>
        <v>17.822485207100591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s="6">
        <f t="shared" si="46"/>
        <v>125.52941176470588</v>
      </c>
      <c r="Q736" t="s">
        <v>8274</v>
      </c>
      <c r="R736" s="7" t="s">
        <v>8320</v>
      </c>
      <c r="S736" t="s">
        <v>8321</v>
      </c>
      <c r="T736" s="5">
        <f t="shared" si="47"/>
        <v>187.19298245614036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s="6">
        <f t="shared" si="46"/>
        <v>114.40638297872341</v>
      </c>
      <c r="Q737" t="s">
        <v>8274</v>
      </c>
      <c r="R737" s="7" t="s">
        <v>8320</v>
      </c>
      <c r="S737" t="s">
        <v>8321</v>
      </c>
      <c r="T737" s="5">
        <f t="shared" si="47"/>
        <v>234.80786026200875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s="6">
        <f t="shared" si="46"/>
        <v>315.13888888888891</v>
      </c>
      <c r="Q738" t="s">
        <v>8274</v>
      </c>
      <c r="R738" s="7" t="s">
        <v>8320</v>
      </c>
      <c r="S738" t="s">
        <v>8321</v>
      </c>
      <c r="T738" s="5">
        <f t="shared" si="47"/>
        <v>105.04629629629629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s="6">
        <f t="shared" si="46"/>
        <v>122.39999999999999</v>
      </c>
      <c r="Q739" t="s">
        <v>8274</v>
      </c>
      <c r="R739" s="7" t="s">
        <v>8320</v>
      </c>
      <c r="S739" t="s">
        <v>8321</v>
      </c>
      <c r="T739" s="5">
        <f t="shared" si="47"/>
        <v>56.666666666666664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s="6">
        <f t="shared" si="46"/>
        <v>106.73333333333332</v>
      </c>
      <c r="Q740" t="s">
        <v>8274</v>
      </c>
      <c r="R740" s="7" t="s">
        <v>8320</v>
      </c>
      <c r="S740" t="s">
        <v>8321</v>
      </c>
      <c r="T740" s="5">
        <f t="shared" si="47"/>
        <v>39.048780487804876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s="6">
        <f t="shared" si="46"/>
        <v>158.33333333333331</v>
      </c>
      <c r="Q741" t="s">
        <v>8274</v>
      </c>
      <c r="R741" s="7" t="s">
        <v>8320</v>
      </c>
      <c r="S741" t="s">
        <v>8321</v>
      </c>
      <c r="T741" s="5">
        <f t="shared" si="47"/>
        <v>68.345323741007192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s="6">
        <f t="shared" si="46"/>
        <v>107.4</v>
      </c>
      <c r="Q742" t="s">
        <v>8274</v>
      </c>
      <c r="R742" s="7" t="s">
        <v>8320</v>
      </c>
      <c r="S742" t="s">
        <v>8321</v>
      </c>
      <c r="T742" s="5">
        <f t="shared" si="47"/>
        <v>169.57894736842104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s="6">
        <f t="shared" si="46"/>
        <v>102.25999999999999</v>
      </c>
      <c r="Q743" t="s">
        <v>8274</v>
      </c>
      <c r="R743" s="7" t="s">
        <v>8320</v>
      </c>
      <c r="S743" t="s">
        <v>8321</v>
      </c>
      <c r="T743" s="5">
        <f t="shared" si="47"/>
        <v>141.42340425531913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s="6">
        <f t="shared" si="46"/>
        <v>110.71428571428572</v>
      </c>
      <c r="Q744" t="s">
        <v>8274</v>
      </c>
      <c r="R744" s="7" t="s">
        <v>8320</v>
      </c>
      <c r="S744" t="s">
        <v>8321</v>
      </c>
      <c r="T744" s="5">
        <f t="shared" si="47"/>
        <v>67.391304347826093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s="6">
        <f t="shared" si="46"/>
        <v>148</v>
      </c>
      <c r="Q745" t="s">
        <v>8274</v>
      </c>
      <c r="R745" s="7" t="s">
        <v>8320</v>
      </c>
      <c r="S745" t="s">
        <v>8321</v>
      </c>
      <c r="T745" s="5">
        <f t="shared" si="47"/>
        <v>54.266666666666666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s="6">
        <f t="shared" si="46"/>
        <v>102.32000000000001</v>
      </c>
      <c r="Q746" t="s">
        <v>8274</v>
      </c>
      <c r="R746" s="7" t="s">
        <v>8320</v>
      </c>
      <c r="S746" t="s">
        <v>8321</v>
      </c>
      <c r="T746" s="5">
        <f t="shared" si="47"/>
        <v>82.516129032258064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s="6">
        <f t="shared" si="46"/>
        <v>179.09909909909908</v>
      </c>
      <c r="Q747" t="s">
        <v>8274</v>
      </c>
      <c r="R747" s="7" t="s">
        <v>8320</v>
      </c>
      <c r="S747" t="s">
        <v>8321</v>
      </c>
      <c r="T747" s="5">
        <f t="shared" si="47"/>
        <v>53.729729729729726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s="6">
        <f t="shared" si="46"/>
        <v>111.08135252761969</v>
      </c>
      <c r="Q748" t="s">
        <v>8274</v>
      </c>
      <c r="R748" s="7" t="s">
        <v>8320</v>
      </c>
      <c r="S748" t="s">
        <v>8321</v>
      </c>
      <c r="T748" s="5">
        <f t="shared" si="47"/>
        <v>34.206185567010309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s="6">
        <f t="shared" si="46"/>
        <v>100.04285714285714</v>
      </c>
      <c r="Q749" t="s">
        <v>8274</v>
      </c>
      <c r="R749" s="7" t="s">
        <v>8320</v>
      </c>
      <c r="S749" t="s">
        <v>8321</v>
      </c>
      <c r="T749" s="5">
        <f t="shared" si="47"/>
        <v>127.32727272727273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s="6">
        <f t="shared" si="46"/>
        <v>100.25</v>
      </c>
      <c r="Q750" t="s">
        <v>8274</v>
      </c>
      <c r="R750" s="7" t="s">
        <v>8320</v>
      </c>
      <c r="S750" t="s">
        <v>8321</v>
      </c>
      <c r="T750" s="5">
        <f t="shared" si="47"/>
        <v>45.56818181818182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s="6">
        <f t="shared" si="46"/>
        <v>105.56</v>
      </c>
      <c r="Q751" t="s">
        <v>8274</v>
      </c>
      <c r="R751" s="7" t="s">
        <v>8320</v>
      </c>
      <c r="S751" t="s">
        <v>8321</v>
      </c>
      <c r="T751" s="5">
        <f t="shared" si="47"/>
        <v>95.963636363636368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s="6">
        <f t="shared" si="46"/>
        <v>102.58775877587757</v>
      </c>
      <c r="Q752" t="s">
        <v>8274</v>
      </c>
      <c r="R752" s="7" t="s">
        <v>8320</v>
      </c>
      <c r="S752" t="s">
        <v>8321</v>
      </c>
      <c r="T752" s="5">
        <f t="shared" si="47"/>
        <v>77.271186440677965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s="6">
        <f t="shared" si="46"/>
        <v>118.5</v>
      </c>
      <c r="Q753" t="s">
        <v>8274</v>
      </c>
      <c r="R753" s="7" t="s">
        <v>8320</v>
      </c>
      <c r="S753" t="s">
        <v>8321</v>
      </c>
      <c r="T753" s="5">
        <f t="shared" si="47"/>
        <v>57.338709677419352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s="6">
        <f t="shared" si="46"/>
        <v>111.7</v>
      </c>
      <c r="Q754" t="s">
        <v>8274</v>
      </c>
      <c r="R754" s="7" t="s">
        <v>8320</v>
      </c>
      <c r="S754" t="s">
        <v>8321</v>
      </c>
      <c r="T754" s="5">
        <f t="shared" si="47"/>
        <v>53.19047619047619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s="6">
        <f t="shared" si="46"/>
        <v>128</v>
      </c>
      <c r="Q755" t="s">
        <v>8274</v>
      </c>
      <c r="R755" s="7" t="s">
        <v>8320</v>
      </c>
      <c r="S755" t="s">
        <v>8321</v>
      </c>
      <c r="T755" s="5">
        <f t="shared" si="47"/>
        <v>492.30769230769232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s="6">
        <f t="shared" si="46"/>
        <v>103.75000000000001</v>
      </c>
      <c r="Q756" t="s">
        <v>8274</v>
      </c>
      <c r="R756" s="7" t="s">
        <v>8320</v>
      </c>
      <c r="S756" t="s">
        <v>8321</v>
      </c>
      <c r="T756" s="5">
        <f t="shared" si="47"/>
        <v>42.346938775510203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s="6">
        <f t="shared" si="46"/>
        <v>101.9076</v>
      </c>
      <c r="Q757" t="s">
        <v>8274</v>
      </c>
      <c r="R757" s="7" t="s">
        <v>8320</v>
      </c>
      <c r="S757" t="s">
        <v>8321</v>
      </c>
      <c r="T757" s="5">
        <f t="shared" si="47"/>
        <v>37.466029411764708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s="6">
        <f t="shared" si="46"/>
        <v>117.71428571428571</v>
      </c>
      <c r="Q758" t="s">
        <v>8274</v>
      </c>
      <c r="R758" s="7" t="s">
        <v>8320</v>
      </c>
      <c r="S758" t="s">
        <v>8321</v>
      </c>
      <c r="T758" s="5">
        <f t="shared" si="47"/>
        <v>37.454545454545453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s="6">
        <f t="shared" si="46"/>
        <v>238</v>
      </c>
      <c r="Q759" t="s">
        <v>8274</v>
      </c>
      <c r="R759" s="7" t="s">
        <v>8320</v>
      </c>
      <c r="S759" t="s">
        <v>8321</v>
      </c>
      <c r="T759" s="5">
        <f t="shared" si="47"/>
        <v>33.055555555555557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s="6">
        <f t="shared" si="46"/>
        <v>102</v>
      </c>
      <c r="Q760" t="s">
        <v>8274</v>
      </c>
      <c r="R760" s="7" t="s">
        <v>8320</v>
      </c>
      <c r="S760" t="s">
        <v>8321</v>
      </c>
      <c r="T760" s="5">
        <f t="shared" si="47"/>
        <v>134.21052631578948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s="6">
        <f t="shared" si="46"/>
        <v>101.92000000000002</v>
      </c>
      <c r="Q761" t="s">
        <v>8274</v>
      </c>
      <c r="R761" s="7" t="s">
        <v>8320</v>
      </c>
      <c r="S761" t="s">
        <v>8321</v>
      </c>
      <c r="T761" s="5">
        <f t="shared" si="47"/>
        <v>51.474747474747474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s="6">
        <f t="shared" si="46"/>
        <v>0</v>
      </c>
      <c r="Q762" t="s">
        <v>8275</v>
      </c>
      <c r="R762" s="7" t="s">
        <v>8320</v>
      </c>
      <c r="S762" t="s">
        <v>8322</v>
      </c>
      <c r="T762" s="5" t="e">
        <f t="shared" si="47"/>
        <v>#DIV/0!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s="6">
        <f t="shared" si="46"/>
        <v>4.7</v>
      </c>
      <c r="Q763" t="s">
        <v>8275</v>
      </c>
      <c r="R763" s="7" t="s">
        <v>8320</v>
      </c>
      <c r="S763" t="s">
        <v>8322</v>
      </c>
      <c r="T763" s="5">
        <f t="shared" si="47"/>
        <v>39.166666666666664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s="6">
        <f t="shared" si="46"/>
        <v>0</v>
      </c>
      <c r="Q764" t="s">
        <v>8275</v>
      </c>
      <c r="R764" s="7" t="s">
        <v>8320</v>
      </c>
      <c r="S764" t="s">
        <v>8322</v>
      </c>
      <c r="T764" s="5" t="e">
        <f t="shared" si="47"/>
        <v>#DIV/0!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s="6">
        <f t="shared" si="46"/>
        <v>0.11655011655011654</v>
      </c>
      <c r="Q765" t="s">
        <v>8275</v>
      </c>
      <c r="R765" s="7" t="s">
        <v>8320</v>
      </c>
      <c r="S765" t="s">
        <v>8322</v>
      </c>
      <c r="T765" s="5">
        <f t="shared" si="47"/>
        <v>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s="6">
        <f t="shared" si="46"/>
        <v>0</v>
      </c>
      <c r="Q766" t="s">
        <v>8275</v>
      </c>
      <c r="R766" s="7" t="s">
        <v>8320</v>
      </c>
      <c r="S766" t="s">
        <v>8322</v>
      </c>
      <c r="T766" s="5" t="e">
        <f t="shared" si="47"/>
        <v>#DIV/0!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s="6">
        <f t="shared" si="46"/>
        <v>36.014285714285712</v>
      </c>
      <c r="Q767" t="s">
        <v>8275</v>
      </c>
      <c r="R767" s="7" t="s">
        <v>8320</v>
      </c>
      <c r="S767" t="s">
        <v>8322</v>
      </c>
      <c r="T767" s="5">
        <f t="shared" si="47"/>
        <v>57.295454545454547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s="6">
        <f t="shared" si="46"/>
        <v>0</v>
      </c>
      <c r="Q768" t="s">
        <v>8275</v>
      </c>
      <c r="R768" s="7" t="s">
        <v>8320</v>
      </c>
      <c r="S768" t="s">
        <v>8322</v>
      </c>
      <c r="T768" s="5" t="e">
        <f t="shared" si="47"/>
        <v>#DIV/0!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s="6">
        <f t="shared" si="46"/>
        <v>3.54</v>
      </c>
      <c r="Q769" t="s">
        <v>8275</v>
      </c>
      <c r="R769" s="7" t="s">
        <v>8320</v>
      </c>
      <c r="S769" t="s">
        <v>8322</v>
      </c>
      <c r="T769" s="5">
        <f t="shared" si="47"/>
        <v>59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s="6">
        <f t="shared" si="46"/>
        <v>0</v>
      </c>
      <c r="Q770" t="s">
        <v>8275</v>
      </c>
      <c r="R770" s="7" t="s">
        <v>8320</v>
      </c>
      <c r="S770" t="s">
        <v>8322</v>
      </c>
      <c r="T770" s="5" t="e">
        <f t="shared" si="47"/>
        <v>#DIV/0!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s="6">
        <f t="shared" ref="P771:P834" si="50">(E771/D771)*100</f>
        <v>41.4</v>
      </c>
      <c r="Q771" t="s">
        <v>8275</v>
      </c>
      <c r="R771" s="7" t="s">
        <v>8320</v>
      </c>
      <c r="S771" t="s">
        <v>8322</v>
      </c>
      <c r="T771" s="5">
        <f t="shared" ref="T771:T834" si="51">E771/N771</f>
        <v>31.846153846153847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s="6">
        <f t="shared" si="50"/>
        <v>0</v>
      </c>
      <c r="Q772" t="s">
        <v>8275</v>
      </c>
      <c r="R772" s="7" t="s">
        <v>8320</v>
      </c>
      <c r="S772" t="s">
        <v>8322</v>
      </c>
      <c r="T772" s="5" t="e">
        <f t="shared" si="51"/>
        <v>#DIV/0!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s="6">
        <f t="shared" si="50"/>
        <v>2.6315789473684209E-2</v>
      </c>
      <c r="Q773" t="s">
        <v>8275</v>
      </c>
      <c r="R773" s="7" t="s">
        <v>8320</v>
      </c>
      <c r="S773" t="s">
        <v>8322</v>
      </c>
      <c r="T773" s="5">
        <f t="shared" si="51"/>
        <v>10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s="6">
        <f t="shared" si="50"/>
        <v>3.3333333333333335</v>
      </c>
      <c r="Q774" t="s">
        <v>8275</v>
      </c>
      <c r="R774" s="7" t="s">
        <v>8320</v>
      </c>
      <c r="S774" t="s">
        <v>8322</v>
      </c>
      <c r="T774" s="5">
        <f t="shared" si="51"/>
        <v>50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s="6">
        <f t="shared" si="50"/>
        <v>0.85129023676509719</v>
      </c>
      <c r="Q775" t="s">
        <v>8275</v>
      </c>
      <c r="R775" s="7" t="s">
        <v>8320</v>
      </c>
      <c r="S775" t="s">
        <v>8322</v>
      </c>
      <c r="T775" s="5">
        <f t="shared" si="51"/>
        <v>16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s="6">
        <f t="shared" si="50"/>
        <v>70.199999999999989</v>
      </c>
      <c r="Q776" t="s">
        <v>8275</v>
      </c>
      <c r="R776" s="7" t="s">
        <v>8320</v>
      </c>
      <c r="S776" t="s">
        <v>8322</v>
      </c>
      <c r="T776" s="5">
        <f t="shared" si="51"/>
        <v>39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s="6">
        <f t="shared" si="50"/>
        <v>1.7000000000000002</v>
      </c>
      <c r="Q777" t="s">
        <v>8275</v>
      </c>
      <c r="R777" s="7" t="s">
        <v>8320</v>
      </c>
      <c r="S777" t="s">
        <v>8322</v>
      </c>
      <c r="T777" s="5">
        <f t="shared" si="51"/>
        <v>34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s="6">
        <f t="shared" si="50"/>
        <v>51.4</v>
      </c>
      <c r="Q778" t="s">
        <v>8275</v>
      </c>
      <c r="R778" s="7" t="s">
        <v>8320</v>
      </c>
      <c r="S778" t="s">
        <v>8322</v>
      </c>
      <c r="T778" s="5">
        <f t="shared" si="51"/>
        <v>63.122807017543863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s="6">
        <f t="shared" si="50"/>
        <v>0.70000000000000007</v>
      </c>
      <c r="Q779" t="s">
        <v>8275</v>
      </c>
      <c r="R779" s="7" t="s">
        <v>8320</v>
      </c>
      <c r="S779" t="s">
        <v>8322</v>
      </c>
      <c r="T779" s="5">
        <f t="shared" si="51"/>
        <v>7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s="6">
        <f t="shared" si="50"/>
        <v>0.4</v>
      </c>
      <c r="Q780" t="s">
        <v>8275</v>
      </c>
      <c r="R780" s="7" t="s">
        <v>8320</v>
      </c>
      <c r="S780" t="s">
        <v>8322</v>
      </c>
      <c r="T780" s="5">
        <f t="shared" si="51"/>
        <v>2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s="6">
        <f t="shared" si="50"/>
        <v>2.666666666666667</v>
      </c>
      <c r="Q781" t="s">
        <v>8275</v>
      </c>
      <c r="R781" s="7" t="s">
        <v>8320</v>
      </c>
      <c r="S781" t="s">
        <v>8322</v>
      </c>
      <c r="T781" s="5">
        <f t="shared" si="51"/>
        <v>66.666666666666671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s="6">
        <f t="shared" si="50"/>
        <v>104</v>
      </c>
      <c r="Q782" t="s">
        <v>8276</v>
      </c>
      <c r="R782" s="7" t="s">
        <v>8323</v>
      </c>
      <c r="S782" t="s">
        <v>8324</v>
      </c>
      <c r="T782" s="5">
        <f t="shared" si="51"/>
        <v>38.518518518518519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s="6">
        <f t="shared" si="50"/>
        <v>133.15375</v>
      </c>
      <c r="Q783" t="s">
        <v>8276</v>
      </c>
      <c r="R783" s="7" t="s">
        <v>8323</v>
      </c>
      <c r="S783" t="s">
        <v>8324</v>
      </c>
      <c r="T783" s="5">
        <f t="shared" si="51"/>
        <v>42.609200000000001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s="6">
        <f t="shared" si="50"/>
        <v>100</v>
      </c>
      <c r="Q784" t="s">
        <v>8276</v>
      </c>
      <c r="R784" s="7" t="s">
        <v>8323</v>
      </c>
      <c r="S784" t="s">
        <v>8324</v>
      </c>
      <c r="T784" s="5">
        <f t="shared" si="51"/>
        <v>50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s="6">
        <f t="shared" si="50"/>
        <v>148.13333333333333</v>
      </c>
      <c r="Q785" t="s">
        <v>8276</v>
      </c>
      <c r="R785" s="7" t="s">
        <v>8323</v>
      </c>
      <c r="S785" t="s">
        <v>8324</v>
      </c>
      <c r="T785" s="5">
        <f t="shared" si="51"/>
        <v>63.485714285714288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s="6">
        <f t="shared" si="50"/>
        <v>102.49999999999999</v>
      </c>
      <c r="Q786" t="s">
        <v>8276</v>
      </c>
      <c r="R786" s="7" t="s">
        <v>8323</v>
      </c>
      <c r="S786" t="s">
        <v>8324</v>
      </c>
      <c r="T786" s="5">
        <f t="shared" si="51"/>
        <v>102.5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s="6">
        <f t="shared" si="50"/>
        <v>180.62799999999999</v>
      </c>
      <c r="Q787" t="s">
        <v>8276</v>
      </c>
      <c r="R787" s="7" t="s">
        <v>8323</v>
      </c>
      <c r="S787" t="s">
        <v>8324</v>
      </c>
      <c r="T787" s="5">
        <f t="shared" si="51"/>
        <v>31.142758620689655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s="6">
        <f t="shared" si="50"/>
        <v>142.79999999999998</v>
      </c>
      <c r="Q788" t="s">
        <v>8276</v>
      </c>
      <c r="R788" s="7" t="s">
        <v>8323</v>
      </c>
      <c r="S788" t="s">
        <v>8324</v>
      </c>
      <c r="T788" s="5">
        <f t="shared" si="51"/>
        <v>162.27272727272728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s="6">
        <f t="shared" si="50"/>
        <v>114.16666666666666</v>
      </c>
      <c r="Q789" t="s">
        <v>8276</v>
      </c>
      <c r="R789" s="7" t="s">
        <v>8323</v>
      </c>
      <c r="S789" t="s">
        <v>8324</v>
      </c>
      <c r="T789" s="5">
        <f t="shared" si="51"/>
        <v>80.588235294117652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s="6">
        <f t="shared" si="50"/>
        <v>203.505</v>
      </c>
      <c r="Q790" t="s">
        <v>8276</v>
      </c>
      <c r="R790" s="7" t="s">
        <v>8323</v>
      </c>
      <c r="S790" t="s">
        <v>8324</v>
      </c>
      <c r="T790" s="5">
        <f t="shared" si="51"/>
        <v>59.85441176470588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s="6">
        <f t="shared" si="50"/>
        <v>109.41176470588236</v>
      </c>
      <c r="Q791" t="s">
        <v>8276</v>
      </c>
      <c r="R791" s="7" t="s">
        <v>8323</v>
      </c>
      <c r="S791" t="s">
        <v>8324</v>
      </c>
      <c r="T791" s="5">
        <f t="shared" si="51"/>
        <v>132.85714285714286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s="6">
        <f t="shared" si="50"/>
        <v>144.37459999999999</v>
      </c>
      <c r="Q792" t="s">
        <v>8276</v>
      </c>
      <c r="R792" s="7" t="s">
        <v>8323</v>
      </c>
      <c r="S792" t="s">
        <v>8324</v>
      </c>
      <c r="T792" s="5">
        <f t="shared" si="51"/>
        <v>92.547820512820508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s="6">
        <f t="shared" si="50"/>
        <v>103.86666666666666</v>
      </c>
      <c r="Q793" t="s">
        <v>8276</v>
      </c>
      <c r="R793" s="7" t="s">
        <v>8323</v>
      </c>
      <c r="S793" t="s">
        <v>8324</v>
      </c>
      <c r="T793" s="5">
        <f t="shared" si="51"/>
        <v>60.859375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s="6">
        <f t="shared" si="50"/>
        <v>100.44440000000002</v>
      </c>
      <c r="Q794" t="s">
        <v>8276</v>
      </c>
      <c r="R794" s="7" t="s">
        <v>8323</v>
      </c>
      <c r="S794" t="s">
        <v>8324</v>
      </c>
      <c r="T794" s="5">
        <f t="shared" si="51"/>
        <v>41.851833333333339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s="6">
        <f t="shared" si="50"/>
        <v>102.77927272727271</v>
      </c>
      <c r="Q795" t="s">
        <v>8276</v>
      </c>
      <c r="R795" s="7" t="s">
        <v>8323</v>
      </c>
      <c r="S795" t="s">
        <v>8324</v>
      </c>
      <c r="T795" s="5">
        <f t="shared" si="51"/>
        <v>88.325937499999995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s="6">
        <f t="shared" si="50"/>
        <v>105.31250000000001</v>
      </c>
      <c r="Q796" t="s">
        <v>8276</v>
      </c>
      <c r="R796" s="7" t="s">
        <v>8323</v>
      </c>
      <c r="S796" t="s">
        <v>8324</v>
      </c>
      <c r="T796" s="5">
        <f t="shared" si="51"/>
        <v>158.96226415094338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s="6">
        <f t="shared" si="50"/>
        <v>111.78571428571429</v>
      </c>
      <c r="Q797" t="s">
        <v>8276</v>
      </c>
      <c r="R797" s="7" t="s">
        <v>8323</v>
      </c>
      <c r="S797" t="s">
        <v>8324</v>
      </c>
      <c r="T797" s="5">
        <f t="shared" si="51"/>
        <v>85.054347826086953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s="6">
        <f t="shared" si="50"/>
        <v>101.35000000000001</v>
      </c>
      <c r="Q798" t="s">
        <v>8276</v>
      </c>
      <c r="R798" s="7" t="s">
        <v>8323</v>
      </c>
      <c r="S798" t="s">
        <v>8324</v>
      </c>
      <c r="T798" s="5">
        <f t="shared" si="51"/>
        <v>112.61111111111111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s="6">
        <f t="shared" si="50"/>
        <v>107.53333333333333</v>
      </c>
      <c r="Q799" t="s">
        <v>8276</v>
      </c>
      <c r="R799" s="7" t="s">
        <v>8323</v>
      </c>
      <c r="S799" t="s">
        <v>8324</v>
      </c>
      <c r="T799" s="5">
        <f t="shared" si="51"/>
        <v>45.436619718309856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s="6">
        <f t="shared" si="50"/>
        <v>114.88571428571429</v>
      </c>
      <c r="Q800" t="s">
        <v>8276</v>
      </c>
      <c r="R800" s="7" t="s">
        <v>8323</v>
      </c>
      <c r="S800" t="s">
        <v>8324</v>
      </c>
      <c r="T800" s="5">
        <f t="shared" si="51"/>
        <v>46.218390804597703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s="6">
        <f t="shared" si="50"/>
        <v>100.02</v>
      </c>
      <c r="Q801" t="s">
        <v>8276</v>
      </c>
      <c r="R801" s="7" t="s">
        <v>8323</v>
      </c>
      <c r="S801" t="s">
        <v>8324</v>
      </c>
      <c r="T801" s="5">
        <f t="shared" si="51"/>
        <v>178.60714285714286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s="6">
        <f t="shared" si="50"/>
        <v>152.13333333333335</v>
      </c>
      <c r="Q802" t="s">
        <v>8276</v>
      </c>
      <c r="R802" s="7" t="s">
        <v>8323</v>
      </c>
      <c r="S802" t="s">
        <v>8324</v>
      </c>
      <c r="T802" s="5">
        <f t="shared" si="51"/>
        <v>40.75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s="6">
        <f t="shared" si="50"/>
        <v>111.52149999999999</v>
      </c>
      <c r="Q803" t="s">
        <v>8276</v>
      </c>
      <c r="R803" s="7" t="s">
        <v>8323</v>
      </c>
      <c r="S803" t="s">
        <v>8324</v>
      </c>
      <c r="T803" s="5">
        <f t="shared" si="51"/>
        <v>43.733921568627444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s="6">
        <f t="shared" si="50"/>
        <v>101.33333333333334</v>
      </c>
      <c r="Q804" t="s">
        <v>8276</v>
      </c>
      <c r="R804" s="7" t="s">
        <v>8323</v>
      </c>
      <c r="S804" t="s">
        <v>8324</v>
      </c>
      <c r="T804" s="5">
        <f t="shared" si="51"/>
        <v>81.066666666666663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s="6">
        <f t="shared" si="50"/>
        <v>123.2608695652174</v>
      </c>
      <c r="Q805" t="s">
        <v>8276</v>
      </c>
      <c r="R805" s="7" t="s">
        <v>8323</v>
      </c>
      <c r="S805" t="s">
        <v>8324</v>
      </c>
      <c r="T805" s="5">
        <f t="shared" si="51"/>
        <v>74.60526315789474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s="6">
        <f t="shared" si="50"/>
        <v>100</v>
      </c>
      <c r="Q806" t="s">
        <v>8276</v>
      </c>
      <c r="R806" s="7" t="s">
        <v>8323</v>
      </c>
      <c r="S806" t="s">
        <v>8324</v>
      </c>
      <c r="T806" s="5">
        <f t="shared" si="51"/>
        <v>305.55555555555554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s="6">
        <f t="shared" si="50"/>
        <v>105</v>
      </c>
      <c r="Q807" t="s">
        <v>8276</v>
      </c>
      <c r="R807" s="7" t="s">
        <v>8323</v>
      </c>
      <c r="S807" t="s">
        <v>8324</v>
      </c>
      <c r="T807" s="5">
        <f t="shared" si="51"/>
        <v>58.333333333333336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s="6">
        <f t="shared" si="50"/>
        <v>104.4375</v>
      </c>
      <c r="Q808" t="s">
        <v>8276</v>
      </c>
      <c r="R808" s="7" t="s">
        <v>8323</v>
      </c>
      <c r="S808" t="s">
        <v>8324</v>
      </c>
      <c r="T808" s="5">
        <f t="shared" si="51"/>
        <v>117.67605633802818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s="6">
        <f t="shared" si="50"/>
        <v>105.125</v>
      </c>
      <c r="Q809" t="s">
        <v>8276</v>
      </c>
      <c r="R809" s="7" t="s">
        <v>8323</v>
      </c>
      <c r="S809" t="s">
        <v>8324</v>
      </c>
      <c r="T809" s="5">
        <f t="shared" si="51"/>
        <v>73.771929824561397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s="6">
        <f t="shared" si="50"/>
        <v>100</v>
      </c>
      <c r="Q810" t="s">
        <v>8276</v>
      </c>
      <c r="R810" s="7" t="s">
        <v>8323</v>
      </c>
      <c r="S810" t="s">
        <v>8324</v>
      </c>
      <c r="T810" s="5">
        <f t="shared" si="51"/>
        <v>104.65116279069767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s="6">
        <f t="shared" si="50"/>
        <v>103.77499999999999</v>
      </c>
      <c r="Q811" t="s">
        <v>8276</v>
      </c>
      <c r="R811" s="7" t="s">
        <v>8323</v>
      </c>
      <c r="S811" t="s">
        <v>8324</v>
      </c>
      <c r="T811" s="5">
        <f t="shared" si="51"/>
        <v>79.82692307692308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s="6">
        <f t="shared" si="50"/>
        <v>105</v>
      </c>
      <c r="Q812" t="s">
        <v>8276</v>
      </c>
      <c r="R812" s="7" t="s">
        <v>8323</v>
      </c>
      <c r="S812" t="s">
        <v>8324</v>
      </c>
      <c r="T812" s="5">
        <f t="shared" si="51"/>
        <v>58.333333333333336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s="6">
        <f t="shared" si="50"/>
        <v>104</v>
      </c>
      <c r="Q813" t="s">
        <v>8276</v>
      </c>
      <c r="R813" s="7" t="s">
        <v>8323</v>
      </c>
      <c r="S813" t="s">
        <v>8324</v>
      </c>
      <c r="T813" s="5">
        <f t="shared" si="51"/>
        <v>86.666666666666671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s="6">
        <f t="shared" si="50"/>
        <v>151.83333333333334</v>
      </c>
      <c r="Q814" t="s">
        <v>8276</v>
      </c>
      <c r="R814" s="7" t="s">
        <v>8323</v>
      </c>
      <c r="S814" t="s">
        <v>8324</v>
      </c>
      <c r="T814" s="5">
        <f t="shared" si="51"/>
        <v>27.606060606060606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s="6">
        <f t="shared" si="50"/>
        <v>159.99600000000001</v>
      </c>
      <c r="Q815" t="s">
        <v>8276</v>
      </c>
      <c r="R815" s="7" t="s">
        <v>8323</v>
      </c>
      <c r="S815" t="s">
        <v>8324</v>
      </c>
      <c r="T815" s="5">
        <f t="shared" si="51"/>
        <v>24.999375000000001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s="6">
        <f t="shared" si="50"/>
        <v>127.3</v>
      </c>
      <c r="Q816" t="s">
        <v>8276</v>
      </c>
      <c r="R816" s="7" t="s">
        <v>8323</v>
      </c>
      <c r="S816" t="s">
        <v>8324</v>
      </c>
      <c r="T816" s="5">
        <f t="shared" si="51"/>
        <v>45.464285714285715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s="6">
        <f t="shared" si="50"/>
        <v>107</v>
      </c>
      <c r="Q817" t="s">
        <v>8276</v>
      </c>
      <c r="R817" s="7" t="s">
        <v>8323</v>
      </c>
      <c r="S817" t="s">
        <v>8324</v>
      </c>
      <c r="T817" s="5">
        <f t="shared" si="51"/>
        <v>99.534883720930239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s="6">
        <f t="shared" si="50"/>
        <v>115.12214285714286</v>
      </c>
      <c r="Q818" t="s">
        <v>8276</v>
      </c>
      <c r="R818" s="7" t="s">
        <v>8323</v>
      </c>
      <c r="S818" t="s">
        <v>8324</v>
      </c>
      <c r="T818" s="5">
        <f t="shared" si="51"/>
        <v>39.31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s="6">
        <f t="shared" si="50"/>
        <v>137.11066666666665</v>
      </c>
      <c r="Q819" t="s">
        <v>8276</v>
      </c>
      <c r="R819" s="7" t="s">
        <v>8323</v>
      </c>
      <c r="S819" t="s">
        <v>8324</v>
      </c>
      <c r="T819" s="5">
        <f t="shared" si="51"/>
        <v>89.419999999999987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s="6">
        <f t="shared" si="50"/>
        <v>155.71428571428572</v>
      </c>
      <c r="Q820" t="s">
        <v>8276</v>
      </c>
      <c r="R820" s="7" t="s">
        <v>8323</v>
      </c>
      <c r="S820" t="s">
        <v>8324</v>
      </c>
      <c r="T820" s="5">
        <f t="shared" si="51"/>
        <v>28.684210526315791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s="6">
        <f t="shared" si="50"/>
        <v>108.74999999999999</v>
      </c>
      <c r="Q821" t="s">
        <v>8276</v>
      </c>
      <c r="R821" s="7" t="s">
        <v>8323</v>
      </c>
      <c r="S821" t="s">
        <v>8324</v>
      </c>
      <c r="T821" s="5">
        <f t="shared" si="51"/>
        <v>31.071428571428573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s="6">
        <f t="shared" si="50"/>
        <v>134.05000000000001</v>
      </c>
      <c r="Q822" t="s">
        <v>8276</v>
      </c>
      <c r="R822" s="7" t="s">
        <v>8323</v>
      </c>
      <c r="S822" t="s">
        <v>8324</v>
      </c>
      <c r="T822" s="5">
        <f t="shared" si="51"/>
        <v>70.55263157894737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s="6">
        <f t="shared" si="50"/>
        <v>100</v>
      </c>
      <c r="Q823" t="s">
        <v>8276</v>
      </c>
      <c r="R823" s="7" t="s">
        <v>8323</v>
      </c>
      <c r="S823" t="s">
        <v>8324</v>
      </c>
      <c r="T823" s="5">
        <f t="shared" si="51"/>
        <v>224.12820512820514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s="6">
        <f t="shared" si="50"/>
        <v>119.16666666666667</v>
      </c>
      <c r="Q824" t="s">
        <v>8276</v>
      </c>
      <c r="R824" s="7" t="s">
        <v>8323</v>
      </c>
      <c r="S824" t="s">
        <v>8324</v>
      </c>
      <c r="T824" s="5">
        <f t="shared" si="51"/>
        <v>51.811594202898547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s="6">
        <f t="shared" si="50"/>
        <v>179.5</v>
      </c>
      <c r="Q825" t="s">
        <v>8276</v>
      </c>
      <c r="R825" s="7" t="s">
        <v>8323</v>
      </c>
      <c r="S825" t="s">
        <v>8324</v>
      </c>
      <c r="T825" s="5">
        <f t="shared" si="51"/>
        <v>43.515151515151516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s="6">
        <f t="shared" si="50"/>
        <v>134.38124999999999</v>
      </c>
      <c r="Q826" t="s">
        <v>8276</v>
      </c>
      <c r="R826" s="7" t="s">
        <v>8323</v>
      </c>
      <c r="S826" t="s">
        <v>8324</v>
      </c>
      <c r="T826" s="5">
        <f t="shared" si="51"/>
        <v>39.816666666666663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s="6">
        <f t="shared" si="50"/>
        <v>100.43200000000002</v>
      </c>
      <c r="Q827" t="s">
        <v>8276</v>
      </c>
      <c r="R827" s="7" t="s">
        <v>8323</v>
      </c>
      <c r="S827" t="s">
        <v>8324</v>
      </c>
      <c r="T827" s="5">
        <f t="shared" si="51"/>
        <v>126.8080808080808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s="6">
        <f t="shared" si="50"/>
        <v>101.45454545454547</v>
      </c>
      <c r="Q828" t="s">
        <v>8276</v>
      </c>
      <c r="R828" s="7" t="s">
        <v>8323</v>
      </c>
      <c r="S828" t="s">
        <v>8324</v>
      </c>
      <c r="T828" s="5">
        <f t="shared" si="51"/>
        <v>113.87755102040816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s="6">
        <f t="shared" si="50"/>
        <v>103.33333333333334</v>
      </c>
      <c r="Q829" t="s">
        <v>8276</v>
      </c>
      <c r="R829" s="7" t="s">
        <v>8323</v>
      </c>
      <c r="S829" t="s">
        <v>8324</v>
      </c>
      <c r="T829" s="5">
        <f t="shared" si="51"/>
        <v>28.181818181818183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s="6">
        <f t="shared" si="50"/>
        <v>107</v>
      </c>
      <c r="Q830" t="s">
        <v>8276</v>
      </c>
      <c r="R830" s="7" t="s">
        <v>8323</v>
      </c>
      <c r="S830" t="s">
        <v>8324</v>
      </c>
      <c r="T830" s="5">
        <f t="shared" si="51"/>
        <v>36.60526315789474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s="6">
        <f t="shared" si="50"/>
        <v>104</v>
      </c>
      <c r="Q831" t="s">
        <v>8276</v>
      </c>
      <c r="R831" s="7" t="s">
        <v>8323</v>
      </c>
      <c r="S831" t="s">
        <v>8324</v>
      </c>
      <c r="T831" s="5">
        <f t="shared" si="51"/>
        <v>32.5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s="6">
        <f t="shared" si="50"/>
        <v>107.83333333333334</v>
      </c>
      <c r="Q832" t="s">
        <v>8276</v>
      </c>
      <c r="R832" s="7" t="s">
        <v>8323</v>
      </c>
      <c r="S832" t="s">
        <v>8324</v>
      </c>
      <c r="T832" s="5">
        <f t="shared" si="51"/>
        <v>60.65625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s="6">
        <f t="shared" si="50"/>
        <v>233.33333333333334</v>
      </c>
      <c r="Q833" t="s">
        <v>8276</v>
      </c>
      <c r="R833" s="7" t="s">
        <v>8323</v>
      </c>
      <c r="S833" t="s">
        <v>8324</v>
      </c>
      <c r="T833" s="5">
        <f t="shared" si="51"/>
        <v>175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s="6">
        <f t="shared" si="50"/>
        <v>100.60706666666665</v>
      </c>
      <c r="Q834" t="s">
        <v>8276</v>
      </c>
      <c r="R834" s="7" t="s">
        <v>8323</v>
      </c>
      <c r="S834" t="s">
        <v>8324</v>
      </c>
      <c r="T834" s="5">
        <f t="shared" si="51"/>
        <v>97.993896103896105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s="6">
        <f t="shared" ref="P835:P898" si="54">(E835/D835)*100</f>
        <v>101.66666666666666</v>
      </c>
      <c r="Q835" t="s">
        <v>8276</v>
      </c>
      <c r="R835" s="7" t="s">
        <v>8323</v>
      </c>
      <c r="S835" t="s">
        <v>8324</v>
      </c>
      <c r="T835" s="5">
        <f t="shared" ref="T835:T898" si="55">E835/N835</f>
        <v>148.78048780487805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s="6">
        <f t="shared" si="54"/>
        <v>131.0181818181818</v>
      </c>
      <c r="Q836" t="s">
        <v>8276</v>
      </c>
      <c r="R836" s="7" t="s">
        <v>8323</v>
      </c>
      <c r="S836" t="s">
        <v>8324</v>
      </c>
      <c r="T836" s="5">
        <f t="shared" si="55"/>
        <v>96.08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s="6">
        <f t="shared" si="54"/>
        <v>117.25000000000001</v>
      </c>
      <c r="Q837" t="s">
        <v>8276</v>
      </c>
      <c r="R837" s="7" t="s">
        <v>8323</v>
      </c>
      <c r="S837" t="s">
        <v>8324</v>
      </c>
      <c r="T837" s="5">
        <f t="shared" si="55"/>
        <v>58.625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s="6">
        <f t="shared" si="54"/>
        <v>100.93039999999999</v>
      </c>
      <c r="Q838" t="s">
        <v>8276</v>
      </c>
      <c r="R838" s="7" t="s">
        <v>8323</v>
      </c>
      <c r="S838" t="s">
        <v>8324</v>
      </c>
      <c r="T838" s="5">
        <f t="shared" si="55"/>
        <v>109.70695652173914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s="6">
        <f t="shared" si="54"/>
        <v>121.8</v>
      </c>
      <c r="Q839" t="s">
        <v>8276</v>
      </c>
      <c r="R839" s="7" t="s">
        <v>8323</v>
      </c>
      <c r="S839" t="s">
        <v>8324</v>
      </c>
      <c r="T839" s="5">
        <f t="shared" si="55"/>
        <v>49.112903225806448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s="6">
        <f t="shared" si="54"/>
        <v>145.4</v>
      </c>
      <c r="Q840" t="s">
        <v>8276</v>
      </c>
      <c r="R840" s="7" t="s">
        <v>8323</v>
      </c>
      <c r="S840" t="s">
        <v>8324</v>
      </c>
      <c r="T840" s="5">
        <f t="shared" si="55"/>
        <v>47.672131147540981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s="6">
        <f t="shared" si="54"/>
        <v>116.61660000000001</v>
      </c>
      <c r="Q841" t="s">
        <v>8276</v>
      </c>
      <c r="R841" s="7" t="s">
        <v>8323</v>
      </c>
      <c r="S841" t="s">
        <v>8324</v>
      </c>
      <c r="T841" s="5">
        <f t="shared" si="55"/>
        <v>60.737812499999997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s="6">
        <f t="shared" si="54"/>
        <v>120.4166</v>
      </c>
      <c r="Q842" t="s">
        <v>8277</v>
      </c>
      <c r="R842" s="7" t="s">
        <v>8323</v>
      </c>
      <c r="S842" t="s">
        <v>8325</v>
      </c>
      <c r="T842" s="5">
        <f t="shared" si="55"/>
        <v>63.37715789473684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s="6">
        <f t="shared" si="54"/>
        <v>101.32000000000001</v>
      </c>
      <c r="Q843" t="s">
        <v>8277</v>
      </c>
      <c r="R843" s="7" t="s">
        <v>8323</v>
      </c>
      <c r="S843" t="s">
        <v>8325</v>
      </c>
      <c r="T843" s="5">
        <f t="shared" si="55"/>
        <v>53.893617021276597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s="6">
        <f t="shared" si="54"/>
        <v>104.32</v>
      </c>
      <c r="Q844" t="s">
        <v>8277</v>
      </c>
      <c r="R844" s="7" t="s">
        <v>8323</v>
      </c>
      <c r="S844" t="s">
        <v>8325</v>
      </c>
      <c r="T844" s="5">
        <f t="shared" si="55"/>
        <v>66.871794871794876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s="6">
        <f t="shared" si="54"/>
        <v>267.13333333333333</v>
      </c>
      <c r="Q845" t="s">
        <v>8277</v>
      </c>
      <c r="R845" s="7" t="s">
        <v>8323</v>
      </c>
      <c r="S845" t="s">
        <v>8325</v>
      </c>
      <c r="T845" s="5">
        <f t="shared" si="55"/>
        <v>63.102362204724407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s="6">
        <f t="shared" si="54"/>
        <v>194.13333333333333</v>
      </c>
      <c r="Q846" t="s">
        <v>8277</v>
      </c>
      <c r="R846" s="7" t="s">
        <v>8323</v>
      </c>
      <c r="S846" t="s">
        <v>8325</v>
      </c>
      <c r="T846" s="5">
        <f t="shared" si="55"/>
        <v>36.628930817610062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s="6">
        <f t="shared" si="54"/>
        <v>120.3802</v>
      </c>
      <c r="Q847" t="s">
        <v>8277</v>
      </c>
      <c r="R847" s="7" t="s">
        <v>8323</v>
      </c>
      <c r="S847" t="s">
        <v>8325</v>
      </c>
      <c r="T847" s="5">
        <f t="shared" si="55"/>
        <v>34.005706214689269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s="6">
        <f t="shared" si="54"/>
        <v>122.00090909090908</v>
      </c>
      <c r="Q848" t="s">
        <v>8277</v>
      </c>
      <c r="R848" s="7" t="s">
        <v>8323</v>
      </c>
      <c r="S848" t="s">
        <v>8325</v>
      </c>
      <c r="T848" s="5">
        <f t="shared" si="55"/>
        <v>28.553404255319148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s="6">
        <f t="shared" si="54"/>
        <v>100</v>
      </c>
      <c r="Q849" t="s">
        <v>8277</v>
      </c>
      <c r="R849" s="7" t="s">
        <v>8323</v>
      </c>
      <c r="S849" t="s">
        <v>8325</v>
      </c>
      <c r="T849" s="5">
        <f t="shared" si="55"/>
        <v>10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s="6">
        <f t="shared" si="54"/>
        <v>100</v>
      </c>
      <c r="Q850" t="s">
        <v>8277</v>
      </c>
      <c r="R850" s="7" t="s">
        <v>8323</v>
      </c>
      <c r="S850" t="s">
        <v>8325</v>
      </c>
      <c r="T850" s="5">
        <f t="shared" si="55"/>
        <v>18.75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s="6">
        <f t="shared" si="54"/>
        <v>119.9</v>
      </c>
      <c r="Q851" t="s">
        <v>8277</v>
      </c>
      <c r="R851" s="7" t="s">
        <v>8323</v>
      </c>
      <c r="S851" t="s">
        <v>8325</v>
      </c>
      <c r="T851" s="5">
        <f t="shared" si="55"/>
        <v>41.704347826086959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s="6">
        <f t="shared" si="54"/>
        <v>155.17499999999998</v>
      </c>
      <c r="Q852" t="s">
        <v>8277</v>
      </c>
      <c r="R852" s="7" t="s">
        <v>8323</v>
      </c>
      <c r="S852" t="s">
        <v>8325</v>
      </c>
      <c r="T852" s="5">
        <f t="shared" si="55"/>
        <v>46.669172932330824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s="6">
        <f t="shared" si="54"/>
        <v>130.44999999999999</v>
      </c>
      <c r="Q853" t="s">
        <v>8277</v>
      </c>
      <c r="R853" s="7" t="s">
        <v>8323</v>
      </c>
      <c r="S853" t="s">
        <v>8325</v>
      </c>
      <c r="T853" s="5">
        <f t="shared" si="55"/>
        <v>37.271428571428572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s="6">
        <f t="shared" si="54"/>
        <v>104.97142857142859</v>
      </c>
      <c r="Q854" t="s">
        <v>8277</v>
      </c>
      <c r="R854" s="7" t="s">
        <v>8323</v>
      </c>
      <c r="S854" t="s">
        <v>8325</v>
      </c>
      <c r="T854" s="5">
        <f t="shared" si="55"/>
        <v>59.258064516129032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s="6">
        <f t="shared" si="54"/>
        <v>100</v>
      </c>
      <c r="Q855" t="s">
        <v>8277</v>
      </c>
      <c r="R855" s="7" t="s">
        <v>8323</v>
      </c>
      <c r="S855" t="s">
        <v>8325</v>
      </c>
      <c r="T855" s="5">
        <f t="shared" si="55"/>
        <v>30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s="6">
        <f t="shared" si="54"/>
        <v>118.2205035971223</v>
      </c>
      <c r="Q856" t="s">
        <v>8277</v>
      </c>
      <c r="R856" s="7" t="s">
        <v>8323</v>
      </c>
      <c r="S856" t="s">
        <v>8325</v>
      </c>
      <c r="T856" s="5">
        <f t="shared" si="55"/>
        <v>65.8623246492986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s="6">
        <f t="shared" si="54"/>
        <v>103.44827586206897</v>
      </c>
      <c r="Q857" t="s">
        <v>8277</v>
      </c>
      <c r="R857" s="7" t="s">
        <v>8323</v>
      </c>
      <c r="S857" t="s">
        <v>8325</v>
      </c>
      <c r="T857" s="5">
        <f t="shared" si="55"/>
        <v>31.914893617021278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s="6">
        <f t="shared" si="54"/>
        <v>218.00000000000003</v>
      </c>
      <c r="Q858" t="s">
        <v>8277</v>
      </c>
      <c r="R858" s="7" t="s">
        <v>8323</v>
      </c>
      <c r="S858" t="s">
        <v>8325</v>
      </c>
      <c r="T858" s="5">
        <f t="shared" si="55"/>
        <v>19.464285714285715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s="6">
        <f t="shared" si="54"/>
        <v>100</v>
      </c>
      <c r="Q859" t="s">
        <v>8277</v>
      </c>
      <c r="R859" s="7" t="s">
        <v>8323</v>
      </c>
      <c r="S859" t="s">
        <v>8325</v>
      </c>
      <c r="T859" s="5">
        <f t="shared" si="55"/>
        <v>50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s="6">
        <f t="shared" si="54"/>
        <v>144.00583333333333</v>
      </c>
      <c r="Q860" t="s">
        <v>8277</v>
      </c>
      <c r="R860" s="7" t="s">
        <v>8323</v>
      </c>
      <c r="S860" t="s">
        <v>8325</v>
      </c>
      <c r="T860" s="5">
        <f t="shared" si="55"/>
        <v>22.737763157894737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s="6">
        <f t="shared" si="54"/>
        <v>104.67500000000001</v>
      </c>
      <c r="Q861" t="s">
        <v>8277</v>
      </c>
      <c r="R861" s="7" t="s">
        <v>8323</v>
      </c>
      <c r="S861" t="s">
        <v>8325</v>
      </c>
      <c r="T861" s="5">
        <f t="shared" si="55"/>
        <v>42.724489795918366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s="6">
        <f t="shared" si="54"/>
        <v>18.142857142857142</v>
      </c>
      <c r="Q862" t="s">
        <v>8278</v>
      </c>
      <c r="R862" s="7" t="s">
        <v>8323</v>
      </c>
      <c r="S862" t="s">
        <v>8326</v>
      </c>
      <c r="T862" s="5">
        <f t="shared" si="55"/>
        <v>52.916666666666664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s="6">
        <f t="shared" si="54"/>
        <v>2.2444444444444445</v>
      </c>
      <c r="Q863" t="s">
        <v>8278</v>
      </c>
      <c r="R863" s="7" t="s">
        <v>8323</v>
      </c>
      <c r="S863" t="s">
        <v>8326</v>
      </c>
      <c r="T863" s="5">
        <f t="shared" si="55"/>
        <v>50.5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s="6">
        <f t="shared" si="54"/>
        <v>0.33999999999999997</v>
      </c>
      <c r="Q864" t="s">
        <v>8278</v>
      </c>
      <c r="R864" s="7" t="s">
        <v>8323</v>
      </c>
      <c r="S864" t="s">
        <v>8326</v>
      </c>
      <c r="T864" s="5">
        <f t="shared" si="55"/>
        <v>42.5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s="6">
        <f t="shared" si="54"/>
        <v>4.5</v>
      </c>
      <c r="Q865" t="s">
        <v>8278</v>
      </c>
      <c r="R865" s="7" t="s">
        <v>8323</v>
      </c>
      <c r="S865" t="s">
        <v>8326</v>
      </c>
      <c r="T865" s="5">
        <f t="shared" si="55"/>
        <v>18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s="6">
        <f t="shared" si="54"/>
        <v>41.53846153846154</v>
      </c>
      <c r="Q866" t="s">
        <v>8278</v>
      </c>
      <c r="R866" s="7" t="s">
        <v>8323</v>
      </c>
      <c r="S866" t="s">
        <v>8326</v>
      </c>
      <c r="T866" s="5">
        <f t="shared" si="55"/>
        <v>34.177215189873415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s="6">
        <f t="shared" si="54"/>
        <v>2.0454545454545454</v>
      </c>
      <c r="Q867" t="s">
        <v>8278</v>
      </c>
      <c r="R867" s="7" t="s">
        <v>8323</v>
      </c>
      <c r="S867" t="s">
        <v>8326</v>
      </c>
      <c r="T867" s="5">
        <f t="shared" si="55"/>
        <v>22.5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s="6">
        <f t="shared" si="54"/>
        <v>18.285714285714285</v>
      </c>
      <c r="Q868" t="s">
        <v>8278</v>
      </c>
      <c r="R868" s="7" t="s">
        <v>8323</v>
      </c>
      <c r="S868" t="s">
        <v>8326</v>
      </c>
      <c r="T868" s="5">
        <f t="shared" si="55"/>
        <v>58.18181818181818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s="6">
        <f t="shared" si="54"/>
        <v>24.02</v>
      </c>
      <c r="Q869" t="s">
        <v>8278</v>
      </c>
      <c r="R869" s="7" t="s">
        <v>8323</v>
      </c>
      <c r="S869" t="s">
        <v>8326</v>
      </c>
      <c r="T869" s="5">
        <f t="shared" si="55"/>
        <v>109.18181818181819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s="6">
        <f t="shared" si="54"/>
        <v>0.1111111111111111</v>
      </c>
      <c r="Q870" t="s">
        <v>8278</v>
      </c>
      <c r="R870" s="7" t="s">
        <v>8323</v>
      </c>
      <c r="S870" t="s">
        <v>8326</v>
      </c>
      <c r="T870" s="5">
        <f t="shared" si="55"/>
        <v>50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s="6">
        <f t="shared" si="54"/>
        <v>11.818181818181818</v>
      </c>
      <c r="Q871" t="s">
        <v>8278</v>
      </c>
      <c r="R871" s="7" t="s">
        <v>8323</v>
      </c>
      <c r="S871" t="s">
        <v>8326</v>
      </c>
      <c r="T871" s="5">
        <f t="shared" si="55"/>
        <v>346.66666666666669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s="6">
        <f t="shared" si="54"/>
        <v>0.31</v>
      </c>
      <c r="Q872" t="s">
        <v>8278</v>
      </c>
      <c r="R872" s="7" t="s">
        <v>8323</v>
      </c>
      <c r="S872" t="s">
        <v>8326</v>
      </c>
      <c r="T872" s="5">
        <f t="shared" si="55"/>
        <v>12.4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s="6">
        <f t="shared" si="54"/>
        <v>5.416666666666667</v>
      </c>
      <c r="Q873" t="s">
        <v>8278</v>
      </c>
      <c r="R873" s="7" t="s">
        <v>8323</v>
      </c>
      <c r="S873" t="s">
        <v>8326</v>
      </c>
      <c r="T873" s="5">
        <f t="shared" si="55"/>
        <v>27.083333333333332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s="6">
        <f t="shared" si="54"/>
        <v>0.8125</v>
      </c>
      <c r="Q874" t="s">
        <v>8278</v>
      </c>
      <c r="R874" s="7" t="s">
        <v>8323</v>
      </c>
      <c r="S874" t="s">
        <v>8326</v>
      </c>
      <c r="T874" s="5">
        <f t="shared" si="55"/>
        <v>32.5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s="6">
        <f t="shared" si="54"/>
        <v>1.2857142857142856</v>
      </c>
      <c r="Q875" t="s">
        <v>8278</v>
      </c>
      <c r="R875" s="7" t="s">
        <v>8323</v>
      </c>
      <c r="S875" t="s">
        <v>8326</v>
      </c>
      <c r="T875" s="5">
        <f t="shared" si="55"/>
        <v>9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s="6">
        <f t="shared" si="54"/>
        <v>24.333333333333336</v>
      </c>
      <c r="Q876" t="s">
        <v>8278</v>
      </c>
      <c r="R876" s="7" t="s">
        <v>8323</v>
      </c>
      <c r="S876" t="s">
        <v>8326</v>
      </c>
      <c r="T876" s="5">
        <f t="shared" si="55"/>
        <v>34.761904761904759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s="6">
        <f t="shared" si="54"/>
        <v>0</v>
      </c>
      <c r="Q877" t="s">
        <v>8278</v>
      </c>
      <c r="R877" s="7" t="s">
        <v>8323</v>
      </c>
      <c r="S877" t="s">
        <v>8326</v>
      </c>
      <c r="T877" s="5" t="e">
        <f t="shared" si="55"/>
        <v>#DIV/0!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s="6">
        <f t="shared" si="54"/>
        <v>40.799492385786799</v>
      </c>
      <c r="Q878" t="s">
        <v>8278</v>
      </c>
      <c r="R878" s="7" t="s">
        <v>8323</v>
      </c>
      <c r="S878" t="s">
        <v>8326</v>
      </c>
      <c r="T878" s="5">
        <f t="shared" si="55"/>
        <v>28.577777777777779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s="6">
        <f t="shared" si="54"/>
        <v>67.55</v>
      </c>
      <c r="Q879" t="s">
        <v>8278</v>
      </c>
      <c r="R879" s="7" t="s">
        <v>8323</v>
      </c>
      <c r="S879" t="s">
        <v>8326</v>
      </c>
      <c r="T879" s="5">
        <f t="shared" si="55"/>
        <v>46.586206896551722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s="6">
        <f t="shared" si="54"/>
        <v>1.3</v>
      </c>
      <c r="Q880" t="s">
        <v>8278</v>
      </c>
      <c r="R880" s="7" t="s">
        <v>8323</v>
      </c>
      <c r="S880" t="s">
        <v>8326</v>
      </c>
      <c r="T880" s="5">
        <f t="shared" si="55"/>
        <v>32.5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s="6">
        <f t="shared" si="54"/>
        <v>30.666666666666664</v>
      </c>
      <c r="Q881" t="s">
        <v>8278</v>
      </c>
      <c r="R881" s="7" t="s">
        <v>8323</v>
      </c>
      <c r="S881" t="s">
        <v>8326</v>
      </c>
      <c r="T881" s="5">
        <f t="shared" si="55"/>
        <v>21.466666666666665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s="6">
        <f t="shared" si="54"/>
        <v>2.9894179894179893</v>
      </c>
      <c r="Q882" t="s">
        <v>8279</v>
      </c>
      <c r="R882" s="7" t="s">
        <v>8323</v>
      </c>
      <c r="S882" t="s">
        <v>8327</v>
      </c>
      <c r="T882" s="5">
        <f t="shared" si="55"/>
        <v>14.125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s="6">
        <f t="shared" si="54"/>
        <v>0.8</v>
      </c>
      <c r="Q883" t="s">
        <v>8279</v>
      </c>
      <c r="R883" s="7" t="s">
        <v>8323</v>
      </c>
      <c r="S883" t="s">
        <v>8327</v>
      </c>
      <c r="T883" s="5">
        <f t="shared" si="55"/>
        <v>30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s="6">
        <f t="shared" si="54"/>
        <v>20.133333333333333</v>
      </c>
      <c r="Q884" t="s">
        <v>8279</v>
      </c>
      <c r="R884" s="7" t="s">
        <v>8323</v>
      </c>
      <c r="S884" t="s">
        <v>8327</v>
      </c>
      <c r="T884" s="5">
        <f t="shared" si="55"/>
        <v>21.571428571428573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s="6">
        <f t="shared" si="54"/>
        <v>40.020000000000003</v>
      </c>
      <c r="Q885" t="s">
        <v>8279</v>
      </c>
      <c r="R885" s="7" t="s">
        <v>8323</v>
      </c>
      <c r="S885" t="s">
        <v>8327</v>
      </c>
      <c r="T885" s="5">
        <f t="shared" si="55"/>
        <v>83.375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s="6">
        <f t="shared" si="54"/>
        <v>1</v>
      </c>
      <c r="Q886" t="s">
        <v>8279</v>
      </c>
      <c r="R886" s="7" t="s">
        <v>8323</v>
      </c>
      <c r="S886" t="s">
        <v>8327</v>
      </c>
      <c r="T886" s="5">
        <f t="shared" si="55"/>
        <v>10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s="6">
        <f t="shared" si="54"/>
        <v>75</v>
      </c>
      <c r="Q887" t="s">
        <v>8279</v>
      </c>
      <c r="R887" s="7" t="s">
        <v>8323</v>
      </c>
      <c r="S887" t="s">
        <v>8327</v>
      </c>
      <c r="T887" s="5">
        <f t="shared" si="55"/>
        <v>35.714285714285715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s="6">
        <f t="shared" si="54"/>
        <v>41</v>
      </c>
      <c r="Q888" t="s">
        <v>8279</v>
      </c>
      <c r="R888" s="7" t="s">
        <v>8323</v>
      </c>
      <c r="S888" t="s">
        <v>8327</v>
      </c>
      <c r="T888" s="5">
        <f t="shared" si="55"/>
        <v>29.285714285714285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s="6">
        <f t="shared" si="54"/>
        <v>0</v>
      </c>
      <c r="Q889" t="s">
        <v>8279</v>
      </c>
      <c r="R889" s="7" t="s">
        <v>8323</v>
      </c>
      <c r="S889" t="s">
        <v>8327</v>
      </c>
      <c r="T889" s="5" t="e">
        <f t="shared" si="55"/>
        <v>#DIV/0!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s="6">
        <f t="shared" si="54"/>
        <v>7.1999999999999993</v>
      </c>
      <c r="Q890" t="s">
        <v>8279</v>
      </c>
      <c r="R890" s="7" t="s">
        <v>8323</v>
      </c>
      <c r="S890" t="s">
        <v>8327</v>
      </c>
      <c r="T890" s="5">
        <f t="shared" si="55"/>
        <v>18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s="6">
        <f t="shared" si="54"/>
        <v>9.4412800000000008</v>
      </c>
      <c r="Q891" t="s">
        <v>8279</v>
      </c>
      <c r="R891" s="7" t="s">
        <v>8323</v>
      </c>
      <c r="S891" t="s">
        <v>8327</v>
      </c>
      <c r="T891" s="5">
        <f t="shared" si="55"/>
        <v>73.760000000000005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s="6">
        <f t="shared" si="54"/>
        <v>4.1666666666666661</v>
      </c>
      <c r="Q892" t="s">
        <v>8279</v>
      </c>
      <c r="R892" s="7" t="s">
        <v>8323</v>
      </c>
      <c r="S892" t="s">
        <v>8327</v>
      </c>
      <c r="T892" s="5">
        <f t="shared" si="55"/>
        <v>31.25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s="6">
        <f t="shared" si="54"/>
        <v>3.25</v>
      </c>
      <c r="Q893" t="s">
        <v>8279</v>
      </c>
      <c r="R893" s="7" t="s">
        <v>8323</v>
      </c>
      <c r="S893" t="s">
        <v>8327</v>
      </c>
      <c r="T893" s="5">
        <f t="shared" si="55"/>
        <v>28.888888888888889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s="6">
        <f t="shared" si="54"/>
        <v>40.75</v>
      </c>
      <c r="Q894" t="s">
        <v>8279</v>
      </c>
      <c r="R894" s="7" t="s">
        <v>8323</v>
      </c>
      <c r="S894" t="s">
        <v>8327</v>
      </c>
      <c r="T894" s="5">
        <f t="shared" si="55"/>
        <v>143.8235294117647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s="6">
        <f t="shared" si="54"/>
        <v>10</v>
      </c>
      <c r="Q895" t="s">
        <v>8279</v>
      </c>
      <c r="R895" s="7" t="s">
        <v>8323</v>
      </c>
      <c r="S895" t="s">
        <v>8327</v>
      </c>
      <c r="T895" s="5">
        <f t="shared" si="55"/>
        <v>40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s="6">
        <f t="shared" si="54"/>
        <v>39.17</v>
      </c>
      <c r="Q896" t="s">
        <v>8279</v>
      </c>
      <c r="R896" s="7" t="s">
        <v>8323</v>
      </c>
      <c r="S896" t="s">
        <v>8327</v>
      </c>
      <c r="T896" s="5">
        <f t="shared" si="55"/>
        <v>147.81132075471697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s="6">
        <f t="shared" si="54"/>
        <v>2.4375</v>
      </c>
      <c r="Q897" t="s">
        <v>8279</v>
      </c>
      <c r="R897" s="7" t="s">
        <v>8323</v>
      </c>
      <c r="S897" t="s">
        <v>8327</v>
      </c>
      <c r="T897" s="5">
        <f t="shared" si="55"/>
        <v>27.857142857142858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s="6">
        <f t="shared" si="54"/>
        <v>40</v>
      </c>
      <c r="Q898" t="s">
        <v>8279</v>
      </c>
      <c r="R898" s="7" t="s">
        <v>8323</v>
      </c>
      <c r="S898" t="s">
        <v>8327</v>
      </c>
      <c r="T898" s="5">
        <f t="shared" si="55"/>
        <v>44.444444444444443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s="6">
        <f t="shared" ref="P899:P962" si="58">(E899/D899)*100</f>
        <v>0</v>
      </c>
      <c r="Q899" t="s">
        <v>8279</v>
      </c>
      <c r="R899" s="7" t="s">
        <v>8323</v>
      </c>
      <c r="S899" t="s">
        <v>8327</v>
      </c>
      <c r="T899" s="5" t="e">
        <f t="shared" ref="T899:T962" si="59">E899/N899</f>
        <v>#DIV/0!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s="6">
        <f t="shared" si="58"/>
        <v>2.8000000000000003</v>
      </c>
      <c r="Q900" t="s">
        <v>8279</v>
      </c>
      <c r="R900" s="7" t="s">
        <v>8323</v>
      </c>
      <c r="S900" t="s">
        <v>8327</v>
      </c>
      <c r="T900" s="5">
        <f t="shared" si="59"/>
        <v>35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s="6">
        <f t="shared" si="58"/>
        <v>37.333333333333336</v>
      </c>
      <c r="Q901" t="s">
        <v>8279</v>
      </c>
      <c r="R901" s="7" t="s">
        <v>8323</v>
      </c>
      <c r="S901" t="s">
        <v>8327</v>
      </c>
      <c r="T901" s="5">
        <f t="shared" si="59"/>
        <v>35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s="6">
        <f t="shared" si="58"/>
        <v>0.42</v>
      </c>
      <c r="Q902" t="s">
        <v>8278</v>
      </c>
      <c r="R902" s="7" t="s">
        <v>8323</v>
      </c>
      <c r="S902" t="s">
        <v>8326</v>
      </c>
      <c r="T902" s="5">
        <f t="shared" si="59"/>
        <v>10.5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s="6">
        <f t="shared" si="58"/>
        <v>0</v>
      </c>
      <c r="Q903" t="s">
        <v>8278</v>
      </c>
      <c r="R903" s="7" t="s">
        <v>8323</v>
      </c>
      <c r="S903" t="s">
        <v>8326</v>
      </c>
      <c r="T903" s="5" t="e">
        <f t="shared" si="59"/>
        <v>#DIV/0!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s="6">
        <f t="shared" si="58"/>
        <v>0.3</v>
      </c>
      <c r="Q904" t="s">
        <v>8278</v>
      </c>
      <c r="R904" s="7" t="s">
        <v>8323</v>
      </c>
      <c r="S904" t="s">
        <v>8326</v>
      </c>
      <c r="T904" s="5">
        <f t="shared" si="59"/>
        <v>30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s="6">
        <f t="shared" si="58"/>
        <v>3.2</v>
      </c>
      <c r="Q905" t="s">
        <v>8278</v>
      </c>
      <c r="R905" s="7" t="s">
        <v>8323</v>
      </c>
      <c r="S905" t="s">
        <v>8326</v>
      </c>
      <c r="T905" s="5">
        <f t="shared" si="59"/>
        <v>40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s="6">
        <f t="shared" si="58"/>
        <v>0.30199999999999999</v>
      </c>
      <c r="Q906" t="s">
        <v>8278</v>
      </c>
      <c r="R906" s="7" t="s">
        <v>8323</v>
      </c>
      <c r="S906" t="s">
        <v>8326</v>
      </c>
      <c r="T906" s="5">
        <f t="shared" si="59"/>
        <v>50.333333333333336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s="6">
        <f t="shared" si="58"/>
        <v>3.0153846153846153</v>
      </c>
      <c r="Q907" t="s">
        <v>8278</v>
      </c>
      <c r="R907" s="7" t="s">
        <v>8323</v>
      </c>
      <c r="S907" t="s">
        <v>8326</v>
      </c>
      <c r="T907" s="5">
        <f t="shared" si="59"/>
        <v>32.666666666666664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s="6">
        <f t="shared" si="58"/>
        <v>0</v>
      </c>
      <c r="Q908" t="s">
        <v>8278</v>
      </c>
      <c r="R908" s="7" t="s">
        <v>8323</v>
      </c>
      <c r="S908" t="s">
        <v>8326</v>
      </c>
      <c r="T908" s="5" t="e">
        <f t="shared" si="59"/>
        <v>#DIV/0!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s="6">
        <f t="shared" si="58"/>
        <v>0</v>
      </c>
      <c r="Q909" t="s">
        <v>8278</v>
      </c>
      <c r="R909" s="7" t="s">
        <v>8323</v>
      </c>
      <c r="S909" t="s">
        <v>8326</v>
      </c>
      <c r="T909" s="5" t="e">
        <f t="shared" si="59"/>
        <v>#DIV/0!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s="6">
        <f t="shared" si="58"/>
        <v>0</v>
      </c>
      <c r="Q910" t="s">
        <v>8278</v>
      </c>
      <c r="R910" s="7" t="s">
        <v>8323</v>
      </c>
      <c r="S910" t="s">
        <v>8326</v>
      </c>
      <c r="T910" s="5" t="e">
        <f t="shared" si="59"/>
        <v>#DIV/0!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s="6">
        <f t="shared" si="58"/>
        <v>3.25</v>
      </c>
      <c r="Q911" t="s">
        <v>8278</v>
      </c>
      <c r="R911" s="7" t="s">
        <v>8323</v>
      </c>
      <c r="S911" t="s">
        <v>8326</v>
      </c>
      <c r="T911" s="5">
        <f t="shared" si="59"/>
        <v>65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s="6">
        <f t="shared" si="58"/>
        <v>22.363636363636363</v>
      </c>
      <c r="Q912" t="s">
        <v>8278</v>
      </c>
      <c r="R912" s="7" t="s">
        <v>8323</v>
      </c>
      <c r="S912" t="s">
        <v>8326</v>
      </c>
      <c r="T912" s="5">
        <f t="shared" si="59"/>
        <v>24.6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s="6">
        <f t="shared" si="58"/>
        <v>0</v>
      </c>
      <c r="Q913" t="s">
        <v>8278</v>
      </c>
      <c r="R913" s="7" t="s">
        <v>8323</v>
      </c>
      <c r="S913" t="s">
        <v>8326</v>
      </c>
      <c r="T913" s="5" t="e">
        <f t="shared" si="59"/>
        <v>#DIV/0!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s="6">
        <f t="shared" si="58"/>
        <v>0.85714285714285721</v>
      </c>
      <c r="Q914" t="s">
        <v>8278</v>
      </c>
      <c r="R914" s="7" t="s">
        <v>8323</v>
      </c>
      <c r="S914" t="s">
        <v>8326</v>
      </c>
      <c r="T914" s="5">
        <f t="shared" si="59"/>
        <v>15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s="6">
        <f t="shared" si="58"/>
        <v>6.6066666666666665</v>
      </c>
      <c r="Q915" t="s">
        <v>8278</v>
      </c>
      <c r="R915" s="7" t="s">
        <v>8323</v>
      </c>
      <c r="S915" t="s">
        <v>8326</v>
      </c>
      <c r="T915" s="5">
        <f t="shared" si="59"/>
        <v>82.583333333333329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s="6">
        <f t="shared" si="58"/>
        <v>0</v>
      </c>
      <c r="Q916" t="s">
        <v>8278</v>
      </c>
      <c r="R916" s="7" t="s">
        <v>8323</v>
      </c>
      <c r="S916" t="s">
        <v>8326</v>
      </c>
      <c r="T916" s="5" t="e">
        <f t="shared" si="59"/>
        <v>#DIV/0!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s="6">
        <f t="shared" si="58"/>
        <v>5.7692307692307692</v>
      </c>
      <c r="Q917" t="s">
        <v>8278</v>
      </c>
      <c r="R917" s="7" t="s">
        <v>8323</v>
      </c>
      <c r="S917" t="s">
        <v>8326</v>
      </c>
      <c r="T917" s="5">
        <f t="shared" si="59"/>
        <v>41.666666666666664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s="6">
        <f t="shared" si="58"/>
        <v>0</v>
      </c>
      <c r="Q918" t="s">
        <v>8278</v>
      </c>
      <c r="R918" s="7" t="s">
        <v>8323</v>
      </c>
      <c r="S918" t="s">
        <v>8326</v>
      </c>
      <c r="T918" s="5" t="e">
        <f t="shared" si="59"/>
        <v>#DIV/0!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s="6">
        <f t="shared" si="58"/>
        <v>0.6</v>
      </c>
      <c r="Q919" t="s">
        <v>8278</v>
      </c>
      <c r="R919" s="7" t="s">
        <v>8323</v>
      </c>
      <c r="S919" t="s">
        <v>8326</v>
      </c>
      <c r="T919" s="5">
        <f t="shared" si="59"/>
        <v>30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s="6">
        <f t="shared" si="58"/>
        <v>5.0256410256410255</v>
      </c>
      <c r="Q920" t="s">
        <v>8278</v>
      </c>
      <c r="R920" s="7" t="s">
        <v>8323</v>
      </c>
      <c r="S920" t="s">
        <v>8326</v>
      </c>
      <c r="T920" s="5">
        <f t="shared" si="59"/>
        <v>19.600000000000001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s="6">
        <f t="shared" si="58"/>
        <v>0.5</v>
      </c>
      <c r="Q921" t="s">
        <v>8278</v>
      </c>
      <c r="R921" s="7" t="s">
        <v>8323</v>
      </c>
      <c r="S921" t="s">
        <v>8326</v>
      </c>
      <c r="T921" s="5">
        <f t="shared" si="59"/>
        <v>100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s="6">
        <f t="shared" si="58"/>
        <v>0</v>
      </c>
      <c r="Q922" t="s">
        <v>8278</v>
      </c>
      <c r="R922" s="7" t="s">
        <v>8323</v>
      </c>
      <c r="S922" t="s">
        <v>8326</v>
      </c>
      <c r="T922" s="5" t="e">
        <f t="shared" si="59"/>
        <v>#DIV/0!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s="6">
        <f t="shared" si="58"/>
        <v>30.9</v>
      </c>
      <c r="Q923" t="s">
        <v>8278</v>
      </c>
      <c r="R923" s="7" t="s">
        <v>8323</v>
      </c>
      <c r="S923" t="s">
        <v>8326</v>
      </c>
      <c r="T923" s="5">
        <f t="shared" si="59"/>
        <v>231.75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s="6">
        <f t="shared" si="58"/>
        <v>21.037037037037038</v>
      </c>
      <c r="Q924" t="s">
        <v>8278</v>
      </c>
      <c r="R924" s="7" t="s">
        <v>8323</v>
      </c>
      <c r="S924" t="s">
        <v>8326</v>
      </c>
      <c r="T924" s="5">
        <f t="shared" si="59"/>
        <v>189.33333333333334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s="6">
        <f t="shared" si="58"/>
        <v>2.1999999999999997</v>
      </c>
      <c r="Q925" t="s">
        <v>8278</v>
      </c>
      <c r="R925" s="7" t="s">
        <v>8323</v>
      </c>
      <c r="S925" t="s">
        <v>8326</v>
      </c>
      <c r="T925" s="5">
        <f t="shared" si="59"/>
        <v>55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s="6">
        <f t="shared" si="58"/>
        <v>10.9</v>
      </c>
      <c r="Q926" t="s">
        <v>8278</v>
      </c>
      <c r="R926" s="7" t="s">
        <v>8323</v>
      </c>
      <c r="S926" t="s">
        <v>8326</v>
      </c>
      <c r="T926" s="5">
        <f t="shared" si="59"/>
        <v>21.8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s="6">
        <f t="shared" si="58"/>
        <v>2.666666666666667</v>
      </c>
      <c r="Q927" t="s">
        <v>8278</v>
      </c>
      <c r="R927" s="7" t="s">
        <v>8323</v>
      </c>
      <c r="S927" t="s">
        <v>8326</v>
      </c>
      <c r="T927" s="5">
        <f t="shared" si="59"/>
        <v>32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s="6">
        <f t="shared" si="58"/>
        <v>0</v>
      </c>
      <c r="Q928" t="s">
        <v>8278</v>
      </c>
      <c r="R928" s="7" t="s">
        <v>8323</v>
      </c>
      <c r="S928" t="s">
        <v>8326</v>
      </c>
      <c r="T928" s="5" t="e">
        <f t="shared" si="59"/>
        <v>#DIV/0!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s="6">
        <f t="shared" si="58"/>
        <v>0</v>
      </c>
      <c r="Q929" t="s">
        <v>8278</v>
      </c>
      <c r="R929" s="7" t="s">
        <v>8323</v>
      </c>
      <c r="S929" t="s">
        <v>8326</v>
      </c>
      <c r="T929" s="5" t="e">
        <f t="shared" si="59"/>
        <v>#DIV/0!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s="6">
        <f t="shared" si="58"/>
        <v>10.86206896551724</v>
      </c>
      <c r="Q930" t="s">
        <v>8278</v>
      </c>
      <c r="R930" s="7" t="s">
        <v>8323</v>
      </c>
      <c r="S930" t="s">
        <v>8326</v>
      </c>
      <c r="T930" s="5">
        <f t="shared" si="59"/>
        <v>56.25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s="6">
        <f t="shared" si="58"/>
        <v>0</v>
      </c>
      <c r="Q931" t="s">
        <v>8278</v>
      </c>
      <c r="R931" s="7" t="s">
        <v>8323</v>
      </c>
      <c r="S931" t="s">
        <v>8326</v>
      </c>
      <c r="T931" s="5" t="e">
        <f t="shared" si="59"/>
        <v>#DIV/0!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s="6">
        <f t="shared" si="58"/>
        <v>38.333333333333336</v>
      </c>
      <c r="Q932" t="s">
        <v>8278</v>
      </c>
      <c r="R932" s="7" t="s">
        <v>8323</v>
      </c>
      <c r="S932" t="s">
        <v>8326</v>
      </c>
      <c r="T932" s="5">
        <f t="shared" si="59"/>
        <v>69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s="6">
        <f t="shared" si="58"/>
        <v>6.5500000000000007</v>
      </c>
      <c r="Q933" t="s">
        <v>8278</v>
      </c>
      <c r="R933" s="7" t="s">
        <v>8323</v>
      </c>
      <c r="S933" t="s">
        <v>8326</v>
      </c>
      <c r="T933" s="5">
        <f t="shared" si="59"/>
        <v>18.714285714285715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s="6">
        <f t="shared" si="58"/>
        <v>14.536842105263158</v>
      </c>
      <c r="Q934" t="s">
        <v>8278</v>
      </c>
      <c r="R934" s="7" t="s">
        <v>8323</v>
      </c>
      <c r="S934" t="s">
        <v>8326</v>
      </c>
      <c r="T934" s="5">
        <f t="shared" si="59"/>
        <v>46.033333333333331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s="6">
        <f t="shared" si="58"/>
        <v>6</v>
      </c>
      <c r="Q935" t="s">
        <v>8278</v>
      </c>
      <c r="R935" s="7" t="s">
        <v>8323</v>
      </c>
      <c r="S935" t="s">
        <v>8326</v>
      </c>
      <c r="T935" s="5">
        <f t="shared" si="59"/>
        <v>60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s="6">
        <f t="shared" si="58"/>
        <v>30.4</v>
      </c>
      <c r="Q936" t="s">
        <v>8278</v>
      </c>
      <c r="R936" s="7" t="s">
        <v>8323</v>
      </c>
      <c r="S936" t="s">
        <v>8326</v>
      </c>
      <c r="T936" s="5">
        <f t="shared" si="59"/>
        <v>50.666666666666664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s="6">
        <f t="shared" si="58"/>
        <v>1.4285714285714286</v>
      </c>
      <c r="Q937" t="s">
        <v>8278</v>
      </c>
      <c r="R937" s="7" t="s">
        <v>8323</v>
      </c>
      <c r="S937" t="s">
        <v>8326</v>
      </c>
      <c r="T937" s="5">
        <f t="shared" si="59"/>
        <v>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s="6">
        <f t="shared" si="58"/>
        <v>0</v>
      </c>
      <c r="Q938" t="s">
        <v>8278</v>
      </c>
      <c r="R938" s="7" t="s">
        <v>8323</v>
      </c>
      <c r="S938" t="s">
        <v>8326</v>
      </c>
      <c r="T938" s="5" t="e">
        <f t="shared" si="59"/>
        <v>#DIV/0!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s="6">
        <f t="shared" si="58"/>
        <v>1.1428571428571428</v>
      </c>
      <c r="Q939" t="s">
        <v>8278</v>
      </c>
      <c r="R939" s="7" t="s">
        <v>8323</v>
      </c>
      <c r="S939" t="s">
        <v>8326</v>
      </c>
      <c r="T939" s="5">
        <f t="shared" si="59"/>
        <v>20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s="6">
        <f t="shared" si="58"/>
        <v>0.35714285714285715</v>
      </c>
      <c r="Q940" t="s">
        <v>8278</v>
      </c>
      <c r="R940" s="7" t="s">
        <v>8323</v>
      </c>
      <c r="S940" t="s">
        <v>8326</v>
      </c>
      <c r="T940" s="5">
        <f t="shared" si="59"/>
        <v>25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s="6">
        <f t="shared" si="58"/>
        <v>1.4545454545454546</v>
      </c>
      <c r="Q941" t="s">
        <v>8278</v>
      </c>
      <c r="R941" s="7" t="s">
        <v>8323</v>
      </c>
      <c r="S941" t="s">
        <v>8326</v>
      </c>
      <c r="T941" s="5">
        <f t="shared" si="59"/>
        <v>20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s="6">
        <f t="shared" si="58"/>
        <v>17.155555555555555</v>
      </c>
      <c r="Q942" t="s">
        <v>8273</v>
      </c>
      <c r="R942" s="7" t="s">
        <v>8317</v>
      </c>
      <c r="S942" t="s">
        <v>8319</v>
      </c>
      <c r="T942" s="5">
        <f t="shared" si="59"/>
        <v>110.28571428571429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s="6">
        <f t="shared" si="58"/>
        <v>2.3220000000000001</v>
      </c>
      <c r="Q943" t="s">
        <v>8273</v>
      </c>
      <c r="R943" s="7" t="s">
        <v>8317</v>
      </c>
      <c r="S943" t="s">
        <v>8319</v>
      </c>
      <c r="T943" s="5">
        <f t="shared" si="59"/>
        <v>37.451612903225808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s="6">
        <f t="shared" si="58"/>
        <v>8.9066666666666663</v>
      </c>
      <c r="Q944" t="s">
        <v>8273</v>
      </c>
      <c r="R944" s="7" t="s">
        <v>8317</v>
      </c>
      <c r="S944" t="s">
        <v>8319</v>
      </c>
      <c r="T944" s="5">
        <f t="shared" si="59"/>
        <v>41.75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s="6">
        <f t="shared" si="58"/>
        <v>9.6333333333333346</v>
      </c>
      <c r="Q945" t="s">
        <v>8273</v>
      </c>
      <c r="R945" s="7" t="s">
        <v>8317</v>
      </c>
      <c r="S945" t="s">
        <v>8319</v>
      </c>
      <c r="T945" s="5">
        <f t="shared" si="59"/>
        <v>24.083333333333332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s="6">
        <f t="shared" si="58"/>
        <v>13.325999999999999</v>
      </c>
      <c r="Q946" t="s">
        <v>8273</v>
      </c>
      <c r="R946" s="7" t="s">
        <v>8317</v>
      </c>
      <c r="S946" t="s">
        <v>8319</v>
      </c>
      <c r="T946" s="5">
        <f t="shared" si="59"/>
        <v>69.40625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s="6">
        <f t="shared" si="58"/>
        <v>2.484</v>
      </c>
      <c r="Q947" t="s">
        <v>8273</v>
      </c>
      <c r="R947" s="7" t="s">
        <v>8317</v>
      </c>
      <c r="S947" t="s">
        <v>8319</v>
      </c>
      <c r="T947" s="5">
        <f t="shared" si="59"/>
        <v>155.25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s="6">
        <f t="shared" si="58"/>
        <v>1.9066666666666665</v>
      </c>
      <c r="Q948" t="s">
        <v>8273</v>
      </c>
      <c r="R948" s="7" t="s">
        <v>8317</v>
      </c>
      <c r="S948" t="s">
        <v>8319</v>
      </c>
      <c r="T948" s="5">
        <f t="shared" si="59"/>
        <v>57.2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s="6">
        <f t="shared" si="58"/>
        <v>0</v>
      </c>
      <c r="Q949" t="s">
        <v>8273</v>
      </c>
      <c r="R949" s="7" t="s">
        <v>8317</v>
      </c>
      <c r="S949" t="s">
        <v>8319</v>
      </c>
      <c r="T949" s="5" t="e">
        <f t="shared" si="59"/>
        <v>#DIV/0!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s="6">
        <f t="shared" si="58"/>
        <v>12</v>
      </c>
      <c r="Q950" t="s">
        <v>8273</v>
      </c>
      <c r="R950" s="7" t="s">
        <v>8317</v>
      </c>
      <c r="S950" t="s">
        <v>8319</v>
      </c>
      <c r="T950" s="5">
        <f t="shared" si="59"/>
        <v>60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s="6">
        <f t="shared" si="58"/>
        <v>1.365</v>
      </c>
      <c r="Q951" t="s">
        <v>8273</v>
      </c>
      <c r="R951" s="7" t="s">
        <v>8317</v>
      </c>
      <c r="S951" t="s">
        <v>8319</v>
      </c>
      <c r="T951" s="5">
        <f t="shared" si="59"/>
        <v>39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s="6">
        <f t="shared" si="58"/>
        <v>28.04</v>
      </c>
      <c r="Q952" t="s">
        <v>8273</v>
      </c>
      <c r="R952" s="7" t="s">
        <v>8317</v>
      </c>
      <c r="S952" t="s">
        <v>8319</v>
      </c>
      <c r="T952" s="5">
        <f t="shared" si="59"/>
        <v>58.416666666666664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s="6">
        <f t="shared" si="58"/>
        <v>38.39</v>
      </c>
      <c r="Q953" t="s">
        <v>8273</v>
      </c>
      <c r="R953" s="7" t="s">
        <v>8317</v>
      </c>
      <c r="S953" t="s">
        <v>8319</v>
      </c>
      <c r="T953" s="5">
        <f t="shared" si="59"/>
        <v>158.63636363636363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s="6">
        <f t="shared" si="58"/>
        <v>39.942857142857143</v>
      </c>
      <c r="Q954" t="s">
        <v>8273</v>
      </c>
      <c r="R954" s="7" t="s">
        <v>8317</v>
      </c>
      <c r="S954" t="s">
        <v>8319</v>
      </c>
      <c r="T954" s="5">
        <f t="shared" si="59"/>
        <v>99.857142857142861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s="6">
        <f t="shared" si="58"/>
        <v>0.84</v>
      </c>
      <c r="Q955" t="s">
        <v>8273</v>
      </c>
      <c r="R955" s="7" t="s">
        <v>8317</v>
      </c>
      <c r="S955" t="s">
        <v>8319</v>
      </c>
      <c r="T955" s="5">
        <f t="shared" si="59"/>
        <v>25.2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s="6">
        <f t="shared" si="58"/>
        <v>43.406666666666666</v>
      </c>
      <c r="Q956" t="s">
        <v>8273</v>
      </c>
      <c r="R956" s="7" t="s">
        <v>8317</v>
      </c>
      <c r="S956" t="s">
        <v>8319</v>
      </c>
      <c r="T956" s="5">
        <f t="shared" si="59"/>
        <v>89.191780821917803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s="6">
        <f t="shared" si="58"/>
        <v>5.6613333333333333</v>
      </c>
      <c r="Q957" t="s">
        <v>8273</v>
      </c>
      <c r="R957" s="7" t="s">
        <v>8317</v>
      </c>
      <c r="S957" t="s">
        <v>8319</v>
      </c>
      <c r="T957" s="5">
        <f t="shared" si="59"/>
        <v>182.6236559139785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s="6">
        <f t="shared" si="58"/>
        <v>1.722</v>
      </c>
      <c r="Q958" t="s">
        <v>8273</v>
      </c>
      <c r="R958" s="7" t="s">
        <v>8317</v>
      </c>
      <c r="S958" t="s">
        <v>8319</v>
      </c>
      <c r="T958" s="5">
        <f t="shared" si="59"/>
        <v>50.647058823529413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s="6">
        <f t="shared" si="58"/>
        <v>1.9416666666666664</v>
      </c>
      <c r="Q959" t="s">
        <v>8273</v>
      </c>
      <c r="R959" s="7" t="s">
        <v>8317</v>
      </c>
      <c r="S959" t="s">
        <v>8319</v>
      </c>
      <c r="T959" s="5">
        <f t="shared" si="59"/>
        <v>33.285714285714285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s="6">
        <f t="shared" si="58"/>
        <v>11.328275684711327</v>
      </c>
      <c r="Q960" t="s">
        <v>8273</v>
      </c>
      <c r="R960" s="7" t="s">
        <v>8317</v>
      </c>
      <c r="S960" t="s">
        <v>8319</v>
      </c>
      <c r="T960" s="5">
        <f t="shared" si="59"/>
        <v>51.823529411764703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s="6">
        <f t="shared" si="58"/>
        <v>38.86</v>
      </c>
      <c r="Q961" t="s">
        <v>8273</v>
      </c>
      <c r="R961" s="7" t="s">
        <v>8317</v>
      </c>
      <c r="S961" t="s">
        <v>8319</v>
      </c>
      <c r="T961" s="5">
        <f t="shared" si="59"/>
        <v>113.62573099415205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s="6">
        <f t="shared" si="58"/>
        <v>46.100628930817614</v>
      </c>
      <c r="Q962" t="s">
        <v>8273</v>
      </c>
      <c r="R962" s="7" t="s">
        <v>8317</v>
      </c>
      <c r="S962" t="s">
        <v>8319</v>
      </c>
      <c r="T962" s="5">
        <f t="shared" si="59"/>
        <v>136.46276595744681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s="6">
        <f t="shared" ref="P963:P1026" si="62">(E963/D963)*100</f>
        <v>42.188421052631583</v>
      </c>
      <c r="Q963" t="s">
        <v>8273</v>
      </c>
      <c r="R963" s="7" t="s">
        <v>8317</v>
      </c>
      <c r="S963" t="s">
        <v>8319</v>
      </c>
      <c r="T963" s="5">
        <f t="shared" ref="T963:T1026" si="63">E963/N963</f>
        <v>364.35454545454547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s="6">
        <f t="shared" si="62"/>
        <v>28.48</v>
      </c>
      <c r="Q964" t="s">
        <v>8273</v>
      </c>
      <c r="R964" s="7" t="s">
        <v>8317</v>
      </c>
      <c r="S964" t="s">
        <v>8319</v>
      </c>
      <c r="T964" s="5">
        <f t="shared" si="63"/>
        <v>19.243243243243242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s="6">
        <f t="shared" si="62"/>
        <v>1.077142857142857</v>
      </c>
      <c r="Q965" t="s">
        <v>8273</v>
      </c>
      <c r="R965" s="7" t="s">
        <v>8317</v>
      </c>
      <c r="S965" t="s">
        <v>8319</v>
      </c>
      <c r="T965" s="5">
        <f t="shared" si="63"/>
        <v>41.888888888888886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s="6">
        <f t="shared" si="62"/>
        <v>0.79909090909090907</v>
      </c>
      <c r="Q966" t="s">
        <v>8273</v>
      </c>
      <c r="R966" s="7" t="s">
        <v>8317</v>
      </c>
      <c r="S966" t="s">
        <v>8319</v>
      </c>
      <c r="T966" s="5">
        <f t="shared" si="63"/>
        <v>30.310344827586206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s="6">
        <f t="shared" si="62"/>
        <v>1.1919999999999999</v>
      </c>
      <c r="Q967" t="s">
        <v>8273</v>
      </c>
      <c r="R967" s="7" t="s">
        <v>8317</v>
      </c>
      <c r="S967" t="s">
        <v>8319</v>
      </c>
      <c r="T967" s="5">
        <f t="shared" si="63"/>
        <v>49.666666666666664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s="6">
        <f t="shared" si="62"/>
        <v>14.799999999999999</v>
      </c>
      <c r="Q968" t="s">
        <v>8273</v>
      </c>
      <c r="R968" s="7" t="s">
        <v>8317</v>
      </c>
      <c r="S968" t="s">
        <v>8319</v>
      </c>
      <c r="T968" s="5">
        <f t="shared" si="63"/>
        <v>59.2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s="6">
        <f t="shared" si="62"/>
        <v>17.810000000000002</v>
      </c>
      <c r="Q969" t="s">
        <v>8273</v>
      </c>
      <c r="R969" s="7" t="s">
        <v>8317</v>
      </c>
      <c r="S969" t="s">
        <v>8319</v>
      </c>
      <c r="T969" s="5">
        <f t="shared" si="63"/>
        <v>43.97530864197531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s="6">
        <f t="shared" si="62"/>
        <v>1.325</v>
      </c>
      <c r="Q970" t="s">
        <v>8273</v>
      </c>
      <c r="R970" s="7" t="s">
        <v>8317</v>
      </c>
      <c r="S970" t="s">
        <v>8319</v>
      </c>
      <c r="T970" s="5">
        <f t="shared" si="63"/>
        <v>26.5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s="6">
        <f t="shared" si="62"/>
        <v>46.666666666666664</v>
      </c>
      <c r="Q971" t="s">
        <v>8273</v>
      </c>
      <c r="R971" s="7" t="s">
        <v>8317</v>
      </c>
      <c r="S971" t="s">
        <v>8319</v>
      </c>
      <c r="T971" s="5">
        <f t="shared" si="63"/>
        <v>1272.7272727272727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s="6">
        <f t="shared" si="62"/>
        <v>45.92</v>
      </c>
      <c r="Q972" t="s">
        <v>8273</v>
      </c>
      <c r="R972" s="7" t="s">
        <v>8317</v>
      </c>
      <c r="S972" t="s">
        <v>8319</v>
      </c>
      <c r="T972" s="5">
        <f t="shared" si="63"/>
        <v>164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s="6">
        <f t="shared" si="62"/>
        <v>0.22599999999999998</v>
      </c>
      <c r="Q973" t="s">
        <v>8273</v>
      </c>
      <c r="R973" s="7" t="s">
        <v>8317</v>
      </c>
      <c r="S973" t="s">
        <v>8319</v>
      </c>
      <c r="T973" s="5">
        <f t="shared" si="63"/>
        <v>45.2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s="6">
        <f t="shared" si="62"/>
        <v>34.625</v>
      </c>
      <c r="Q974" t="s">
        <v>8273</v>
      </c>
      <c r="R974" s="7" t="s">
        <v>8317</v>
      </c>
      <c r="S974" t="s">
        <v>8319</v>
      </c>
      <c r="T974" s="5">
        <f t="shared" si="63"/>
        <v>153.88888888888889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s="6">
        <f t="shared" si="62"/>
        <v>2.0549999999999997</v>
      </c>
      <c r="Q975" t="s">
        <v>8273</v>
      </c>
      <c r="R975" s="7" t="s">
        <v>8317</v>
      </c>
      <c r="S975" t="s">
        <v>8319</v>
      </c>
      <c r="T975" s="5">
        <f t="shared" si="63"/>
        <v>51.375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s="6">
        <f t="shared" si="62"/>
        <v>0.55999999999999994</v>
      </c>
      <c r="Q976" t="s">
        <v>8273</v>
      </c>
      <c r="R976" s="7" t="s">
        <v>8317</v>
      </c>
      <c r="S976" t="s">
        <v>8319</v>
      </c>
      <c r="T976" s="5">
        <f t="shared" si="63"/>
        <v>93.333333333333329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s="6">
        <f t="shared" si="62"/>
        <v>2.6069999999999998</v>
      </c>
      <c r="Q977" t="s">
        <v>8273</v>
      </c>
      <c r="R977" s="7" t="s">
        <v>8317</v>
      </c>
      <c r="S977" t="s">
        <v>8319</v>
      </c>
      <c r="T977" s="5">
        <f t="shared" si="63"/>
        <v>108.625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s="6">
        <f t="shared" si="62"/>
        <v>1.9259999999999999</v>
      </c>
      <c r="Q978" t="s">
        <v>8273</v>
      </c>
      <c r="R978" s="7" t="s">
        <v>8317</v>
      </c>
      <c r="S978" t="s">
        <v>8319</v>
      </c>
      <c r="T978" s="5">
        <f t="shared" si="63"/>
        <v>160.5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s="6">
        <f t="shared" si="62"/>
        <v>33.666666666666664</v>
      </c>
      <c r="Q979" t="s">
        <v>8273</v>
      </c>
      <c r="R979" s="7" t="s">
        <v>8317</v>
      </c>
      <c r="S979" t="s">
        <v>8319</v>
      </c>
      <c r="T979" s="5">
        <f t="shared" si="63"/>
        <v>75.75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s="6">
        <f t="shared" si="62"/>
        <v>56.263267182990241</v>
      </c>
      <c r="Q980" t="s">
        <v>8273</v>
      </c>
      <c r="R980" s="7" t="s">
        <v>8317</v>
      </c>
      <c r="S980" t="s">
        <v>8319</v>
      </c>
      <c r="T980" s="5">
        <f t="shared" si="63"/>
        <v>790.83739837398377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s="6">
        <f t="shared" si="62"/>
        <v>82.817599999999999</v>
      </c>
      <c r="Q981" t="s">
        <v>8273</v>
      </c>
      <c r="R981" s="7" t="s">
        <v>8317</v>
      </c>
      <c r="S981" t="s">
        <v>8319</v>
      </c>
      <c r="T981" s="5">
        <f t="shared" si="63"/>
        <v>301.93916666666667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s="6">
        <f t="shared" si="62"/>
        <v>14.860000000000001</v>
      </c>
      <c r="Q982" t="s">
        <v>8273</v>
      </c>
      <c r="R982" s="7" t="s">
        <v>8317</v>
      </c>
      <c r="S982" t="s">
        <v>8319</v>
      </c>
      <c r="T982" s="5">
        <f t="shared" si="63"/>
        <v>47.935483870967744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s="6">
        <f t="shared" si="62"/>
        <v>1.2375123751237513E-2</v>
      </c>
      <c r="Q983" t="s">
        <v>8273</v>
      </c>
      <c r="R983" s="7" t="s">
        <v>8317</v>
      </c>
      <c r="S983" t="s">
        <v>8319</v>
      </c>
      <c r="T983" s="5">
        <f t="shared" si="63"/>
        <v>2.75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s="6">
        <f t="shared" si="62"/>
        <v>1.7142857142857144E-2</v>
      </c>
      <c r="Q984" t="s">
        <v>8273</v>
      </c>
      <c r="R984" s="7" t="s">
        <v>8317</v>
      </c>
      <c r="S984" t="s">
        <v>8319</v>
      </c>
      <c r="T984" s="5">
        <f t="shared" si="63"/>
        <v>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s="6">
        <f t="shared" si="62"/>
        <v>29.506136117214709</v>
      </c>
      <c r="Q985" t="s">
        <v>8273</v>
      </c>
      <c r="R985" s="7" t="s">
        <v>8317</v>
      </c>
      <c r="S985" t="s">
        <v>8319</v>
      </c>
      <c r="T985" s="5">
        <f t="shared" si="63"/>
        <v>171.79329608938548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s="6">
        <f t="shared" si="62"/>
        <v>1.06</v>
      </c>
      <c r="Q986" t="s">
        <v>8273</v>
      </c>
      <c r="R986" s="7" t="s">
        <v>8317</v>
      </c>
      <c r="S986" t="s">
        <v>8319</v>
      </c>
      <c r="T986" s="5">
        <f t="shared" si="63"/>
        <v>35.333333333333336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s="6">
        <f t="shared" si="62"/>
        <v>6.293333333333333</v>
      </c>
      <c r="Q987" t="s">
        <v>8273</v>
      </c>
      <c r="R987" s="7" t="s">
        <v>8317</v>
      </c>
      <c r="S987" t="s">
        <v>8319</v>
      </c>
      <c r="T987" s="5">
        <f t="shared" si="63"/>
        <v>82.086956521739125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s="6">
        <f t="shared" si="62"/>
        <v>12.75</v>
      </c>
      <c r="Q988" t="s">
        <v>8273</v>
      </c>
      <c r="R988" s="7" t="s">
        <v>8317</v>
      </c>
      <c r="S988" t="s">
        <v>8319</v>
      </c>
      <c r="T988" s="5">
        <f t="shared" si="63"/>
        <v>110.8695652173913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s="6">
        <f t="shared" si="62"/>
        <v>13.22</v>
      </c>
      <c r="Q989" t="s">
        <v>8273</v>
      </c>
      <c r="R989" s="7" t="s">
        <v>8317</v>
      </c>
      <c r="S989" t="s">
        <v>8319</v>
      </c>
      <c r="T989" s="5">
        <f t="shared" si="63"/>
        <v>161.21951219512195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s="6">
        <f t="shared" si="62"/>
        <v>0</v>
      </c>
      <c r="Q990" t="s">
        <v>8273</v>
      </c>
      <c r="R990" s="7" t="s">
        <v>8317</v>
      </c>
      <c r="S990" t="s">
        <v>8319</v>
      </c>
      <c r="T990" s="5" t="e">
        <f t="shared" si="63"/>
        <v>#DIV/0!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s="6">
        <f t="shared" si="62"/>
        <v>16.77</v>
      </c>
      <c r="Q991" t="s">
        <v>8273</v>
      </c>
      <c r="R991" s="7" t="s">
        <v>8317</v>
      </c>
      <c r="S991" t="s">
        <v>8319</v>
      </c>
      <c r="T991" s="5">
        <f t="shared" si="63"/>
        <v>52.40625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s="6">
        <f t="shared" si="62"/>
        <v>0.104</v>
      </c>
      <c r="Q992" t="s">
        <v>8273</v>
      </c>
      <c r="R992" s="7" t="s">
        <v>8317</v>
      </c>
      <c r="S992" t="s">
        <v>8319</v>
      </c>
      <c r="T992" s="5">
        <f t="shared" si="63"/>
        <v>13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s="6">
        <f t="shared" si="62"/>
        <v>4.24</v>
      </c>
      <c r="Q993" t="s">
        <v>8273</v>
      </c>
      <c r="R993" s="7" t="s">
        <v>8317</v>
      </c>
      <c r="S993" t="s">
        <v>8319</v>
      </c>
      <c r="T993" s="5">
        <f t="shared" si="63"/>
        <v>30.285714285714285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s="6">
        <f t="shared" si="62"/>
        <v>0.46699999999999997</v>
      </c>
      <c r="Q994" t="s">
        <v>8273</v>
      </c>
      <c r="R994" s="7" t="s">
        <v>8317</v>
      </c>
      <c r="S994" t="s">
        <v>8319</v>
      </c>
      <c r="T994" s="5">
        <f t="shared" si="63"/>
        <v>116.75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s="6">
        <f t="shared" si="62"/>
        <v>25.087142857142858</v>
      </c>
      <c r="Q995" t="s">
        <v>8273</v>
      </c>
      <c r="R995" s="7" t="s">
        <v>8317</v>
      </c>
      <c r="S995" t="s">
        <v>8319</v>
      </c>
      <c r="T995" s="5">
        <f t="shared" si="63"/>
        <v>89.59693877551021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s="6">
        <f t="shared" si="62"/>
        <v>2.3345000000000002</v>
      </c>
      <c r="Q996" t="s">
        <v>8273</v>
      </c>
      <c r="R996" s="7" t="s">
        <v>8317</v>
      </c>
      <c r="S996" t="s">
        <v>8319</v>
      </c>
      <c r="T996" s="5">
        <f t="shared" si="63"/>
        <v>424.45454545454544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s="6">
        <f t="shared" si="62"/>
        <v>7.26</v>
      </c>
      <c r="Q997" t="s">
        <v>8273</v>
      </c>
      <c r="R997" s="7" t="s">
        <v>8317</v>
      </c>
      <c r="S997" t="s">
        <v>8319</v>
      </c>
      <c r="T997" s="5">
        <f t="shared" si="63"/>
        <v>80.666666666666671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s="6">
        <f t="shared" si="62"/>
        <v>1.625</v>
      </c>
      <c r="Q998" t="s">
        <v>8273</v>
      </c>
      <c r="R998" s="7" t="s">
        <v>8317</v>
      </c>
      <c r="S998" t="s">
        <v>8319</v>
      </c>
      <c r="T998" s="5">
        <f t="shared" si="63"/>
        <v>13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s="6">
        <f t="shared" si="62"/>
        <v>1.3</v>
      </c>
      <c r="Q999" t="s">
        <v>8273</v>
      </c>
      <c r="R999" s="7" t="s">
        <v>8317</v>
      </c>
      <c r="S999" t="s">
        <v>8319</v>
      </c>
      <c r="T999" s="5">
        <f t="shared" si="63"/>
        <v>8.125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s="6">
        <f t="shared" si="62"/>
        <v>58.558333333333337</v>
      </c>
      <c r="Q1000" t="s">
        <v>8273</v>
      </c>
      <c r="R1000" s="7" t="s">
        <v>8317</v>
      </c>
      <c r="S1000" t="s">
        <v>8319</v>
      </c>
      <c r="T1000" s="5">
        <f t="shared" si="63"/>
        <v>153.42794759825327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s="6">
        <f t="shared" si="62"/>
        <v>7.7886666666666677</v>
      </c>
      <c r="Q1001" t="s">
        <v>8273</v>
      </c>
      <c r="R1001" s="7" t="s">
        <v>8317</v>
      </c>
      <c r="S1001" t="s">
        <v>8319</v>
      </c>
      <c r="T1001" s="5">
        <f t="shared" si="63"/>
        <v>292.07499999999999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s="6">
        <f t="shared" si="62"/>
        <v>2.2157147647256061</v>
      </c>
      <c r="Q1002" t="s">
        <v>8273</v>
      </c>
      <c r="R1002" s="7" t="s">
        <v>8317</v>
      </c>
      <c r="S1002" t="s">
        <v>8319</v>
      </c>
      <c r="T1002" s="5">
        <f t="shared" si="63"/>
        <v>3304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s="6">
        <f t="shared" si="62"/>
        <v>104</v>
      </c>
      <c r="Q1003" t="s">
        <v>8273</v>
      </c>
      <c r="R1003" s="7" t="s">
        <v>8317</v>
      </c>
      <c r="S1003" t="s">
        <v>8319</v>
      </c>
      <c r="T1003" s="5">
        <f t="shared" si="63"/>
        <v>1300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s="6">
        <f t="shared" si="62"/>
        <v>29.6029602960296</v>
      </c>
      <c r="Q1004" t="s">
        <v>8273</v>
      </c>
      <c r="R1004" s="7" t="s">
        <v>8317</v>
      </c>
      <c r="S1004" t="s">
        <v>8319</v>
      </c>
      <c r="T1004" s="5">
        <f t="shared" si="63"/>
        <v>134.54545454545453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s="6">
        <f t="shared" si="62"/>
        <v>16.055</v>
      </c>
      <c r="Q1005" t="s">
        <v>8273</v>
      </c>
      <c r="R1005" s="7" t="s">
        <v>8317</v>
      </c>
      <c r="S1005" t="s">
        <v>8319</v>
      </c>
      <c r="T1005" s="5">
        <f t="shared" si="63"/>
        <v>214.06666666666666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s="6">
        <f t="shared" si="62"/>
        <v>82.207999999999998</v>
      </c>
      <c r="Q1006" t="s">
        <v>8273</v>
      </c>
      <c r="R1006" s="7" t="s">
        <v>8317</v>
      </c>
      <c r="S1006" t="s">
        <v>8319</v>
      </c>
      <c r="T1006" s="5">
        <f t="shared" si="63"/>
        <v>216.33684210526314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s="6">
        <f t="shared" si="62"/>
        <v>75.051000000000002</v>
      </c>
      <c r="Q1007" t="s">
        <v>8273</v>
      </c>
      <c r="R1007" s="7" t="s">
        <v>8317</v>
      </c>
      <c r="S1007" t="s">
        <v>8319</v>
      </c>
      <c r="T1007" s="5">
        <f t="shared" si="63"/>
        <v>932.31055900621118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s="6">
        <f t="shared" si="62"/>
        <v>5.8500000000000005</v>
      </c>
      <c r="Q1008" t="s">
        <v>8273</v>
      </c>
      <c r="R1008" s="7" t="s">
        <v>8317</v>
      </c>
      <c r="S1008" t="s">
        <v>8319</v>
      </c>
      <c r="T1008" s="5">
        <f t="shared" si="63"/>
        <v>29.25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s="6">
        <f t="shared" si="62"/>
        <v>44.32</v>
      </c>
      <c r="Q1009" t="s">
        <v>8273</v>
      </c>
      <c r="R1009" s="7" t="s">
        <v>8317</v>
      </c>
      <c r="S1009" t="s">
        <v>8319</v>
      </c>
      <c r="T1009" s="5">
        <f t="shared" si="63"/>
        <v>174.94736842105263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s="6">
        <f t="shared" si="62"/>
        <v>0.26737967914438499</v>
      </c>
      <c r="Q1010" t="s">
        <v>8273</v>
      </c>
      <c r="R1010" s="7" t="s">
        <v>8317</v>
      </c>
      <c r="S1010" t="s">
        <v>8319</v>
      </c>
      <c r="T1010" s="5">
        <f t="shared" si="63"/>
        <v>250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s="6">
        <f t="shared" si="62"/>
        <v>13.13</v>
      </c>
      <c r="Q1011" t="s">
        <v>8273</v>
      </c>
      <c r="R1011" s="7" t="s">
        <v>8317</v>
      </c>
      <c r="S1011" t="s">
        <v>8319</v>
      </c>
      <c r="T1011" s="5">
        <f t="shared" si="63"/>
        <v>65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s="6">
        <f t="shared" si="62"/>
        <v>0.19088937093275488</v>
      </c>
      <c r="Q1012" t="s">
        <v>8273</v>
      </c>
      <c r="R1012" s="7" t="s">
        <v>8317</v>
      </c>
      <c r="S1012" t="s">
        <v>8319</v>
      </c>
      <c r="T1012" s="5">
        <f t="shared" si="63"/>
        <v>55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s="6">
        <f t="shared" si="62"/>
        <v>0.375</v>
      </c>
      <c r="Q1013" t="s">
        <v>8273</v>
      </c>
      <c r="R1013" s="7" t="s">
        <v>8317</v>
      </c>
      <c r="S1013" t="s">
        <v>8319</v>
      </c>
      <c r="T1013" s="5">
        <f t="shared" si="63"/>
        <v>75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s="6">
        <f t="shared" si="62"/>
        <v>21535.021000000001</v>
      </c>
      <c r="Q1014" t="s">
        <v>8273</v>
      </c>
      <c r="R1014" s="7" t="s">
        <v>8317</v>
      </c>
      <c r="S1014" t="s">
        <v>8319</v>
      </c>
      <c r="T1014" s="5">
        <f t="shared" si="63"/>
        <v>1389.3561935483872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s="6">
        <f t="shared" si="62"/>
        <v>34.527999999999999</v>
      </c>
      <c r="Q1015" t="s">
        <v>8273</v>
      </c>
      <c r="R1015" s="7" t="s">
        <v>8317</v>
      </c>
      <c r="S1015" t="s">
        <v>8319</v>
      </c>
      <c r="T1015" s="5">
        <f t="shared" si="63"/>
        <v>95.911111111111111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s="6">
        <f t="shared" si="62"/>
        <v>30.599999999999998</v>
      </c>
      <c r="Q1016" t="s">
        <v>8273</v>
      </c>
      <c r="R1016" s="7" t="s">
        <v>8317</v>
      </c>
      <c r="S1016" t="s">
        <v>8319</v>
      </c>
      <c r="T1016" s="5">
        <f t="shared" si="63"/>
        <v>191.25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s="6">
        <f t="shared" si="62"/>
        <v>2.666666666666667</v>
      </c>
      <c r="Q1017" t="s">
        <v>8273</v>
      </c>
      <c r="R1017" s="7" t="s">
        <v>8317</v>
      </c>
      <c r="S1017" t="s">
        <v>8319</v>
      </c>
      <c r="T1017" s="5">
        <f t="shared" si="63"/>
        <v>40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s="6">
        <f t="shared" si="62"/>
        <v>2.8420000000000001</v>
      </c>
      <c r="Q1018" t="s">
        <v>8273</v>
      </c>
      <c r="R1018" s="7" t="s">
        <v>8317</v>
      </c>
      <c r="S1018" t="s">
        <v>8319</v>
      </c>
      <c r="T1018" s="5">
        <f t="shared" si="63"/>
        <v>74.78947368421052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s="6">
        <f t="shared" si="62"/>
        <v>22.878799999999998</v>
      </c>
      <c r="Q1019" t="s">
        <v>8273</v>
      </c>
      <c r="R1019" s="7" t="s">
        <v>8317</v>
      </c>
      <c r="S1019" t="s">
        <v>8319</v>
      </c>
      <c r="T1019" s="5">
        <f t="shared" si="63"/>
        <v>161.11830985915492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s="6">
        <f t="shared" si="62"/>
        <v>3.105</v>
      </c>
      <c r="Q1020" t="s">
        <v>8273</v>
      </c>
      <c r="R1020" s="7" t="s">
        <v>8317</v>
      </c>
      <c r="S1020" t="s">
        <v>8319</v>
      </c>
      <c r="T1020" s="5">
        <f t="shared" si="63"/>
        <v>88.714285714285708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s="6">
        <f t="shared" si="62"/>
        <v>47.333333333333336</v>
      </c>
      <c r="Q1021" t="s">
        <v>8273</v>
      </c>
      <c r="R1021" s="7" t="s">
        <v>8317</v>
      </c>
      <c r="S1021" t="s">
        <v>8319</v>
      </c>
      <c r="T1021" s="5">
        <f t="shared" si="63"/>
        <v>53.25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s="6">
        <f t="shared" si="62"/>
        <v>205.54838709677421</v>
      </c>
      <c r="Q1022" t="s">
        <v>8280</v>
      </c>
      <c r="R1022" s="7" t="s">
        <v>8323</v>
      </c>
      <c r="S1022" t="s">
        <v>8328</v>
      </c>
      <c r="T1022" s="5">
        <f t="shared" si="63"/>
        <v>106.2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s="6">
        <f t="shared" si="62"/>
        <v>351.80366666666669</v>
      </c>
      <c r="Q1023" t="s">
        <v>8280</v>
      </c>
      <c r="R1023" s="7" t="s">
        <v>8323</v>
      </c>
      <c r="S1023" t="s">
        <v>8328</v>
      </c>
      <c r="T1023" s="5">
        <f t="shared" si="63"/>
        <v>22.079728033472804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s="6">
        <f t="shared" si="62"/>
        <v>114.9</v>
      </c>
      <c r="Q1024" t="s">
        <v>8280</v>
      </c>
      <c r="R1024" s="7" t="s">
        <v>8323</v>
      </c>
      <c r="S1024" t="s">
        <v>8328</v>
      </c>
      <c r="T1024" s="5">
        <f t="shared" si="63"/>
        <v>31.054054054054053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s="6">
        <f t="shared" si="62"/>
        <v>237.15</v>
      </c>
      <c r="Q1025" t="s">
        <v>8280</v>
      </c>
      <c r="R1025" s="7" t="s">
        <v>8323</v>
      </c>
      <c r="S1025" t="s">
        <v>8328</v>
      </c>
      <c r="T1025" s="5">
        <f t="shared" si="63"/>
        <v>36.206106870229007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s="6">
        <f t="shared" si="62"/>
        <v>118.63774999999998</v>
      </c>
      <c r="Q1026" t="s">
        <v>8280</v>
      </c>
      <c r="R1026" s="7" t="s">
        <v>8323</v>
      </c>
      <c r="S1026" t="s">
        <v>8328</v>
      </c>
      <c r="T1026" s="5">
        <f t="shared" si="63"/>
        <v>388.9762295081967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s="6">
        <f t="shared" ref="P1027:P1090" si="66">(E1027/D1027)*100</f>
        <v>109.92831428571431</v>
      </c>
      <c r="Q1027" t="s">
        <v>8280</v>
      </c>
      <c r="R1027" s="7" t="s">
        <v>8323</v>
      </c>
      <c r="S1027" t="s">
        <v>8328</v>
      </c>
      <c r="T1027" s="5">
        <f t="shared" ref="T1027:T1090" si="67">E1027/N1027</f>
        <v>71.848571428571432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s="6">
        <f t="shared" si="66"/>
        <v>100.00828571428571</v>
      </c>
      <c r="Q1028" t="s">
        <v>8280</v>
      </c>
      <c r="R1028" s="7" t="s">
        <v>8323</v>
      </c>
      <c r="S1028" t="s">
        <v>8328</v>
      </c>
      <c r="T1028" s="5">
        <f t="shared" si="67"/>
        <v>57.381803278688523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s="6">
        <f t="shared" si="66"/>
        <v>103.09292094387415</v>
      </c>
      <c r="Q1029" t="s">
        <v>8280</v>
      </c>
      <c r="R1029" s="7" t="s">
        <v>8323</v>
      </c>
      <c r="S1029" t="s">
        <v>8328</v>
      </c>
      <c r="T1029" s="5">
        <f t="shared" si="67"/>
        <v>69.666666666666671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s="6">
        <f t="shared" si="66"/>
        <v>117.27000000000001</v>
      </c>
      <c r="Q1030" t="s">
        <v>8280</v>
      </c>
      <c r="R1030" s="7" t="s">
        <v>8323</v>
      </c>
      <c r="S1030" t="s">
        <v>8328</v>
      </c>
      <c r="T1030" s="5">
        <f t="shared" si="67"/>
        <v>45.988235294117644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s="6">
        <f t="shared" si="66"/>
        <v>111.75999999999999</v>
      </c>
      <c r="Q1031" t="s">
        <v>8280</v>
      </c>
      <c r="R1031" s="7" t="s">
        <v>8323</v>
      </c>
      <c r="S1031" t="s">
        <v>8328</v>
      </c>
      <c r="T1031" s="5">
        <f t="shared" si="67"/>
        <v>79.262411347517727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s="6">
        <f t="shared" si="66"/>
        <v>342.09999999999997</v>
      </c>
      <c r="Q1032" t="s">
        <v>8280</v>
      </c>
      <c r="R1032" s="7" t="s">
        <v>8323</v>
      </c>
      <c r="S1032" t="s">
        <v>8328</v>
      </c>
      <c r="T1032" s="5">
        <f t="shared" si="67"/>
        <v>43.031446540880502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s="6">
        <f t="shared" si="66"/>
        <v>107.4</v>
      </c>
      <c r="Q1033" t="s">
        <v>8280</v>
      </c>
      <c r="R1033" s="7" t="s">
        <v>8323</v>
      </c>
      <c r="S1033" t="s">
        <v>8328</v>
      </c>
      <c r="T1033" s="5">
        <f t="shared" si="67"/>
        <v>108.48484848484848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s="6">
        <f t="shared" si="66"/>
        <v>108.49703703703703</v>
      </c>
      <c r="Q1034" t="s">
        <v>8280</v>
      </c>
      <c r="R1034" s="7" t="s">
        <v>8323</v>
      </c>
      <c r="S1034" t="s">
        <v>8328</v>
      </c>
      <c r="T1034" s="5">
        <f t="shared" si="67"/>
        <v>61.029583333333335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s="6">
        <f t="shared" si="66"/>
        <v>102.86144578313252</v>
      </c>
      <c r="Q1035" t="s">
        <v>8280</v>
      </c>
      <c r="R1035" s="7" t="s">
        <v>8323</v>
      </c>
      <c r="S1035" t="s">
        <v>8328</v>
      </c>
      <c r="T1035" s="5">
        <f t="shared" si="67"/>
        <v>50.592592592592595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s="6">
        <f t="shared" si="66"/>
        <v>130.0018</v>
      </c>
      <c r="Q1036" t="s">
        <v>8280</v>
      </c>
      <c r="R1036" s="7" t="s">
        <v>8323</v>
      </c>
      <c r="S1036" t="s">
        <v>8328</v>
      </c>
      <c r="T1036" s="5">
        <f t="shared" si="67"/>
        <v>39.157168674698795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s="6">
        <f t="shared" si="66"/>
        <v>107.65217391304347</v>
      </c>
      <c r="Q1037" t="s">
        <v>8280</v>
      </c>
      <c r="R1037" s="7" t="s">
        <v>8323</v>
      </c>
      <c r="S1037" t="s">
        <v>8328</v>
      </c>
      <c r="T1037" s="5">
        <f t="shared" si="67"/>
        <v>65.15789473684211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s="6">
        <f t="shared" si="66"/>
        <v>112.36044444444444</v>
      </c>
      <c r="Q1038" t="s">
        <v>8280</v>
      </c>
      <c r="R1038" s="7" t="s">
        <v>8323</v>
      </c>
      <c r="S1038" t="s">
        <v>8328</v>
      </c>
      <c r="T1038" s="5">
        <f t="shared" si="67"/>
        <v>23.963127962085309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s="6">
        <f t="shared" si="66"/>
        <v>102.1</v>
      </c>
      <c r="Q1039" t="s">
        <v>8280</v>
      </c>
      <c r="R1039" s="7" t="s">
        <v>8323</v>
      </c>
      <c r="S1039" t="s">
        <v>8328</v>
      </c>
      <c r="T1039" s="5">
        <f t="shared" si="67"/>
        <v>48.61904761904762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s="6">
        <f t="shared" si="66"/>
        <v>145.33333333333334</v>
      </c>
      <c r="Q1040" t="s">
        <v>8280</v>
      </c>
      <c r="R1040" s="7" t="s">
        <v>8323</v>
      </c>
      <c r="S1040" t="s">
        <v>8328</v>
      </c>
      <c r="T1040" s="5">
        <f t="shared" si="67"/>
        <v>35.73770491803279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s="6">
        <f t="shared" si="66"/>
        <v>128.19999999999999</v>
      </c>
      <c r="Q1041" t="s">
        <v>8280</v>
      </c>
      <c r="R1041" s="7" t="s">
        <v>8323</v>
      </c>
      <c r="S1041" t="s">
        <v>8328</v>
      </c>
      <c r="T1041" s="5">
        <f t="shared" si="67"/>
        <v>21.366666666666667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s="6">
        <f t="shared" si="66"/>
        <v>0.29411764705882354</v>
      </c>
      <c r="Q1042" t="s">
        <v>8281</v>
      </c>
      <c r="R1042" s="7" t="s">
        <v>8329</v>
      </c>
      <c r="S1042" t="s">
        <v>8330</v>
      </c>
      <c r="T1042" s="5">
        <f t="shared" si="67"/>
        <v>250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s="6">
        <f t="shared" si="66"/>
        <v>0</v>
      </c>
      <c r="Q1043" t="s">
        <v>8281</v>
      </c>
      <c r="R1043" s="7" t="s">
        <v>8329</v>
      </c>
      <c r="S1043" t="s">
        <v>8330</v>
      </c>
      <c r="T1043" s="5" t="e">
        <f t="shared" si="67"/>
        <v>#DIV/0!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s="6">
        <f t="shared" si="66"/>
        <v>1.5384615384615385</v>
      </c>
      <c r="Q1044" t="s">
        <v>8281</v>
      </c>
      <c r="R1044" s="7" t="s">
        <v>8329</v>
      </c>
      <c r="S1044" t="s">
        <v>8330</v>
      </c>
      <c r="T1044" s="5">
        <f t="shared" si="67"/>
        <v>10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s="6">
        <f t="shared" si="66"/>
        <v>8.5370000000000008</v>
      </c>
      <c r="Q1045" t="s">
        <v>8281</v>
      </c>
      <c r="R1045" s="7" t="s">
        <v>8329</v>
      </c>
      <c r="S1045" t="s">
        <v>8330</v>
      </c>
      <c r="T1045" s="5">
        <f t="shared" si="67"/>
        <v>29.236301369863014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s="6">
        <f t="shared" si="66"/>
        <v>8.5714285714285715E-2</v>
      </c>
      <c r="Q1046" t="s">
        <v>8281</v>
      </c>
      <c r="R1046" s="7" t="s">
        <v>8329</v>
      </c>
      <c r="S1046" t="s">
        <v>8330</v>
      </c>
      <c r="T1046" s="5">
        <f t="shared" si="67"/>
        <v>3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s="6">
        <f t="shared" si="66"/>
        <v>2.6599999999999997</v>
      </c>
      <c r="Q1047" t="s">
        <v>8281</v>
      </c>
      <c r="R1047" s="7" t="s">
        <v>8329</v>
      </c>
      <c r="S1047" t="s">
        <v>8330</v>
      </c>
      <c r="T1047" s="5">
        <f t="shared" si="67"/>
        <v>33.25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s="6">
        <f t="shared" si="66"/>
        <v>0</v>
      </c>
      <c r="Q1048" t="s">
        <v>8281</v>
      </c>
      <c r="R1048" s="7" t="s">
        <v>8329</v>
      </c>
      <c r="S1048" t="s">
        <v>8330</v>
      </c>
      <c r="T1048" s="5" t="e">
        <f t="shared" si="67"/>
        <v>#DIV/0!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s="6">
        <f t="shared" si="66"/>
        <v>0.05</v>
      </c>
      <c r="Q1049" t="s">
        <v>8281</v>
      </c>
      <c r="R1049" s="7" t="s">
        <v>8329</v>
      </c>
      <c r="S1049" t="s">
        <v>8330</v>
      </c>
      <c r="T1049" s="5">
        <f t="shared" si="67"/>
        <v>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s="6">
        <f t="shared" si="66"/>
        <v>1.4133333333333333</v>
      </c>
      <c r="Q1050" t="s">
        <v>8281</v>
      </c>
      <c r="R1050" s="7" t="s">
        <v>8329</v>
      </c>
      <c r="S1050" t="s">
        <v>8330</v>
      </c>
      <c r="T1050" s="5">
        <f t="shared" si="67"/>
        <v>53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s="6">
        <f t="shared" si="66"/>
        <v>0</v>
      </c>
      <c r="Q1051" t="s">
        <v>8281</v>
      </c>
      <c r="R1051" s="7" t="s">
        <v>8329</v>
      </c>
      <c r="S1051" t="s">
        <v>8330</v>
      </c>
      <c r="T1051" s="5" t="e">
        <f t="shared" si="67"/>
        <v>#DIV/0!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s="6">
        <f t="shared" si="66"/>
        <v>0</v>
      </c>
      <c r="Q1052" t="s">
        <v>8281</v>
      </c>
      <c r="R1052" s="7" t="s">
        <v>8329</v>
      </c>
      <c r="S1052" t="s">
        <v>8330</v>
      </c>
      <c r="T1052" s="5" t="e">
        <f t="shared" si="67"/>
        <v>#DIV/0!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s="6">
        <f t="shared" si="66"/>
        <v>0</v>
      </c>
      <c r="Q1053" t="s">
        <v>8281</v>
      </c>
      <c r="R1053" s="7" t="s">
        <v>8329</v>
      </c>
      <c r="S1053" t="s">
        <v>8330</v>
      </c>
      <c r="T1053" s="5" t="e">
        <f t="shared" si="67"/>
        <v>#DIV/0!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s="6">
        <f t="shared" si="66"/>
        <v>0</v>
      </c>
      <c r="Q1054" t="s">
        <v>8281</v>
      </c>
      <c r="R1054" s="7" t="s">
        <v>8329</v>
      </c>
      <c r="S1054" t="s">
        <v>8330</v>
      </c>
      <c r="T1054" s="5" t="e">
        <f t="shared" si="67"/>
        <v>#DIV/0!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s="6">
        <f t="shared" si="66"/>
        <v>1</v>
      </c>
      <c r="Q1055" t="s">
        <v>8281</v>
      </c>
      <c r="R1055" s="7" t="s">
        <v>8329</v>
      </c>
      <c r="S1055" t="s">
        <v>8330</v>
      </c>
      <c r="T1055" s="5">
        <f t="shared" si="67"/>
        <v>15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s="6">
        <f t="shared" si="66"/>
        <v>0</v>
      </c>
      <c r="Q1056" t="s">
        <v>8281</v>
      </c>
      <c r="R1056" s="7" t="s">
        <v>8329</v>
      </c>
      <c r="S1056" t="s">
        <v>8330</v>
      </c>
      <c r="T1056" s="5" t="e">
        <f t="shared" si="67"/>
        <v>#DIV/0!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s="6">
        <f t="shared" si="66"/>
        <v>0</v>
      </c>
      <c r="Q1057" t="s">
        <v>8281</v>
      </c>
      <c r="R1057" s="7" t="s">
        <v>8329</v>
      </c>
      <c r="S1057" t="s">
        <v>8330</v>
      </c>
      <c r="T1057" s="5" t="e">
        <f t="shared" si="67"/>
        <v>#DIV/0!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s="6">
        <f t="shared" si="66"/>
        <v>0</v>
      </c>
      <c r="Q1058" t="s">
        <v>8281</v>
      </c>
      <c r="R1058" s="7" t="s">
        <v>8329</v>
      </c>
      <c r="S1058" t="s">
        <v>8330</v>
      </c>
      <c r="T1058" s="5" t="e">
        <f t="shared" si="67"/>
        <v>#DIV/0!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s="6">
        <f t="shared" si="66"/>
        <v>0</v>
      </c>
      <c r="Q1059" t="s">
        <v>8281</v>
      </c>
      <c r="R1059" s="7" t="s">
        <v>8329</v>
      </c>
      <c r="S1059" t="s">
        <v>8330</v>
      </c>
      <c r="T1059" s="5" t="e">
        <f t="shared" si="67"/>
        <v>#DIV/0!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s="6">
        <f t="shared" si="66"/>
        <v>0</v>
      </c>
      <c r="Q1060" t="s">
        <v>8281</v>
      </c>
      <c r="R1060" s="7" t="s">
        <v>8329</v>
      </c>
      <c r="S1060" t="s">
        <v>8330</v>
      </c>
      <c r="T1060" s="5" t="e">
        <f t="shared" si="67"/>
        <v>#DIV/0!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s="6">
        <f t="shared" si="66"/>
        <v>0</v>
      </c>
      <c r="Q1061" t="s">
        <v>8281</v>
      </c>
      <c r="R1061" s="7" t="s">
        <v>8329</v>
      </c>
      <c r="S1061" t="s">
        <v>8330</v>
      </c>
      <c r="T1061" s="5" t="e">
        <f t="shared" si="67"/>
        <v>#DIV/0!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s="6">
        <f t="shared" si="66"/>
        <v>1</v>
      </c>
      <c r="Q1062" t="s">
        <v>8281</v>
      </c>
      <c r="R1062" s="7" t="s">
        <v>8329</v>
      </c>
      <c r="S1062" t="s">
        <v>8330</v>
      </c>
      <c r="T1062" s="5">
        <f t="shared" si="67"/>
        <v>50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s="6">
        <f t="shared" si="66"/>
        <v>0</v>
      </c>
      <c r="Q1063" t="s">
        <v>8281</v>
      </c>
      <c r="R1063" s="7" t="s">
        <v>8329</v>
      </c>
      <c r="S1063" t="s">
        <v>8330</v>
      </c>
      <c r="T1063" s="5" t="e">
        <f t="shared" si="67"/>
        <v>#DIV/0!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s="6">
        <f t="shared" si="66"/>
        <v>95.477386934673376</v>
      </c>
      <c r="Q1064" t="s">
        <v>8281</v>
      </c>
      <c r="R1064" s="7" t="s">
        <v>8329</v>
      </c>
      <c r="S1064" t="s">
        <v>8330</v>
      </c>
      <c r="T1064" s="5">
        <f t="shared" si="67"/>
        <v>47.5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s="6">
        <f t="shared" si="66"/>
        <v>0</v>
      </c>
      <c r="Q1065" t="s">
        <v>8281</v>
      </c>
      <c r="R1065" s="7" t="s">
        <v>8329</v>
      </c>
      <c r="S1065" t="s">
        <v>8330</v>
      </c>
      <c r="T1065" s="5" t="e">
        <f t="shared" si="67"/>
        <v>#DIV/0!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s="6">
        <f t="shared" si="66"/>
        <v>8.974444444444444</v>
      </c>
      <c r="Q1066" t="s">
        <v>8282</v>
      </c>
      <c r="R1066" s="7" t="s">
        <v>8331</v>
      </c>
      <c r="S1066" t="s">
        <v>8332</v>
      </c>
      <c r="T1066" s="5">
        <f t="shared" si="67"/>
        <v>65.666666666666671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s="6">
        <f t="shared" si="66"/>
        <v>2.7</v>
      </c>
      <c r="Q1067" t="s">
        <v>8282</v>
      </c>
      <c r="R1067" s="7" t="s">
        <v>8331</v>
      </c>
      <c r="S1067" t="s">
        <v>8332</v>
      </c>
      <c r="T1067" s="5">
        <f t="shared" si="67"/>
        <v>16.2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s="6">
        <f t="shared" si="66"/>
        <v>3.3673333333333333</v>
      </c>
      <c r="Q1068" t="s">
        <v>8282</v>
      </c>
      <c r="R1068" s="7" t="s">
        <v>8331</v>
      </c>
      <c r="S1068" t="s">
        <v>8332</v>
      </c>
      <c r="T1068" s="5">
        <f t="shared" si="67"/>
        <v>34.128378378378379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s="6">
        <f t="shared" si="66"/>
        <v>26</v>
      </c>
      <c r="Q1069" t="s">
        <v>8282</v>
      </c>
      <c r="R1069" s="7" t="s">
        <v>8331</v>
      </c>
      <c r="S1069" t="s">
        <v>8332</v>
      </c>
      <c r="T1069" s="5">
        <f t="shared" si="67"/>
        <v>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s="6">
        <f t="shared" si="66"/>
        <v>0.15</v>
      </c>
      <c r="Q1070" t="s">
        <v>8282</v>
      </c>
      <c r="R1070" s="7" t="s">
        <v>8331</v>
      </c>
      <c r="S1070" t="s">
        <v>8332</v>
      </c>
      <c r="T1070" s="5">
        <f t="shared" si="67"/>
        <v>11.25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s="6">
        <f t="shared" si="66"/>
        <v>38.636363636363633</v>
      </c>
      <c r="Q1071" t="s">
        <v>8282</v>
      </c>
      <c r="R1071" s="7" t="s">
        <v>8331</v>
      </c>
      <c r="S1071" t="s">
        <v>8332</v>
      </c>
      <c r="T1071" s="5">
        <f t="shared" si="67"/>
        <v>40.476190476190474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s="6">
        <f t="shared" si="66"/>
        <v>0.70000000000000007</v>
      </c>
      <c r="Q1072" t="s">
        <v>8282</v>
      </c>
      <c r="R1072" s="7" t="s">
        <v>8331</v>
      </c>
      <c r="S1072" t="s">
        <v>8332</v>
      </c>
      <c r="T1072" s="5">
        <f t="shared" si="67"/>
        <v>35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s="6">
        <f t="shared" si="66"/>
        <v>0</v>
      </c>
      <c r="Q1073" t="s">
        <v>8282</v>
      </c>
      <c r="R1073" s="7" t="s">
        <v>8331</v>
      </c>
      <c r="S1073" t="s">
        <v>8332</v>
      </c>
      <c r="T1073" s="5" t="e">
        <f t="shared" si="67"/>
        <v>#DIV/0!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s="6">
        <f t="shared" si="66"/>
        <v>6.8000000000000005E-2</v>
      </c>
      <c r="Q1074" t="s">
        <v>8282</v>
      </c>
      <c r="R1074" s="7" t="s">
        <v>8331</v>
      </c>
      <c r="S1074" t="s">
        <v>8332</v>
      </c>
      <c r="T1074" s="5">
        <f t="shared" si="67"/>
        <v>12.75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s="6">
        <f t="shared" si="66"/>
        <v>1.3333333333333335</v>
      </c>
      <c r="Q1075" t="s">
        <v>8282</v>
      </c>
      <c r="R1075" s="7" t="s">
        <v>8331</v>
      </c>
      <c r="S1075" t="s">
        <v>8332</v>
      </c>
      <c r="T1075" s="5">
        <f t="shared" si="67"/>
        <v>10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s="6">
        <f t="shared" si="66"/>
        <v>6.3092592592592585</v>
      </c>
      <c r="Q1076" t="s">
        <v>8282</v>
      </c>
      <c r="R1076" s="7" t="s">
        <v>8331</v>
      </c>
      <c r="S1076" t="s">
        <v>8332</v>
      </c>
      <c r="T1076" s="5">
        <f t="shared" si="67"/>
        <v>113.56666666666666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s="6">
        <f t="shared" si="66"/>
        <v>4.5</v>
      </c>
      <c r="Q1077" t="s">
        <v>8282</v>
      </c>
      <c r="R1077" s="7" t="s">
        <v>8331</v>
      </c>
      <c r="S1077" t="s">
        <v>8332</v>
      </c>
      <c r="T1077" s="5">
        <f t="shared" si="67"/>
        <v>15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s="6">
        <f t="shared" si="66"/>
        <v>62.765333333333331</v>
      </c>
      <c r="Q1078" t="s">
        <v>8282</v>
      </c>
      <c r="R1078" s="7" t="s">
        <v>8331</v>
      </c>
      <c r="S1078" t="s">
        <v>8332</v>
      </c>
      <c r="T1078" s="5">
        <f t="shared" si="67"/>
        <v>48.281025641025643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s="6">
        <f t="shared" si="66"/>
        <v>29.376000000000001</v>
      </c>
      <c r="Q1079" t="s">
        <v>8282</v>
      </c>
      <c r="R1079" s="7" t="s">
        <v>8331</v>
      </c>
      <c r="S1079" t="s">
        <v>8332</v>
      </c>
      <c r="T1079" s="5">
        <f t="shared" si="67"/>
        <v>43.976047904191617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s="6">
        <f t="shared" si="66"/>
        <v>7.5</v>
      </c>
      <c r="Q1080" t="s">
        <v>8282</v>
      </c>
      <c r="R1080" s="7" t="s">
        <v>8331</v>
      </c>
      <c r="S1080" t="s">
        <v>8332</v>
      </c>
      <c r="T1080" s="5">
        <f t="shared" si="67"/>
        <v>9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s="6">
        <f t="shared" si="66"/>
        <v>2.6076923076923078</v>
      </c>
      <c r="Q1081" t="s">
        <v>8282</v>
      </c>
      <c r="R1081" s="7" t="s">
        <v>8331</v>
      </c>
      <c r="S1081" t="s">
        <v>8332</v>
      </c>
      <c r="T1081" s="5">
        <f t="shared" si="67"/>
        <v>37.666666666666664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s="6">
        <f t="shared" si="66"/>
        <v>9.1050000000000004</v>
      </c>
      <c r="Q1082" t="s">
        <v>8282</v>
      </c>
      <c r="R1082" s="7" t="s">
        <v>8331</v>
      </c>
      <c r="S1082" t="s">
        <v>8332</v>
      </c>
      <c r="T1082" s="5">
        <f t="shared" si="67"/>
        <v>18.581632653061224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s="6">
        <f t="shared" si="66"/>
        <v>1.7647058823529412E-2</v>
      </c>
      <c r="Q1083" t="s">
        <v>8282</v>
      </c>
      <c r="R1083" s="7" t="s">
        <v>8331</v>
      </c>
      <c r="S1083" t="s">
        <v>8332</v>
      </c>
      <c r="T1083" s="5">
        <f t="shared" si="67"/>
        <v>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s="6">
        <f t="shared" si="66"/>
        <v>0.55999999999999994</v>
      </c>
      <c r="Q1084" t="s">
        <v>8282</v>
      </c>
      <c r="R1084" s="7" t="s">
        <v>8331</v>
      </c>
      <c r="S1084" t="s">
        <v>8332</v>
      </c>
      <c r="T1084" s="5">
        <f t="shared" si="67"/>
        <v>18.666666666666668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s="6">
        <f t="shared" si="66"/>
        <v>0.82000000000000006</v>
      </c>
      <c r="Q1085" t="s">
        <v>8282</v>
      </c>
      <c r="R1085" s="7" t="s">
        <v>8331</v>
      </c>
      <c r="S1085" t="s">
        <v>8332</v>
      </c>
      <c r="T1085" s="5">
        <f t="shared" si="67"/>
        <v>410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s="6">
        <f t="shared" si="66"/>
        <v>0</v>
      </c>
      <c r="Q1086" t="s">
        <v>8282</v>
      </c>
      <c r="R1086" s="7" t="s">
        <v>8331</v>
      </c>
      <c r="S1086" t="s">
        <v>8332</v>
      </c>
      <c r="T1086" s="5" t="e">
        <f t="shared" si="67"/>
        <v>#DIV/0!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s="6">
        <f t="shared" si="66"/>
        <v>3.42</v>
      </c>
      <c r="Q1087" t="s">
        <v>8282</v>
      </c>
      <c r="R1087" s="7" t="s">
        <v>8331</v>
      </c>
      <c r="S1087" t="s">
        <v>8332</v>
      </c>
      <c r="T1087" s="5">
        <f t="shared" si="67"/>
        <v>114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s="6">
        <f t="shared" si="66"/>
        <v>8.3333333333333343E-2</v>
      </c>
      <c r="Q1088" t="s">
        <v>8282</v>
      </c>
      <c r="R1088" s="7" t="s">
        <v>8331</v>
      </c>
      <c r="S1088" t="s">
        <v>8332</v>
      </c>
      <c r="T1088" s="5">
        <f t="shared" si="67"/>
        <v>7.5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s="6">
        <f t="shared" si="66"/>
        <v>0</v>
      </c>
      <c r="Q1089" t="s">
        <v>8282</v>
      </c>
      <c r="R1089" s="7" t="s">
        <v>8331</v>
      </c>
      <c r="S1089" t="s">
        <v>8332</v>
      </c>
      <c r="T1089" s="5" t="e">
        <f t="shared" si="67"/>
        <v>#DIV/0!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s="6">
        <f t="shared" si="66"/>
        <v>14.182977777777777</v>
      </c>
      <c r="Q1090" t="s">
        <v>8282</v>
      </c>
      <c r="R1090" s="7" t="s">
        <v>8331</v>
      </c>
      <c r="S1090" t="s">
        <v>8332</v>
      </c>
      <c r="T1090" s="5">
        <f t="shared" si="67"/>
        <v>43.41727891156463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s="6">
        <f t="shared" ref="P1091:P1154" si="70">(E1091/D1091)*100</f>
        <v>7.8266666666666662</v>
      </c>
      <c r="Q1091" t="s">
        <v>8282</v>
      </c>
      <c r="R1091" s="7" t="s">
        <v>8331</v>
      </c>
      <c r="S1091" t="s">
        <v>8332</v>
      </c>
      <c r="T1091" s="5">
        <f t="shared" ref="T1091:T1154" si="71">E1091/N1091</f>
        <v>23.959183673469386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s="6">
        <f t="shared" si="70"/>
        <v>3.8464497269020695E-2</v>
      </c>
      <c r="Q1092" t="s">
        <v>8282</v>
      </c>
      <c r="R1092" s="7" t="s">
        <v>8331</v>
      </c>
      <c r="S1092" t="s">
        <v>8332</v>
      </c>
      <c r="T1092" s="5">
        <f t="shared" si="71"/>
        <v>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s="6">
        <f t="shared" si="70"/>
        <v>12.5</v>
      </c>
      <c r="Q1093" t="s">
        <v>8282</v>
      </c>
      <c r="R1093" s="7" t="s">
        <v>8331</v>
      </c>
      <c r="S1093" t="s">
        <v>8332</v>
      </c>
      <c r="T1093" s="5">
        <f t="shared" si="71"/>
        <v>12.5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s="6">
        <f t="shared" si="70"/>
        <v>1.05</v>
      </c>
      <c r="Q1094" t="s">
        <v>8282</v>
      </c>
      <c r="R1094" s="7" t="s">
        <v>8331</v>
      </c>
      <c r="S1094" t="s">
        <v>8332</v>
      </c>
      <c r="T1094" s="5">
        <f t="shared" si="71"/>
        <v>3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s="6">
        <f t="shared" si="70"/>
        <v>14.083333333333334</v>
      </c>
      <c r="Q1095" t="s">
        <v>8282</v>
      </c>
      <c r="R1095" s="7" t="s">
        <v>8331</v>
      </c>
      <c r="S1095" t="s">
        <v>8332</v>
      </c>
      <c r="T1095" s="5">
        <f t="shared" si="71"/>
        <v>10.5625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s="6">
        <f t="shared" si="70"/>
        <v>18.300055555555556</v>
      </c>
      <c r="Q1096" t="s">
        <v>8282</v>
      </c>
      <c r="R1096" s="7" t="s">
        <v>8331</v>
      </c>
      <c r="S1096" t="s">
        <v>8332</v>
      </c>
      <c r="T1096" s="5">
        <f t="shared" si="71"/>
        <v>122.00037037037038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s="6">
        <f t="shared" si="70"/>
        <v>5.0347999999999997</v>
      </c>
      <c r="Q1097" t="s">
        <v>8282</v>
      </c>
      <c r="R1097" s="7" t="s">
        <v>8331</v>
      </c>
      <c r="S1097" t="s">
        <v>8332</v>
      </c>
      <c r="T1097" s="5">
        <f t="shared" si="71"/>
        <v>267.80851063829789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s="6">
        <f t="shared" si="70"/>
        <v>17.933333333333334</v>
      </c>
      <c r="Q1098" t="s">
        <v>8282</v>
      </c>
      <c r="R1098" s="7" t="s">
        <v>8331</v>
      </c>
      <c r="S1098" t="s">
        <v>8332</v>
      </c>
      <c r="T1098" s="5">
        <f t="shared" si="71"/>
        <v>74.206896551724142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s="6">
        <f t="shared" si="70"/>
        <v>4.7E-2</v>
      </c>
      <c r="Q1099" t="s">
        <v>8282</v>
      </c>
      <c r="R1099" s="7" t="s">
        <v>8331</v>
      </c>
      <c r="S1099" t="s">
        <v>8332</v>
      </c>
      <c r="T1099" s="5">
        <f t="shared" si="71"/>
        <v>6.7142857142857144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s="6">
        <f t="shared" si="70"/>
        <v>7.2120000000000006</v>
      </c>
      <c r="Q1100" t="s">
        <v>8282</v>
      </c>
      <c r="R1100" s="7" t="s">
        <v>8331</v>
      </c>
      <c r="S1100" t="s">
        <v>8332</v>
      </c>
      <c r="T1100" s="5">
        <f t="shared" si="71"/>
        <v>81.954545454545453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s="6">
        <f t="shared" si="70"/>
        <v>0.5</v>
      </c>
      <c r="Q1101" t="s">
        <v>8282</v>
      </c>
      <c r="R1101" s="7" t="s">
        <v>8331</v>
      </c>
      <c r="S1101" t="s">
        <v>8332</v>
      </c>
      <c r="T1101" s="5">
        <f t="shared" si="71"/>
        <v>25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s="6">
        <f t="shared" si="70"/>
        <v>2.5</v>
      </c>
      <c r="Q1102" t="s">
        <v>8282</v>
      </c>
      <c r="R1102" s="7" t="s">
        <v>8331</v>
      </c>
      <c r="S1102" t="s">
        <v>8332</v>
      </c>
      <c r="T1102" s="5">
        <f t="shared" si="71"/>
        <v>10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s="6">
        <f t="shared" si="70"/>
        <v>4.1000000000000002E-2</v>
      </c>
      <c r="Q1103" t="s">
        <v>8282</v>
      </c>
      <c r="R1103" s="7" t="s">
        <v>8331</v>
      </c>
      <c r="S1103" t="s">
        <v>8332</v>
      </c>
      <c r="T1103" s="5">
        <f t="shared" si="71"/>
        <v>6.833333333333333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s="6">
        <f t="shared" si="70"/>
        <v>5.3125</v>
      </c>
      <c r="Q1104" t="s">
        <v>8282</v>
      </c>
      <c r="R1104" s="7" t="s">
        <v>8331</v>
      </c>
      <c r="S1104" t="s">
        <v>8332</v>
      </c>
      <c r="T1104" s="5">
        <f t="shared" si="71"/>
        <v>17.708333333333332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s="6">
        <f t="shared" si="70"/>
        <v>1.6199999999999999</v>
      </c>
      <c r="Q1105" t="s">
        <v>8282</v>
      </c>
      <c r="R1105" s="7" t="s">
        <v>8331</v>
      </c>
      <c r="S1105" t="s">
        <v>8332</v>
      </c>
      <c r="T1105" s="5">
        <f t="shared" si="71"/>
        <v>16.2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s="6">
        <f t="shared" si="70"/>
        <v>4.9516666666666671</v>
      </c>
      <c r="Q1106" t="s">
        <v>8282</v>
      </c>
      <c r="R1106" s="7" t="s">
        <v>8331</v>
      </c>
      <c r="S1106" t="s">
        <v>8332</v>
      </c>
      <c r="T1106" s="5">
        <f t="shared" si="71"/>
        <v>80.297297297297291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s="6">
        <f t="shared" si="70"/>
        <v>0.159</v>
      </c>
      <c r="Q1107" t="s">
        <v>8282</v>
      </c>
      <c r="R1107" s="7" t="s">
        <v>8331</v>
      </c>
      <c r="S1107" t="s">
        <v>8332</v>
      </c>
      <c r="T1107" s="5">
        <f t="shared" si="71"/>
        <v>71.55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s="6">
        <f t="shared" si="70"/>
        <v>41.25</v>
      </c>
      <c r="Q1108" t="s">
        <v>8282</v>
      </c>
      <c r="R1108" s="7" t="s">
        <v>8331</v>
      </c>
      <c r="S1108" t="s">
        <v>8332</v>
      </c>
      <c r="T1108" s="5">
        <f t="shared" si="71"/>
        <v>23.571428571428573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s="6">
        <f t="shared" si="70"/>
        <v>0</v>
      </c>
      <c r="Q1109" t="s">
        <v>8282</v>
      </c>
      <c r="R1109" s="7" t="s">
        <v>8331</v>
      </c>
      <c r="S1109" t="s">
        <v>8332</v>
      </c>
      <c r="T1109" s="5" t="e">
        <f t="shared" si="71"/>
        <v>#DIV/0!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s="6">
        <f t="shared" si="70"/>
        <v>2.93</v>
      </c>
      <c r="Q1110" t="s">
        <v>8282</v>
      </c>
      <c r="R1110" s="7" t="s">
        <v>8331</v>
      </c>
      <c r="S1110" t="s">
        <v>8332</v>
      </c>
      <c r="T1110" s="5">
        <f t="shared" si="71"/>
        <v>34.88095238095238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s="6">
        <f t="shared" si="70"/>
        <v>0.44999999999999996</v>
      </c>
      <c r="Q1111" t="s">
        <v>8282</v>
      </c>
      <c r="R1111" s="7" t="s">
        <v>8331</v>
      </c>
      <c r="S1111" t="s">
        <v>8332</v>
      </c>
      <c r="T1111" s="5">
        <f t="shared" si="71"/>
        <v>15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s="6">
        <f t="shared" si="70"/>
        <v>0.51</v>
      </c>
      <c r="Q1112" t="s">
        <v>8282</v>
      </c>
      <c r="R1112" s="7" t="s">
        <v>8331</v>
      </c>
      <c r="S1112" t="s">
        <v>8332</v>
      </c>
      <c r="T1112" s="5">
        <f t="shared" si="71"/>
        <v>23.181818181818183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s="6">
        <f t="shared" si="70"/>
        <v>0.04</v>
      </c>
      <c r="Q1113" t="s">
        <v>8282</v>
      </c>
      <c r="R1113" s="7" t="s">
        <v>8331</v>
      </c>
      <c r="S1113" t="s">
        <v>8332</v>
      </c>
      <c r="T1113" s="5">
        <f t="shared" si="71"/>
        <v>1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s="6">
        <f t="shared" si="70"/>
        <v>35.537409090909087</v>
      </c>
      <c r="Q1114" t="s">
        <v>8282</v>
      </c>
      <c r="R1114" s="7" t="s">
        <v>8331</v>
      </c>
      <c r="S1114" t="s">
        <v>8332</v>
      </c>
      <c r="T1114" s="5">
        <f t="shared" si="71"/>
        <v>100.23371794871794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s="6">
        <f t="shared" si="70"/>
        <v>0.5</v>
      </c>
      <c r="Q1115" t="s">
        <v>8282</v>
      </c>
      <c r="R1115" s="7" t="s">
        <v>8331</v>
      </c>
      <c r="S1115" t="s">
        <v>8332</v>
      </c>
      <c r="T1115" s="5">
        <f t="shared" si="71"/>
        <v>5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s="6">
        <f t="shared" si="70"/>
        <v>0.16666666666666669</v>
      </c>
      <c r="Q1116" t="s">
        <v>8282</v>
      </c>
      <c r="R1116" s="7" t="s">
        <v>8331</v>
      </c>
      <c r="S1116" t="s">
        <v>8332</v>
      </c>
      <c r="T1116" s="5">
        <f t="shared" si="71"/>
        <v>3.3333333333333335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s="6">
        <f t="shared" si="70"/>
        <v>0.13250000000000001</v>
      </c>
      <c r="Q1117" t="s">
        <v>8282</v>
      </c>
      <c r="R1117" s="7" t="s">
        <v>8331</v>
      </c>
      <c r="S1117" t="s">
        <v>8332</v>
      </c>
      <c r="T1117" s="5">
        <f t="shared" si="71"/>
        <v>13.25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s="6">
        <f t="shared" si="70"/>
        <v>3.5704000000000007E-2</v>
      </c>
      <c r="Q1118" t="s">
        <v>8282</v>
      </c>
      <c r="R1118" s="7" t="s">
        <v>8331</v>
      </c>
      <c r="S1118" t="s">
        <v>8332</v>
      </c>
      <c r="T1118" s="5">
        <f t="shared" si="71"/>
        <v>17.852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s="6">
        <f t="shared" si="70"/>
        <v>8.3000000000000007</v>
      </c>
      <c r="Q1119" t="s">
        <v>8282</v>
      </c>
      <c r="R1119" s="7" t="s">
        <v>8331</v>
      </c>
      <c r="S1119" t="s">
        <v>8332</v>
      </c>
      <c r="T1119" s="5">
        <f t="shared" si="71"/>
        <v>10.375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s="6">
        <f t="shared" si="70"/>
        <v>2.4222222222222221</v>
      </c>
      <c r="Q1120" t="s">
        <v>8282</v>
      </c>
      <c r="R1120" s="7" t="s">
        <v>8331</v>
      </c>
      <c r="S1120" t="s">
        <v>8332</v>
      </c>
      <c r="T1120" s="5">
        <f t="shared" si="71"/>
        <v>36.333333333333336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s="6">
        <f t="shared" si="70"/>
        <v>0.23809523809523811</v>
      </c>
      <c r="Q1121" t="s">
        <v>8282</v>
      </c>
      <c r="R1121" s="7" t="s">
        <v>8331</v>
      </c>
      <c r="S1121" t="s">
        <v>8332</v>
      </c>
      <c r="T1121" s="5">
        <f t="shared" si="71"/>
        <v>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s="6">
        <f t="shared" si="70"/>
        <v>0</v>
      </c>
      <c r="Q1122" t="s">
        <v>8282</v>
      </c>
      <c r="R1122" s="7" t="s">
        <v>8331</v>
      </c>
      <c r="S1122" t="s">
        <v>8332</v>
      </c>
      <c r="T1122" s="5" t="e">
        <f t="shared" si="71"/>
        <v>#DIV/0!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s="6">
        <f t="shared" si="70"/>
        <v>1.1599999999999999E-2</v>
      </c>
      <c r="Q1123" t="s">
        <v>8282</v>
      </c>
      <c r="R1123" s="7" t="s">
        <v>8331</v>
      </c>
      <c r="S1123" t="s">
        <v>8332</v>
      </c>
      <c r="T1123" s="5">
        <f t="shared" si="71"/>
        <v>5.8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s="6">
        <f t="shared" si="70"/>
        <v>0</v>
      </c>
      <c r="Q1124" t="s">
        <v>8282</v>
      </c>
      <c r="R1124" s="7" t="s">
        <v>8331</v>
      </c>
      <c r="S1124" t="s">
        <v>8332</v>
      </c>
      <c r="T1124" s="5" t="e">
        <f t="shared" si="71"/>
        <v>#DIV/0!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s="6">
        <f t="shared" si="70"/>
        <v>0.22</v>
      </c>
      <c r="Q1125" t="s">
        <v>8282</v>
      </c>
      <c r="R1125" s="7" t="s">
        <v>8331</v>
      </c>
      <c r="S1125" t="s">
        <v>8332</v>
      </c>
      <c r="T1125" s="5">
        <f t="shared" si="71"/>
        <v>3.6666666666666665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s="6">
        <f t="shared" si="70"/>
        <v>0.47222222222222221</v>
      </c>
      <c r="Q1126" t="s">
        <v>8283</v>
      </c>
      <c r="R1126" s="7" t="s">
        <v>8331</v>
      </c>
      <c r="S1126" t="s">
        <v>8333</v>
      </c>
      <c r="T1126" s="5">
        <f t="shared" si="71"/>
        <v>60.714285714285715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s="6">
        <f t="shared" si="70"/>
        <v>0</v>
      </c>
      <c r="Q1127" t="s">
        <v>8283</v>
      </c>
      <c r="R1127" s="7" t="s">
        <v>8331</v>
      </c>
      <c r="S1127" t="s">
        <v>8333</v>
      </c>
      <c r="T1127" s="5" t="e">
        <f t="shared" si="71"/>
        <v>#DIV/0!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s="6">
        <f t="shared" si="70"/>
        <v>0.5</v>
      </c>
      <c r="Q1128" t="s">
        <v>8283</v>
      </c>
      <c r="R1128" s="7" t="s">
        <v>8331</v>
      </c>
      <c r="S1128" t="s">
        <v>8333</v>
      </c>
      <c r="T1128" s="5">
        <f t="shared" si="71"/>
        <v>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s="6">
        <f t="shared" si="70"/>
        <v>1.6714285714285713</v>
      </c>
      <c r="Q1129" t="s">
        <v>8283</v>
      </c>
      <c r="R1129" s="7" t="s">
        <v>8331</v>
      </c>
      <c r="S1129" t="s">
        <v>8333</v>
      </c>
      <c r="T1129" s="5">
        <f t="shared" si="71"/>
        <v>25.434782608695652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s="6">
        <f t="shared" si="70"/>
        <v>0.1</v>
      </c>
      <c r="Q1130" t="s">
        <v>8283</v>
      </c>
      <c r="R1130" s="7" t="s">
        <v>8331</v>
      </c>
      <c r="S1130" t="s">
        <v>8333</v>
      </c>
      <c r="T1130" s="5">
        <f t="shared" si="71"/>
        <v>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s="6">
        <f t="shared" si="70"/>
        <v>0.105</v>
      </c>
      <c r="Q1131" t="s">
        <v>8283</v>
      </c>
      <c r="R1131" s="7" t="s">
        <v>8331</v>
      </c>
      <c r="S1131" t="s">
        <v>8333</v>
      </c>
      <c r="T1131" s="5">
        <f t="shared" si="71"/>
        <v>10.5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s="6">
        <f t="shared" si="70"/>
        <v>0.22</v>
      </c>
      <c r="Q1132" t="s">
        <v>8283</v>
      </c>
      <c r="R1132" s="7" t="s">
        <v>8331</v>
      </c>
      <c r="S1132" t="s">
        <v>8333</v>
      </c>
      <c r="T1132" s="5">
        <f t="shared" si="71"/>
        <v>3.6666666666666665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s="6">
        <f t="shared" si="70"/>
        <v>0</v>
      </c>
      <c r="Q1133" t="s">
        <v>8283</v>
      </c>
      <c r="R1133" s="7" t="s">
        <v>8331</v>
      </c>
      <c r="S1133" t="s">
        <v>8333</v>
      </c>
      <c r="T1133" s="5" t="e">
        <f t="shared" si="71"/>
        <v>#DIV/0!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s="6">
        <f t="shared" si="70"/>
        <v>14.38</v>
      </c>
      <c r="Q1134" t="s">
        <v>8283</v>
      </c>
      <c r="R1134" s="7" t="s">
        <v>8331</v>
      </c>
      <c r="S1134" t="s">
        <v>8333</v>
      </c>
      <c r="T1134" s="5">
        <f t="shared" si="71"/>
        <v>110.61538461538461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s="6">
        <f t="shared" si="70"/>
        <v>0.66666666666666674</v>
      </c>
      <c r="Q1135" t="s">
        <v>8283</v>
      </c>
      <c r="R1135" s="7" t="s">
        <v>8331</v>
      </c>
      <c r="S1135" t="s">
        <v>8333</v>
      </c>
      <c r="T1135" s="5">
        <f t="shared" si="71"/>
        <v>20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s="6">
        <f t="shared" si="70"/>
        <v>4.0000000000000001E-3</v>
      </c>
      <c r="Q1136" t="s">
        <v>8283</v>
      </c>
      <c r="R1136" s="7" t="s">
        <v>8331</v>
      </c>
      <c r="S1136" t="s">
        <v>8333</v>
      </c>
      <c r="T1136" s="5">
        <f t="shared" si="71"/>
        <v>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s="6">
        <f t="shared" si="70"/>
        <v>5</v>
      </c>
      <c r="Q1137" t="s">
        <v>8283</v>
      </c>
      <c r="R1137" s="7" t="s">
        <v>8331</v>
      </c>
      <c r="S1137" t="s">
        <v>8333</v>
      </c>
      <c r="T1137" s="5">
        <f t="shared" si="71"/>
        <v>50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s="6">
        <f t="shared" si="70"/>
        <v>6.4439140811455857</v>
      </c>
      <c r="Q1138" t="s">
        <v>8283</v>
      </c>
      <c r="R1138" s="7" t="s">
        <v>8331</v>
      </c>
      <c r="S1138" t="s">
        <v>8333</v>
      </c>
      <c r="T1138" s="5">
        <f t="shared" si="71"/>
        <v>45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s="6">
        <f t="shared" si="70"/>
        <v>39.5</v>
      </c>
      <c r="Q1139" t="s">
        <v>8283</v>
      </c>
      <c r="R1139" s="7" t="s">
        <v>8331</v>
      </c>
      <c r="S1139" t="s">
        <v>8333</v>
      </c>
      <c r="T1139" s="5">
        <f t="shared" si="71"/>
        <v>253.2051282051282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s="6">
        <f t="shared" si="70"/>
        <v>0.35714285714285715</v>
      </c>
      <c r="Q1140" t="s">
        <v>8283</v>
      </c>
      <c r="R1140" s="7" t="s">
        <v>8331</v>
      </c>
      <c r="S1140" t="s">
        <v>8333</v>
      </c>
      <c r="T1140" s="5">
        <f t="shared" si="71"/>
        <v>31.25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s="6">
        <f t="shared" si="70"/>
        <v>6.25E-2</v>
      </c>
      <c r="Q1141" t="s">
        <v>8283</v>
      </c>
      <c r="R1141" s="7" t="s">
        <v>8331</v>
      </c>
      <c r="S1141" t="s">
        <v>8333</v>
      </c>
      <c r="T1141" s="5">
        <f t="shared" si="71"/>
        <v>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s="6">
        <f t="shared" si="70"/>
        <v>0</v>
      </c>
      <c r="Q1142" t="s">
        <v>8283</v>
      </c>
      <c r="R1142" s="7" t="s">
        <v>8331</v>
      </c>
      <c r="S1142" t="s">
        <v>8333</v>
      </c>
      <c r="T1142" s="5" t="e">
        <f t="shared" si="71"/>
        <v>#DIV/0!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s="6">
        <f t="shared" si="70"/>
        <v>0</v>
      </c>
      <c r="Q1143" t="s">
        <v>8283</v>
      </c>
      <c r="R1143" s="7" t="s">
        <v>8331</v>
      </c>
      <c r="S1143" t="s">
        <v>8333</v>
      </c>
      <c r="T1143" s="5" t="e">
        <f t="shared" si="71"/>
        <v>#DIV/0!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s="6">
        <f t="shared" si="70"/>
        <v>0</v>
      </c>
      <c r="Q1144" t="s">
        <v>8283</v>
      </c>
      <c r="R1144" s="7" t="s">
        <v>8331</v>
      </c>
      <c r="S1144" t="s">
        <v>8333</v>
      </c>
      <c r="T1144" s="5" t="e">
        <f t="shared" si="71"/>
        <v>#DIV/0!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s="6">
        <f t="shared" si="70"/>
        <v>0.41333333333333333</v>
      </c>
      <c r="Q1145" t="s">
        <v>8283</v>
      </c>
      <c r="R1145" s="7" t="s">
        <v>8331</v>
      </c>
      <c r="S1145" t="s">
        <v>8333</v>
      </c>
      <c r="T1145" s="5">
        <f t="shared" si="71"/>
        <v>23.25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s="6">
        <f t="shared" si="70"/>
        <v>0</v>
      </c>
      <c r="Q1146" t="s">
        <v>8284</v>
      </c>
      <c r="R1146" s="7" t="s">
        <v>8334</v>
      </c>
      <c r="S1146" t="s">
        <v>8335</v>
      </c>
      <c r="T1146" s="5" t="e">
        <f t="shared" si="71"/>
        <v>#DIV/0!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s="6">
        <f t="shared" si="70"/>
        <v>0.125</v>
      </c>
      <c r="Q1147" t="s">
        <v>8284</v>
      </c>
      <c r="R1147" s="7" t="s">
        <v>8334</v>
      </c>
      <c r="S1147" t="s">
        <v>8335</v>
      </c>
      <c r="T1147" s="5">
        <f t="shared" si="71"/>
        <v>100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s="6">
        <f t="shared" si="70"/>
        <v>8.8333333333333339</v>
      </c>
      <c r="Q1148" t="s">
        <v>8284</v>
      </c>
      <c r="R1148" s="7" t="s">
        <v>8334</v>
      </c>
      <c r="S1148" t="s">
        <v>8335</v>
      </c>
      <c r="T1148" s="5">
        <f t="shared" si="71"/>
        <v>44.166666666666664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s="6">
        <f t="shared" si="70"/>
        <v>0</v>
      </c>
      <c r="Q1149" t="s">
        <v>8284</v>
      </c>
      <c r="R1149" s="7" t="s">
        <v>8334</v>
      </c>
      <c r="S1149" t="s">
        <v>8335</v>
      </c>
      <c r="T1149" s="5" t="e">
        <f t="shared" si="71"/>
        <v>#DIV/0!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s="6">
        <f t="shared" si="70"/>
        <v>0.48666666666666669</v>
      </c>
      <c r="Q1150" t="s">
        <v>8284</v>
      </c>
      <c r="R1150" s="7" t="s">
        <v>8334</v>
      </c>
      <c r="S1150" t="s">
        <v>8335</v>
      </c>
      <c r="T1150" s="5">
        <f t="shared" si="71"/>
        <v>24.333333333333332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s="6">
        <f t="shared" si="70"/>
        <v>0.15</v>
      </c>
      <c r="Q1151" t="s">
        <v>8284</v>
      </c>
      <c r="R1151" s="7" t="s">
        <v>8334</v>
      </c>
      <c r="S1151" t="s">
        <v>8335</v>
      </c>
      <c r="T1151" s="5">
        <f t="shared" si="71"/>
        <v>37.5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s="6">
        <f t="shared" si="70"/>
        <v>10.08</v>
      </c>
      <c r="Q1152" t="s">
        <v>8284</v>
      </c>
      <c r="R1152" s="7" t="s">
        <v>8334</v>
      </c>
      <c r="S1152" t="s">
        <v>8335</v>
      </c>
      <c r="T1152" s="5">
        <f t="shared" si="71"/>
        <v>42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s="6">
        <f t="shared" si="70"/>
        <v>0</v>
      </c>
      <c r="Q1153" t="s">
        <v>8284</v>
      </c>
      <c r="R1153" s="7" t="s">
        <v>8334</v>
      </c>
      <c r="S1153" t="s">
        <v>8335</v>
      </c>
      <c r="T1153" s="5" t="e">
        <f t="shared" si="71"/>
        <v>#DIV/0!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s="6">
        <f t="shared" si="70"/>
        <v>5.6937500000000005</v>
      </c>
      <c r="Q1154" t="s">
        <v>8284</v>
      </c>
      <c r="R1154" s="7" t="s">
        <v>8334</v>
      </c>
      <c r="S1154" t="s">
        <v>8335</v>
      </c>
      <c r="T1154" s="5">
        <f t="shared" si="71"/>
        <v>60.733333333333334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s="6">
        <f t="shared" ref="P1155:P1218" si="74">(E1155/D1155)*100</f>
        <v>0.625</v>
      </c>
      <c r="Q1155" t="s">
        <v>8284</v>
      </c>
      <c r="R1155" s="7" t="s">
        <v>8334</v>
      </c>
      <c r="S1155" t="s">
        <v>8335</v>
      </c>
      <c r="T1155" s="5">
        <f t="shared" ref="T1155:T1218" si="75">E1155/N1155</f>
        <v>50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s="6">
        <f t="shared" si="74"/>
        <v>6.5</v>
      </c>
      <c r="Q1156" t="s">
        <v>8284</v>
      </c>
      <c r="R1156" s="7" t="s">
        <v>8334</v>
      </c>
      <c r="S1156" t="s">
        <v>8335</v>
      </c>
      <c r="T1156" s="5">
        <f t="shared" si="75"/>
        <v>108.33333333333333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s="6">
        <f t="shared" si="74"/>
        <v>0.752</v>
      </c>
      <c r="Q1157" t="s">
        <v>8284</v>
      </c>
      <c r="R1157" s="7" t="s">
        <v>8334</v>
      </c>
      <c r="S1157" t="s">
        <v>8335</v>
      </c>
      <c r="T1157" s="5">
        <f t="shared" si="75"/>
        <v>23.5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s="6">
        <f t="shared" si="74"/>
        <v>0</v>
      </c>
      <c r="Q1158" t="s">
        <v>8284</v>
      </c>
      <c r="R1158" s="7" t="s">
        <v>8334</v>
      </c>
      <c r="S1158" t="s">
        <v>8335</v>
      </c>
      <c r="T1158" s="5" t="e">
        <f t="shared" si="75"/>
        <v>#DIV/0!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s="6">
        <f t="shared" si="74"/>
        <v>1.51</v>
      </c>
      <c r="Q1159" t="s">
        <v>8284</v>
      </c>
      <c r="R1159" s="7" t="s">
        <v>8334</v>
      </c>
      <c r="S1159" t="s">
        <v>8335</v>
      </c>
      <c r="T1159" s="5">
        <f t="shared" si="75"/>
        <v>50.333333333333336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s="6">
        <f t="shared" si="74"/>
        <v>0.46666666666666673</v>
      </c>
      <c r="Q1160" t="s">
        <v>8284</v>
      </c>
      <c r="R1160" s="7" t="s">
        <v>8334</v>
      </c>
      <c r="S1160" t="s">
        <v>8335</v>
      </c>
      <c r="T1160" s="5">
        <f t="shared" si="75"/>
        <v>11.666666666666666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s="6">
        <f t="shared" si="74"/>
        <v>0</v>
      </c>
      <c r="Q1161" t="s">
        <v>8284</v>
      </c>
      <c r="R1161" s="7" t="s">
        <v>8334</v>
      </c>
      <c r="S1161" t="s">
        <v>8335</v>
      </c>
      <c r="T1161" s="5" t="e">
        <f t="shared" si="75"/>
        <v>#DIV/0!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s="6">
        <f t="shared" si="74"/>
        <v>3.85</v>
      </c>
      <c r="Q1162" t="s">
        <v>8284</v>
      </c>
      <c r="R1162" s="7" t="s">
        <v>8334</v>
      </c>
      <c r="S1162" t="s">
        <v>8335</v>
      </c>
      <c r="T1162" s="5">
        <f t="shared" si="75"/>
        <v>60.789473684210527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s="6">
        <f t="shared" si="74"/>
        <v>0</v>
      </c>
      <c r="Q1163" t="s">
        <v>8284</v>
      </c>
      <c r="R1163" s="7" t="s">
        <v>8334</v>
      </c>
      <c r="S1163" t="s">
        <v>8335</v>
      </c>
      <c r="T1163" s="5" t="e">
        <f t="shared" si="75"/>
        <v>#DIV/0!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s="6">
        <f t="shared" si="74"/>
        <v>5.8333333333333341E-2</v>
      </c>
      <c r="Q1164" t="s">
        <v>8284</v>
      </c>
      <c r="R1164" s="7" t="s">
        <v>8334</v>
      </c>
      <c r="S1164" t="s">
        <v>8335</v>
      </c>
      <c r="T1164" s="5">
        <f t="shared" si="75"/>
        <v>17.5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s="6">
        <f t="shared" si="74"/>
        <v>0</v>
      </c>
      <c r="Q1165" t="s">
        <v>8284</v>
      </c>
      <c r="R1165" s="7" t="s">
        <v>8334</v>
      </c>
      <c r="S1165" t="s">
        <v>8335</v>
      </c>
      <c r="T1165" s="5" t="e">
        <f t="shared" si="75"/>
        <v>#DIV/0!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s="6">
        <f t="shared" si="74"/>
        <v>0</v>
      </c>
      <c r="Q1166" t="s">
        <v>8284</v>
      </c>
      <c r="R1166" s="7" t="s">
        <v>8334</v>
      </c>
      <c r="S1166" t="s">
        <v>8335</v>
      </c>
      <c r="T1166" s="5" t="e">
        <f t="shared" si="75"/>
        <v>#DIV/0!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s="6">
        <f t="shared" si="74"/>
        <v>20.705000000000002</v>
      </c>
      <c r="Q1167" t="s">
        <v>8284</v>
      </c>
      <c r="R1167" s="7" t="s">
        <v>8334</v>
      </c>
      <c r="S1167" t="s">
        <v>8335</v>
      </c>
      <c r="T1167" s="5">
        <f t="shared" si="75"/>
        <v>82.82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s="6">
        <f t="shared" si="74"/>
        <v>19.139999999999997</v>
      </c>
      <c r="Q1168" t="s">
        <v>8284</v>
      </c>
      <c r="R1168" s="7" t="s">
        <v>8334</v>
      </c>
      <c r="S1168" t="s">
        <v>8335</v>
      </c>
      <c r="T1168" s="5">
        <f t="shared" si="75"/>
        <v>358.875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s="6">
        <f t="shared" si="74"/>
        <v>1.6316666666666666</v>
      </c>
      <c r="Q1169" t="s">
        <v>8284</v>
      </c>
      <c r="R1169" s="7" t="s">
        <v>8334</v>
      </c>
      <c r="S1169" t="s">
        <v>8335</v>
      </c>
      <c r="T1169" s="5">
        <f t="shared" si="75"/>
        <v>61.1875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s="6">
        <f t="shared" si="74"/>
        <v>5.6666666666666661</v>
      </c>
      <c r="Q1170" t="s">
        <v>8284</v>
      </c>
      <c r="R1170" s="7" t="s">
        <v>8334</v>
      </c>
      <c r="S1170" t="s">
        <v>8335</v>
      </c>
      <c r="T1170" s="5">
        <f t="shared" si="75"/>
        <v>340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s="6">
        <f t="shared" si="74"/>
        <v>0.16999999999999998</v>
      </c>
      <c r="Q1171" t="s">
        <v>8284</v>
      </c>
      <c r="R1171" s="7" t="s">
        <v>8334</v>
      </c>
      <c r="S1171" t="s">
        <v>8335</v>
      </c>
      <c r="T1171" s="5">
        <f t="shared" si="75"/>
        <v>5.666666666666667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s="6">
        <f t="shared" si="74"/>
        <v>0.4</v>
      </c>
      <c r="Q1172" t="s">
        <v>8284</v>
      </c>
      <c r="R1172" s="7" t="s">
        <v>8334</v>
      </c>
      <c r="S1172" t="s">
        <v>8335</v>
      </c>
      <c r="T1172" s="5">
        <f t="shared" si="75"/>
        <v>50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s="6">
        <f t="shared" si="74"/>
        <v>0.1</v>
      </c>
      <c r="Q1173" t="s">
        <v>8284</v>
      </c>
      <c r="R1173" s="7" t="s">
        <v>8334</v>
      </c>
      <c r="S1173" t="s">
        <v>8335</v>
      </c>
      <c r="T1173" s="5">
        <f t="shared" si="75"/>
        <v>25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s="6">
        <f t="shared" si="74"/>
        <v>0</v>
      </c>
      <c r="Q1174" t="s">
        <v>8284</v>
      </c>
      <c r="R1174" s="7" t="s">
        <v>8334</v>
      </c>
      <c r="S1174" t="s">
        <v>8335</v>
      </c>
      <c r="T1174" s="5" t="e">
        <f t="shared" si="75"/>
        <v>#DIV/0!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s="6">
        <f t="shared" si="74"/>
        <v>2.4E-2</v>
      </c>
      <c r="Q1175" t="s">
        <v>8284</v>
      </c>
      <c r="R1175" s="7" t="s">
        <v>8334</v>
      </c>
      <c r="S1175" t="s">
        <v>8335</v>
      </c>
      <c r="T1175" s="5">
        <f t="shared" si="75"/>
        <v>30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s="6">
        <f t="shared" si="74"/>
        <v>5.9066666666666672</v>
      </c>
      <c r="Q1176" t="s">
        <v>8284</v>
      </c>
      <c r="R1176" s="7" t="s">
        <v>8334</v>
      </c>
      <c r="S1176" t="s">
        <v>8335</v>
      </c>
      <c r="T1176" s="5">
        <f t="shared" si="75"/>
        <v>46.631578947368418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s="6">
        <f t="shared" si="74"/>
        <v>2.9250000000000003</v>
      </c>
      <c r="Q1177" t="s">
        <v>8284</v>
      </c>
      <c r="R1177" s="7" t="s">
        <v>8334</v>
      </c>
      <c r="S1177" t="s">
        <v>8335</v>
      </c>
      <c r="T1177" s="5">
        <f t="shared" si="75"/>
        <v>65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s="6">
        <f t="shared" si="74"/>
        <v>5.7142857142857143E-3</v>
      </c>
      <c r="Q1178" t="s">
        <v>8284</v>
      </c>
      <c r="R1178" s="7" t="s">
        <v>8334</v>
      </c>
      <c r="S1178" t="s">
        <v>8335</v>
      </c>
      <c r="T1178" s="5">
        <f t="shared" si="75"/>
        <v>10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s="6">
        <f t="shared" si="74"/>
        <v>0</v>
      </c>
      <c r="Q1179" t="s">
        <v>8284</v>
      </c>
      <c r="R1179" s="7" t="s">
        <v>8334</v>
      </c>
      <c r="S1179" t="s">
        <v>8335</v>
      </c>
      <c r="T1179" s="5" t="e">
        <f t="shared" si="75"/>
        <v>#DIV/0!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s="6">
        <f t="shared" si="74"/>
        <v>6.6666666666666671E-3</v>
      </c>
      <c r="Q1180" t="s">
        <v>8284</v>
      </c>
      <c r="R1180" s="7" t="s">
        <v>8334</v>
      </c>
      <c r="S1180" t="s">
        <v>8335</v>
      </c>
      <c r="T1180" s="5">
        <f t="shared" si="75"/>
        <v>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s="6">
        <f t="shared" si="74"/>
        <v>5.3333333333333339</v>
      </c>
      <c r="Q1181" t="s">
        <v>8284</v>
      </c>
      <c r="R1181" s="7" t="s">
        <v>8334</v>
      </c>
      <c r="S1181" t="s">
        <v>8335</v>
      </c>
      <c r="T1181" s="5">
        <f t="shared" si="75"/>
        <v>640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s="6">
        <f t="shared" si="74"/>
        <v>11.75</v>
      </c>
      <c r="Q1182" t="s">
        <v>8284</v>
      </c>
      <c r="R1182" s="7" t="s">
        <v>8334</v>
      </c>
      <c r="S1182" t="s">
        <v>8335</v>
      </c>
      <c r="T1182" s="5">
        <f t="shared" si="75"/>
        <v>69.117647058823536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s="6">
        <f t="shared" si="74"/>
        <v>8.0000000000000002E-3</v>
      </c>
      <c r="Q1183" t="s">
        <v>8284</v>
      </c>
      <c r="R1183" s="7" t="s">
        <v>8334</v>
      </c>
      <c r="S1183" t="s">
        <v>8335</v>
      </c>
      <c r="T1183" s="5">
        <f t="shared" si="75"/>
        <v>1.3333333333333333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s="6">
        <f t="shared" si="74"/>
        <v>4.2</v>
      </c>
      <c r="Q1184" t="s">
        <v>8284</v>
      </c>
      <c r="R1184" s="7" t="s">
        <v>8334</v>
      </c>
      <c r="S1184" t="s">
        <v>8335</v>
      </c>
      <c r="T1184" s="5">
        <f t="shared" si="75"/>
        <v>10.5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s="6">
        <f t="shared" si="74"/>
        <v>4</v>
      </c>
      <c r="Q1185" t="s">
        <v>8284</v>
      </c>
      <c r="R1185" s="7" t="s">
        <v>8334</v>
      </c>
      <c r="S1185" t="s">
        <v>8335</v>
      </c>
      <c r="T1185" s="5">
        <f t="shared" si="75"/>
        <v>33.333333333333336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s="6">
        <f t="shared" si="74"/>
        <v>104.93636363636362</v>
      </c>
      <c r="Q1186" t="s">
        <v>8285</v>
      </c>
      <c r="R1186" s="7" t="s">
        <v>8336</v>
      </c>
      <c r="S1186" t="s">
        <v>8337</v>
      </c>
      <c r="T1186" s="5">
        <f t="shared" si="75"/>
        <v>61.562666666666665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s="6">
        <f t="shared" si="74"/>
        <v>105.44</v>
      </c>
      <c r="Q1187" t="s">
        <v>8285</v>
      </c>
      <c r="R1187" s="7" t="s">
        <v>8336</v>
      </c>
      <c r="S1187" t="s">
        <v>8337</v>
      </c>
      <c r="T1187" s="5">
        <f t="shared" si="75"/>
        <v>118.73873873873873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s="6">
        <f t="shared" si="74"/>
        <v>106.73333333333332</v>
      </c>
      <c r="Q1188" t="s">
        <v>8285</v>
      </c>
      <c r="R1188" s="7" t="s">
        <v>8336</v>
      </c>
      <c r="S1188" t="s">
        <v>8337</v>
      </c>
      <c r="T1188" s="5">
        <f t="shared" si="75"/>
        <v>65.081300813008127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s="6">
        <f t="shared" si="74"/>
        <v>104.12571428571428</v>
      </c>
      <c r="Q1189" t="s">
        <v>8285</v>
      </c>
      <c r="R1189" s="7" t="s">
        <v>8336</v>
      </c>
      <c r="S1189" t="s">
        <v>8337</v>
      </c>
      <c r="T1189" s="5">
        <f t="shared" si="75"/>
        <v>130.15714285714284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s="6">
        <f t="shared" si="74"/>
        <v>160.54999999999998</v>
      </c>
      <c r="Q1190" t="s">
        <v>8285</v>
      </c>
      <c r="R1190" s="7" t="s">
        <v>8336</v>
      </c>
      <c r="S1190" t="s">
        <v>8337</v>
      </c>
      <c r="T1190" s="5">
        <f t="shared" si="75"/>
        <v>37.776470588235291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s="6">
        <f t="shared" si="74"/>
        <v>107.77777777777777</v>
      </c>
      <c r="Q1191" t="s">
        <v>8285</v>
      </c>
      <c r="R1191" s="7" t="s">
        <v>8336</v>
      </c>
      <c r="S1191" t="s">
        <v>8337</v>
      </c>
      <c r="T1191" s="5">
        <f t="shared" si="75"/>
        <v>112.79069767441861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s="6">
        <f t="shared" si="74"/>
        <v>135</v>
      </c>
      <c r="Q1192" t="s">
        <v>8285</v>
      </c>
      <c r="R1192" s="7" t="s">
        <v>8336</v>
      </c>
      <c r="S1192" t="s">
        <v>8337</v>
      </c>
      <c r="T1192" s="5">
        <f t="shared" si="75"/>
        <v>51.92307692307692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s="6">
        <f t="shared" si="74"/>
        <v>109.07407407407408</v>
      </c>
      <c r="Q1193" t="s">
        <v>8285</v>
      </c>
      <c r="R1193" s="7" t="s">
        <v>8336</v>
      </c>
      <c r="S1193" t="s">
        <v>8337</v>
      </c>
      <c r="T1193" s="5">
        <f t="shared" si="75"/>
        <v>89.242424242424249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s="6">
        <f t="shared" si="74"/>
        <v>290</v>
      </c>
      <c r="Q1194" t="s">
        <v>8285</v>
      </c>
      <c r="R1194" s="7" t="s">
        <v>8336</v>
      </c>
      <c r="S1194" t="s">
        <v>8337</v>
      </c>
      <c r="T1194" s="5">
        <f t="shared" si="75"/>
        <v>19.333333333333332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s="6">
        <f t="shared" si="74"/>
        <v>103.95714285714286</v>
      </c>
      <c r="Q1195" t="s">
        <v>8285</v>
      </c>
      <c r="R1195" s="7" t="s">
        <v>8336</v>
      </c>
      <c r="S1195" t="s">
        <v>8337</v>
      </c>
      <c r="T1195" s="5">
        <f t="shared" si="75"/>
        <v>79.967032967032964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s="6">
        <f t="shared" si="74"/>
        <v>322.24</v>
      </c>
      <c r="Q1196" t="s">
        <v>8285</v>
      </c>
      <c r="R1196" s="7" t="s">
        <v>8336</v>
      </c>
      <c r="S1196" t="s">
        <v>8337</v>
      </c>
      <c r="T1196" s="5">
        <f t="shared" si="75"/>
        <v>56.414565826330531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s="6">
        <f t="shared" si="74"/>
        <v>135</v>
      </c>
      <c r="Q1197" t="s">
        <v>8285</v>
      </c>
      <c r="R1197" s="7" t="s">
        <v>8336</v>
      </c>
      <c r="S1197" t="s">
        <v>8337</v>
      </c>
      <c r="T1197" s="5">
        <f t="shared" si="75"/>
        <v>79.411764705882348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s="6">
        <f t="shared" si="74"/>
        <v>269.91034482758624</v>
      </c>
      <c r="Q1198" t="s">
        <v>8285</v>
      </c>
      <c r="R1198" s="7" t="s">
        <v>8336</v>
      </c>
      <c r="S1198" t="s">
        <v>8337</v>
      </c>
      <c r="T1198" s="5">
        <f t="shared" si="75"/>
        <v>76.439453125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s="6">
        <f t="shared" si="74"/>
        <v>253.29333333333332</v>
      </c>
      <c r="Q1199" t="s">
        <v>8285</v>
      </c>
      <c r="R1199" s="7" t="s">
        <v>8336</v>
      </c>
      <c r="S1199" t="s">
        <v>8337</v>
      </c>
      <c r="T1199" s="5">
        <f t="shared" si="75"/>
        <v>121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s="6">
        <f t="shared" si="74"/>
        <v>260.59999999999997</v>
      </c>
      <c r="Q1200" t="s">
        <v>8285</v>
      </c>
      <c r="R1200" s="7" t="s">
        <v>8336</v>
      </c>
      <c r="S1200" t="s">
        <v>8337</v>
      </c>
      <c r="T1200" s="5">
        <f t="shared" si="75"/>
        <v>54.616766467065865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s="6">
        <f t="shared" si="74"/>
        <v>101.31677953348381</v>
      </c>
      <c r="Q1201" t="s">
        <v>8285</v>
      </c>
      <c r="R1201" s="7" t="s">
        <v>8336</v>
      </c>
      <c r="S1201" t="s">
        <v>8337</v>
      </c>
      <c r="T1201" s="5">
        <f t="shared" si="75"/>
        <v>299.22222222222223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s="6">
        <f t="shared" si="74"/>
        <v>125.60416666666667</v>
      </c>
      <c r="Q1202" t="s">
        <v>8285</v>
      </c>
      <c r="R1202" s="7" t="s">
        <v>8336</v>
      </c>
      <c r="S1202" t="s">
        <v>8337</v>
      </c>
      <c r="T1202" s="5">
        <f t="shared" si="75"/>
        <v>58.533980582524272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s="6">
        <f t="shared" si="74"/>
        <v>102.43783333333334</v>
      </c>
      <c r="Q1203" t="s">
        <v>8285</v>
      </c>
      <c r="R1203" s="7" t="s">
        <v>8336</v>
      </c>
      <c r="S1203" t="s">
        <v>8337</v>
      </c>
      <c r="T1203" s="5">
        <f t="shared" si="75"/>
        <v>55.371801801801809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s="6">
        <f t="shared" si="74"/>
        <v>199.244</v>
      </c>
      <c r="Q1204" t="s">
        <v>8285</v>
      </c>
      <c r="R1204" s="7" t="s">
        <v>8336</v>
      </c>
      <c r="S1204" t="s">
        <v>8337</v>
      </c>
      <c r="T1204" s="5">
        <f t="shared" si="75"/>
        <v>183.80442804428046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s="6">
        <f t="shared" si="74"/>
        <v>102.45398773006136</v>
      </c>
      <c r="Q1205" t="s">
        <v>8285</v>
      </c>
      <c r="R1205" s="7" t="s">
        <v>8336</v>
      </c>
      <c r="S1205" t="s">
        <v>8337</v>
      </c>
      <c r="T1205" s="5">
        <f t="shared" si="75"/>
        <v>165.34653465346534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s="6">
        <f t="shared" si="74"/>
        <v>102.94615384615385</v>
      </c>
      <c r="Q1206" t="s">
        <v>8285</v>
      </c>
      <c r="R1206" s="7" t="s">
        <v>8336</v>
      </c>
      <c r="S1206" t="s">
        <v>8337</v>
      </c>
      <c r="T1206" s="5">
        <f t="shared" si="75"/>
        <v>234.78947368421052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s="6">
        <f t="shared" si="74"/>
        <v>100.86153846153847</v>
      </c>
      <c r="Q1207" t="s">
        <v>8285</v>
      </c>
      <c r="R1207" s="7" t="s">
        <v>8336</v>
      </c>
      <c r="S1207" t="s">
        <v>8337</v>
      </c>
      <c r="T1207" s="5">
        <f t="shared" si="75"/>
        <v>211.48387096774192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s="6">
        <f t="shared" si="74"/>
        <v>114.99999999999999</v>
      </c>
      <c r="Q1208" t="s">
        <v>8285</v>
      </c>
      <c r="R1208" s="7" t="s">
        <v>8336</v>
      </c>
      <c r="S1208" t="s">
        <v>8337</v>
      </c>
      <c r="T1208" s="5">
        <f t="shared" si="75"/>
        <v>32.34375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s="6">
        <f t="shared" si="74"/>
        <v>104.16766467065868</v>
      </c>
      <c r="Q1209" t="s">
        <v>8285</v>
      </c>
      <c r="R1209" s="7" t="s">
        <v>8336</v>
      </c>
      <c r="S1209" t="s">
        <v>8337</v>
      </c>
      <c r="T1209" s="5">
        <f t="shared" si="75"/>
        <v>123.37588652482269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s="6">
        <f t="shared" si="74"/>
        <v>155.29999999999998</v>
      </c>
      <c r="Q1210" t="s">
        <v>8285</v>
      </c>
      <c r="R1210" s="7" t="s">
        <v>8336</v>
      </c>
      <c r="S1210" t="s">
        <v>8337</v>
      </c>
      <c r="T1210" s="5">
        <f t="shared" si="75"/>
        <v>207.06666666666666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s="6">
        <f t="shared" si="74"/>
        <v>106</v>
      </c>
      <c r="Q1211" t="s">
        <v>8285</v>
      </c>
      <c r="R1211" s="7" t="s">
        <v>8336</v>
      </c>
      <c r="S1211" t="s">
        <v>8337</v>
      </c>
      <c r="T1211" s="5">
        <f t="shared" si="75"/>
        <v>138.2608695652174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s="6">
        <f t="shared" si="74"/>
        <v>254.31499999999997</v>
      </c>
      <c r="Q1212" t="s">
        <v>8285</v>
      </c>
      <c r="R1212" s="7" t="s">
        <v>8336</v>
      </c>
      <c r="S1212" t="s">
        <v>8337</v>
      </c>
      <c r="T1212" s="5">
        <f t="shared" si="75"/>
        <v>493.81553398058253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s="6">
        <f t="shared" si="74"/>
        <v>101.1</v>
      </c>
      <c r="Q1213" t="s">
        <v>8285</v>
      </c>
      <c r="R1213" s="7" t="s">
        <v>8336</v>
      </c>
      <c r="S1213" t="s">
        <v>8337</v>
      </c>
      <c r="T1213" s="5">
        <f t="shared" si="75"/>
        <v>168.5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s="6">
        <f t="shared" si="74"/>
        <v>129.04</v>
      </c>
      <c r="Q1214" t="s">
        <v>8285</v>
      </c>
      <c r="R1214" s="7" t="s">
        <v>8336</v>
      </c>
      <c r="S1214" t="s">
        <v>8337</v>
      </c>
      <c r="T1214" s="5">
        <f t="shared" si="75"/>
        <v>38.867469879518069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s="6">
        <f t="shared" si="74"/>
        <v>102.23076923076924</v>
      </c>
      <c r="Q1215" t="s">
        <v>8285</v>
      </c>
      <c r="R1215" s="7" t="s">
        <v>8336</v>
      </c>
      <c r="S1215" t="s">
        <v>8337</v>
      </c>
      <c r="T1215" s="5">
        <f t="shared" si="75"/>
        <v>61.527777777777779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s="6">
        <f t="shared" si="74"/>
        <v>131.80000000000001</v>
      </c>
      <c r="Q1216" t="s">
        <v>8285</v>
      </c>
      <c r="R1216" s="7" t="s">
        <v>8336</v>
      </c>
      <c r="S1216" t="s">
        <v>8337</v>
      </c>
      <c r="T1216" s="5">
        <f t="shared" si="75"/>
        <v>105.44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s="6">
        <f t="shared" si="74"/>
        <v>786.0802000000001</v>
      </c>
      <c r="Q1217" t="s">
        <v>8285</v>
      </c>
      <c r="R1217" s="7" t="s">
        <v>8336</v>
      </c>
      <c r="S1217" t="s">
        <v>8337</v>
      </c>
      <c r="T1217" s="5">
        <f t="shared" si="75"/>
        <v>71.592003642987251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s="6">
        <f t="shared" si="74"/>
        <v>145.70000000000002</v>
      </c>
      <c r="Q1218" t="s">
        <v>8285</v>
      </c>
      <c r="R1218" s="7" t="s">
        <v>8336</v>
      </c>
      <c r="S1218" t="s">
        <v>8337</v>
      </c>
      <c r="T1218" s="5">
        <f t="shared" si="75"/>
        <v>91.882882882882882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s="6">
        <f t="shared" ref="P1219:P1282" si="78">(E1219/D1219)*100</f>
        <v>102.60000000000001</v>
      </c>
      <c r="Q1219" t="s">
        <v>8285</v>
      </c>
      <c r="R1219" s="7" t="s">
        <v>8336</v>
      </c>
      <c r="S1219" t="s">
        <v>8337</v>
      </c>
      <c r="T1219" s="5">
        <f t="shared" ref="T1219:T1282" si="79">E1219/N1219</f>
        <v>148.57377049180329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s="6">
        <f t="shared" si="78"/>
        <v>172.27777777777777</v>
      </c>
      <c r="Q1220" t="s">
        <v>8285</v>
      </c>
      <c r="R1220" s="7" t="s">
        <v>8336</v>
      </c>
      <c r="S1220" t="s">
        <v>8337</v>
      </c>
      <c r="T1220" s="5">
        <f t="shared" si="79"/>
        <v>174.2134831460674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s="6">
        <f t="shared" si="78"/>
        <v>159.16819571865443</v>
      </c>
      <c r="Q1221" t="s">
        <v>8285</v>
      </c>
      <c r="R1221" s="7" t="s">
        <v>8336</v>
      </c>
      <c r="S1221" t="s">
        <v>8337</v>
      </c>
      <c r="T1221" s="5">
        <f t="shared" si="79"/>
        <v>102.86166007905139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s="6">
        <f t="shared" si="78"/>
        <v>103.76666666666668</v>
      </c>
      <c r="Q1222" t="s">
        <v>8285</v>
      </c>
      <c r="R1222" s="7" t="s">
        <v>8336</v>
      </c>
      <c r="S1222" t="s">
        <v>8337</v>
      </c>
      <c r="T1222" s="5">
        <f t="shared" si="79"/>
        <v>111.17857142857143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s="6">
        <f t="shared" si="78"/>
        <v>111.40954545454547</v>
      </c>
      <c r="Q1223" t="s">
        <v>8285</v>
      </c>
      <c r="R1223" s="7" t="s">
        <v>8336</v>
      </c>
      <c r="S1223" t="s">
        <v>8337</v>
      </c>
      <c r="T1223" s="5">
        <f t="shared" si="79"/>
        <v>23.796213592233013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s="6">
        <f t="shared" si="78"/>
        <v>280.375</v>
      </c>
      <c r="Q1224" t="s">
        <v>8285</v>
      </c>
      <c r="R1224" s="7" t="s">
        <v>8336</v>
      </c>
      <c r="S1224" t="s">
        <v>8337</v>
      </c>
      <c r="T1224" s="5">
        <f t="shared" si="79"/>
        <v>81.268115942028984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s="6">
        <f t="shared" si="78"/>
        <v>112.10606060606061</v>
      </c>
      <c r="Q1225" t="s">
        <v>8285</v>
      </c>
      <c r="R1225" s="7" t="s">
        <v>8336</v>
      </c>
      <c r="S1225" t="s">
        <v>8337</v>
      </c>
      <c r="T1225" s="5">
        <f t="shared" si="79"/>
        <v>116.21465968586388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s="6">
        <f t="shared" si="78"/>
        <v>7.0666666666666673</v>
      </c>
      <c r="Q1226" t="s">
        <v>8286</v>
      </c>
      <c r="R1226" s="7" t="s">
        <v>8323</v>
      </c>
      <c r="S1226" t="s">
        <v>8338</v>
      </c>
      <c r="T1226" s="5">
        <f t="shared" si="79"/>
        <v>58.888888888888886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s="6">
        <f t="shared" si="78"/>
        <v>4.3999999999999995</v>
      </c>
      <c r="Q1227" t="s">
        <v>8286</v>
      </c>
      <c r="R1227" s="7" t="s">
        <v>8323</v>
      </c>
      <c r="S1227" t="s">
        <v>8338</v>
      </c>
      <c r="T1227" s="5">
        <f t="shared" si="79"/>
        <v>44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s="6">
        <f t="shared" si="78"/>
        <v>3.8739999999999997</v>
      </c>
      <c r="Q1228" t="s">
        <v>8286</v>
      </c>
      <c r="R1228" s="7" t="s">
        <v>8323</v>
      </c>
      <c r="S1228" t="s">
        <v>8338</v>
      </c>
      <c r="T1228" s="5">
        <f t="shared" si="79"/>
        <v>48.424999999999997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s="6">
        <f t="shared" si="78"/>
        <v>0</v>
      </c>
      <c r="Q1229" t="s">
        <v>8286</v>
      </c>
      <c r="R1229" s="7" t="s">
        <v>8323</v>
      </c>
      <c r="S1229" t="s">
        <v>8338</v>
      </c>
      <c r="T1229" s="5" t="e">
        <f t="shared" si="79"/>
        <v>#DIV/0!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s="6">
        <f t="shared" si="78"/>
        <v>29.299999999999997</v>
      </c>
      <c r="Q1230" t="s">
        <v>8286</v>
      </c>
      <c r="R1230" s="7" t="s">
        <v>8323</v>
      </c>
      <c r="S1230" t="s">
        <v>8338</v>
      </c>
      <c r="T1230" s="5">
        <f t="shared" si="79"/>
        <v>61.041666666666664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s="6">
        <f t="shared" si="78"/>
        <v>0.90909090909090906</v>
      </c>
      <c r="Q1231" t="s">
        <v>8286</v>
      </c>
      <c r="R1231" s="7" t="s">
        <v>8323</v>
      </c>
      <c r="S1231" t="s">
        <v>8338</v>
      </c>
      <c r="T1231" s="5">
        <f t="shared" si="79"/>
        <v>25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s="6">
        <f t="shared" si="78"/>
        <v>0</v>
      </c>
      <c r="Q1232" t="s">
        <v>8286</v>
      </c>
      <c r="R1232" s="7" t="s">
        <v>8323</v>
      </c>
      <c r="S1232" t="s">
        <v>8338</v>
      </c>
      <c r="T1232" s="5" t="e">
        <f t="shared" si="79"/>
        <v>#DIV/0!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s="6">
        <f t="shared" si="78"/>
        <v>0</v>
      </c>
      <c r="Q1233" t="s">
        <v>8286</v>
      </c>
      <c r="R1233" s="7" t="s">
        <v>8323</v>
      </c>
      <c r="S1233" t="s">
        <v>8338</v>
      </c>
      <c r="T1233" s="5" t="e">
        <f t="shared" si="79"/>
        <v>#DIV/0!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s="6">
        <f t="shared" si="78"/>
        <v>0.8</v>
      </c>
      <c r="Q1234" t="s">
        <v>8286</v>
      </c>
      <c r="R1234" s="7" t="s">
        <v>8323</v>
      </c>
      <c r="S1234" t="s">
        <v>8338</v>
      </c>
      <c r="T1234" s="5">
        <f t="shared" si="79"/>
        <v>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s="6">
        <f t="shared" si="78"/>
        <v>11.600000000000001</v>
      </c>
      <c r="Q1235" t="s">
        <v>8286</v>
      </c>
      <c r="R1235" s="7" t="s">
        <v>8323</v>
      </c>
      <c r="S1235" t="s">
        <v>8338</v>
      </c>
      <c r="T1235" s="5">
        <f t="shared" si="79"/>
        <v>19.333333333333332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s="6">
        <f t="shared" si="78"/>
        <v>0</v>
      </c>
      <c r="Q1236" t="s">
        <v>8286</v>
      </c>
      <c r="R1236" s="7" t="s">
        <v>8323</v>
      </c>
      <c r="S1236" t="s">
        <v>8338</v>
      </c>
      <c r="T1236" s="5" t="e">
        <f t="shared" si="79"/>
        <v>#DIV/0!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s="6">
        <f t="shared" si="78"/>
        <v>2.7873639500929119</v>
      </c>
      <c r="Q1237" t="s">
        <v>8286</v>
      </c>
      <c r="R1237" s="7" t="s">
        <v>8323</v>
      </c>
      <c r="S1237" t="s">
        <v>8338</v>
      </c>
      <c r="T1237" s="5">
        <f t="shared" si="79"/>
        <v>35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s="6">
        <f t="shared" si="78"/>
        <v>0</v>
      </c>
      <c r="Q1238" t="s">
        <v>8286</v>
      </c>
      <c r="R1238" s="7" t="s">
        <v>8323</v>
      </c>
      <c r="S1238" t="s">
        <v>8338</v>
      </c>
      <c r="T1238" s="5" t="e">
        <f t="shared" si="79"/>
        <v>#DIV/0!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s="6">
        <f t="shared" si="78"/>
        <v>0</v>
      </c>
      <c r="Q1239" t="s">
        <v>8286</v>
      </c>
      <c r="R1239" s="7" t="s">
        <v>8323</v>
      </c>
      <c r="S1239" t="s">
        <v>8338</v>
      </c>
      <c r="T1239" s="5" t="e">
        <f t="shared" si="79"/>
        <v>#DIV/0!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s="6">
        <f t="shared" si="78"/>
        <v>17.8</v>
      </c>
      <c r="Q1240" t="s">
        <v>8286</v>
      </c>
      <c r="R1240" s="7" t="s">
        <v>8323</v>
      </c>
      <c r="S1240" t="s">
        <v>8338</v>
      </c>
      <c r="T1240" s="5">
        <f t="shared" si="79"/>
        <v>59.333333333333336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s="6">
        <f t="shared" si="78"/>
        <v>0</v>
      </c>
      <c r="Q1241" t="s">
        <v>8286</v>
      </c>
      <c r="R1241" s="7" t="s">
        <v>8323</v>
      </c>
      <c r="S1241" t="s">
        <v>8338</v>
      </c>
      <c r="T1241" s="5" t="e">
        <f t="shared" si="79"/>
        <v>#DIV/0!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s="6">
        <f t="shared" si="78"/>
        <v>3.0124999999999997</v>
      </c>
      <c r="Q1242" t="s">
        <v>8286</v>
      </c>
      <c r="R1242" s="7" t="s">
        <v>8323</v>
      </c>
      <c r="S1242" t="s">
        <v>8338</v>
      </c>
      <c r="T1242" s="5">
        <f t="shared" si="79"/>
        <v>30.125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s="6">
        <f t="shared" si="78"/>
        <v>50.739999999999995</v>
      </c>
      <c r="Q1243" t="s">
        <v>8286</v>
      </c>
      <c r="R1243" s="7" t="s">
        <v>8323</v>
      </c>
      <c r="S1243" t="s">
        <v>8338</v>
      </c>
      <c r="T1243" s="5">
        <f t="shared" si="79"/>
        <v>74.617647058823536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s="6">
        <f t="shared" si="78"/>
        <v>0.54884742041712409</v>
      </c>
      <c r="Q1244" t="s">
        <v>8286</v>
      </c>
      <c r="R1244" s="7" t="s">
        <v>8323</v>
      </c>
      <c r="S1244" t="s">
        <v>8338</v>
      </c>
      <c r="T1244" s="5">
        <f t="shared" si="79"/>
        <v>5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s="6">
        <f t="shared" si="78"/>
        <v>14.091666666666667</v>
      </c>
      <c r="Q1245" t="s">
        <v>8286</v>
      </c>
      <c r="R1245" s="7" t="s">
        <v>8323</v>
      </c>
      <c r="S1245" t="s">
        <v>8338</v>
      </c>
      <c r="T1245" s="5">
        <f t="shared" si="79"/>
        <v>44.5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s="6">
        <f t="shared" si="78"/>
        <v>103.8</v>
      </c>
      <c r="Q1246" t="s">
        <v>8276</v>
      </c>
      <c r="R1246" s="7" t="s">
        <v>8323</v>
      </c>
      <c r="S1246" t="s">
        <v>8324</v>
      </c>
      <c r="T1246" s="5">
        <f t="shared" si="79"/>
        <v>46.133333333333333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s="6">
        <f t="shared" si="78"/>
        <v>120.24999999999999</v>
      </c>
      <c r="Q1247" t="s">
        <v>8276</v>
      </c>
      <c r="R1247" s="7" t="s">
        <v>8323</v>
      </c>
      <c r="S1247" t="s">
        <v>8324</v>
      </c>
      <c r="T1247" s="5">
        <f t="shared" si="79"/>
        <v>141.47058823529412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s="6">
        <f t="shared" si="78"/>
        <v>117</v>
      </c>
      <c r="Q1248" t="s">
        <v>8276</v>
      </c>
      <c r="R1248" s="7" t="s">
        <v>8323</v>
      </c>
      <c r="S1248" t="s">
        <v>8324</v>
      </c>
      <c r="T1248" s="5">
        <f t="shared" si="79"/>
        <v>75.483870967741936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s="6">
        <f t="shared" si="78"/>
        <v>122.14285714285715</v>
      </c>
      <c r="Q1249" t="s">
        <v>8276</v>
      </c>
      <c r="R1249" s="7" t="s">
        <v>8323</v>
      </c>
      <c r="S1249" t="s">
        <v>8324</v>
      </c>
      <c r="T1249" s="5">
        <f t="shared" si="79"/>
        <v>85.5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s="6">
        <f t="shared" si="78"/>
        <v>151.63999999999999</v>
      </c>
      <c r="Q1250" t="s">
        <v>8276</v>
      </c>
      <c r="R1250" s="7" t="s">
        <v>8323</v>
      </c>
      <c r="S1250" t="s">
        <v>8324</v>
      </c>
      <c r="T1250" s="5">
        <f t="shared" si="79"/>
        <v>64.254237288135599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s="6">
        <f t="shared" si="78"/>
        <v>104.44</v>
      </c>
      <c r="Q1251" t="s">
        <v>8276</v>
      </c>
      <c r="R1251" s="7" t="s">
        <v>8323</v>
      </c>
      <c r="S1251" t="s">
        <v>8324</v>
      </c>
      <c r="T1251" s="5">
        <f t="shared" si="79"/>
        <v>64.46913580246914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s="6">
        <f t="shared" si="78"/>
        <v>200.15333333333331</v>
      </c>
      <c r="Q1252" t="s">
        <v>8276</v>
      </c>
      <c r="R1252" s="7" t="s">
        <v>8323</v>
      </c>
      <c r="S1252" t="s">
        <v>8324</v>
      </c>
      <c r="T1252" s="5">
        <f t="shared" si="79"/>
        <v>118.2007874015748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s="6">
        <f t="shared" si="78"/>
        <v>101.8</v>
      </c>
      <c r="Q1253" t="s">
        <v>8276</v>
      </c>
      <c r="R1253" s="7" t="s">
        <v>8323</v>
      </c>
      <c r="S1253" t="s">
        <v>8324</v>
      </c>
      <c r="T1253" s="5">
        <f t="shared" si="79"/>
        <v>82.540540540540547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s="6">
        <f t="shared" si="78"/>
        <v>137.65714285714284</v>
      </c>
      <c r="Q1254" t="s">
        <v>8276</v>
      </c>
      <c r="R1254" s="7" t="s">
        <v>8323</v>
      </c>
      <c r="S1254" t="s">
        <v>8324</v>
      </c>
      <c r="T1254" s="5">
        <f t="shared" si="79"/>
        <v>34.170212765957444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s="6">
        <f t="shared" si="78"/>
        <v>303833.2</v>
      </c>
      <c r="Q1255" t="s">
        <v>8276</v>
      </c>
      <c r="R1255" s="7" t="s">
        <v>8323</v>
      </c>
      <c r="S1255" t="s">
        <v>8324</v>
      </c>
      <c r="T1255" s="5">
        <f t="shared" si="79"/>
        <v>42.73322081575246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s="6">
        <f t="shared" si="78"/>
        <v>198.85074626865671</v>
      </c>
      <c r="Q1256" t="s">
        <v>8276</v>
      </c>
      <c r="R1256" s="7" t="s">
        <v>8323</v>
      </c>
      <c r="S1256" t="s">
        <v>8324</v>
      </c>
      <c r="T1256" s="5">
        <f t="shared" si="79"/>
        <v>94.489361702127653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s="6">
        <f t="shared" si="78"/>
        <v>202.36666666666667</v>
      </c>
      <c r="Q1257" t="s">
        <v>8276</v>
      </c>
      <c r="R1257" s="7" t="s">
        <v>8323</v>
      </c>
      <c r="S1257" t="s">
        <v>8324</v>
      </c>
      <c r="T1257" s="5">
        <f t="shared" si="79"/>
        <v>55.697247706422019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s="6">
        <f t="shared" si="78"/>
        <v>117.96376666666666</v>
      </c>
      <c r="Q1258" t="s">
        <v>8276</v>
      </c>
      <c r="R1258" s="7" t="s">
        <v>8323</v>
      </c>
      <c r="S1258" t="s">
        <v>8324</v>
      </c>
      <c r="T1258" s="5">
        <f t="shared" si="79"/>
        <v>98.030831024930734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s="6">
        <f t="shared" si="78"/>
        <v>294.72727272727275</v>
      </c>
      <c r="Q1259" t="s">
        <v>8276</v>
      </c>
      <c r="R1259" s="7" t="s">
        <v>8323</v>
      </c>
      <c r="S1259" t="s">
        <v>8324</v>
      </c>
      <c r="T1259" s="5">
        <f t="shared" si="79"/>
        <v>92.102272727272734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s="6">
        <f t="shared" si="78"/>
        <v>213.14633333333336</v>
      </c>
      <c r="Q1260" t="s">
        <v>8276</v>
      </c>
      <c r="R1260" s="7" t="s">
        <v>8323</v>
      </c>
      <c r="S1260" t="s">
        <v>8324</v>
      </c>
      <c r="T1260" s="5">
        <f t="shared" si="79"/>
        <v>38.175462686567165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s="6">
        <f t="shared" si="78"/>
        <v>104.24</v>
      </c>
      <c r="Q1261" t="s">
        <v>8276</v>
      </c>
      <c r="R1261" s="7" t="s">
        <v>8323</v>
      </c>
      <c r="S1261" t="s">
        <v>8324</v>
      </c>
      <c r="T1261" s="5">
        <f t="shared" si="79"/>
        <v>27.145833333333332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s="6">
        <f t="shared" si="78"/>
        <v>113.66666666666667</v>
      </c>
      <c r="Q1262" t="s">
        <v>8276</v>
      </c>
      <c r="R1262" s="7" t="s">
        <v>8323</v>
      </c>
      <c r="S1262" t="s">
        <v>8324</v>
      </c>
      <c r="T1262" s="5">
        <f t="shared" si="79"/>
        <v>50.689189189189186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s="6">
        <f t="shared" si="78"/>
        <v>101.25</v>
      </c>
      <c r="Q1263" t="s">
        <v>8276</v>
      </c>
      <c r="R1263" s="7" t="s">
        <v>8323</v>
      </c>
      <c r="S1263" t="s">
        <v>8324</v>
      </c>
      <c r="T1263" s="5">
        <f t="shared" si="79"/>
        <v>38.942307692307693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s="6">
        <f t="shared" si="78"/>
        <v>125.41538461538462</v>
      </c>
      <c r="Q1264" t="s">
        <v>8276</v>
      </c>
      <c r="R1264" s="7" t="s">
        <v>8323</v>
      </c>
      <c r="S1264" t="s">
        <v>8324</v>
      </c>
      <c r="T1264" s="5">
        <f t="shared" si="79"/>
        <v>77.638095238095232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s="6">
        <f t="shared" si="78"/>
        <v>119</v>
      </c>
      <c r="Q1265" t="s">
        <v>8276</v>
      </c>
      <c r="R1265" s="7" t="s">
        <v>8323</v>
      </c>
      <c r="S1265" t="s">
        <v>8324</v>
      </c>
      <c r="T1265" s="5">
        <f t="shared" si="79"/>
        <v>43.536585365853661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s="6">
        <f t="shared" si="78"/>
        <v>166.46153846153845</v>
      </c>
      <c r="Q1266" t="s">
        <v>8276</v>
      </c>
      <c r="R1266" s="7" t="s">
        <v>8323</v>
      </c>
      <c r="S1266" t="s">
        <v>8324</v>
      </c>
      <c r="T1266" s="5">
        <f t="shared" si="79"/>
        <v>31.823529411764707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s="6">
        <f t="shared" si="78"/>
        <v>119.14771428571429</v>
      </c>
      <c r="Q1267" t="s">
        <v>8276</v>
      </c>
      <c r="R1267" s="7" t="s">
        <v>8323</v>
      </c>
      <c r="S1267" t="s">
        <v>8324</v>
      </c>
      <c r="T1267" s="5">
        <f t="shared" si="79"/>
        <v>63.184393939393942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s="6">
        <f t="shared" si="78"/>
        <v>100.47368421052632</v>
      </c>
      <c r="Q1268" t="s">
        <v>8276</v>
      </c>
      <c r="R1268" s="7" t="s">
        <v>8323</v>
      </c>
      <c r="S1268" t="s">
        <v>8324</v>
      </c>
      <c r="T1268" s="5">
        <f t="shared" si="79"/>
        <v>190.9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s="6">
        <f t="shared" si="78"/>
        <v>101.8</v>
      </c>
      <c r="Q1269" t="s">
        <v>8276</v>
      </c>
      <c r="R1269" s="7" t="s">
        <v>8323</v>
      </c>
      <c r="S1269" t="s">
        <v>8324</v>
      </c>
      <c r="T1269" s="5">
        <f t="shared" si="79"/>
        <v>140.85534591194968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s="6">
        <f t="shared" si="78"/>
        <v>116.66666666666667</v>
      </c>
      <c r="Q1270" t="s">
        <v>8276</v>
      </c>
      <c r="R1270" s="7" t="s">
        <v>8323</v>
      </c>
      <c r="S1270" t="s">
        <v>8324</v>
      </c>
      <c r="T1270" s="5">
        <f t="shared" si="79"/>
        <v>76.92307692307692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s="6">
        <f t="shared" si="78"/>
        <v>108.64893617021276</v>
      </c>
      <c r="Q1271" t="s">
        <v>8276</v>
      </c>
      <c r="R1271" s="7" t="s">
        <v>8323</v>
      </c>
      <c r="S1271" t="s">
        <v>8324</v>
      </c>
      <c r="T1271" s="5">
        <f t="shared" si="79"/>
        <v>99.15533980582525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s="6">
        <f t="shared" si="78"/>
        <v>114.72</v>
      </c>
      <c r="Q1272" t="s">
        <v>8276</v>
      </c>
      <c r="R1272" s="7" t="s">
        <v>8323</v>
      </c>
      <c r="S1272" t="s">
        <v>8324</v>
      </c>
      <c r="T1272" s="5">
        <f t="shared" si="79"/>
        <v>67.881656804733723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s="6">
        <f t="shared" si="78"/>
        <v>101.8</v>
      </c>
      <c r="Q1273" t="s">
        <v>8276</v>
      </c>
      <c r="R1273" s="7" t="s">
        <v>8323</v>
      </c>
      <c r="S1273" t="s">
        <v>8324</v>
      </c>
      <c r="T1273" s="5">
        <f t="shared" si="79"/>
        <v>246.29032258064515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s="6">
        <f t="shared" si="78"/>
        <v>106</v>
      </c>
      <c r="Q1274" t="s">
        <v>8276</v>
      </c>
      <c r="R1274" s="7" t="s">
        <v>8323</v>
      </c>
      <c r="S1274" t="s">
        <v>8324</v>
      </c>
      <c r="T1274" s="5">
        <f t="shared" si="79"/>
        <v>189.28571428571428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s="6">
        <f t="shared" si="78"/>
        <v>103.49999999999999</v>
      </c>
      <c r="Q1275" t="s">
        <v>8276</v>
      </c>
      <c r="R1275" s="7" t="s">
        <v>8323</v>
      </c>
      <c r="S1275" t="s">
        <v>8324</v>
      </c>
      <c r="T1275" s="5">
        <f t="shared" si="79"/>
        <v>76.666666666666671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s="6">
        <f t="shared" si="78"/>
        <v>154.97535999999999</v>
      </c>
      <c r="Q1276" t="s">
        <v>8276</v>
      </c>
      <c r="R1276" s="7" t="s">
        <v>8323</v>
      </c>
      <c r="S1276" t="s">
        <v>8324</v>
      </c>
      <c r="T1276" s="5">
        <f t="shared" si="79"/>
        <v>82.963254817987149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s="6">
        <f t="shared" si="78"/>
        <v>162.14066666666668</v>
      </c>
      <c r="Q1277" t="s">
        <v>8276</v>
      </c>
      <c r="R1277" s="7" t="s">
        <v>8323</v>
      </c>
      <c r="S1277" t="s">
        <v>8324</v>
      </c>
      <c r="T1277" s="5">
        <f t="shared" si="79"/>
        <v>62.522107969151669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s="6">
        <f t="shared" si="78"/>
        <v>104.42100000000001</v>
      </c>
      <c r="Q1278" t="s">
        <v>8276</v>
      </c>
      <c r="R1278" s="7" t="s">
        <v>8323</v>
      </c>
      <c r="S1278" t="s">
        <v>8324</v>
      </c>
      <c r="T1278" s="5">
        <f t="shared" si="79"/>
        <v>46.06808823529412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s="6">
        <f t="shared" si="78"/>
        <v>106.12433333333333</v>
      </c>
      <c r="Q1279" t="s">
        <v>8276</v>
      </c>
      <c r="R1279" s="7" t="s">
        <v>8323</v>
      </c>
      <c r="S1279" t="s">
        <v>8324</v>
      </c>
      <c r="T1279" s="5">
        <f t="shared" si="79"/>
        <v>38.543946731234868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s="6">
        <f t="shared" si="78"/>
        <v>154.93846153846152</v>
      </c>
      <c r="Q1280" t="s">
        <v>8276</v>
      </c>
      <c r="R1280" s="7" t="s">
        <v>8323</v>
      </c>
      <c r="S1280" t="s">
        <v>8324</v>
      </c>
      <c r="T1280" s="5">
        <f t="shared" si="79"/>
        <v>53.005263157894738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s="6">
        <f t="shared" si="78"/>
        <v>110.77157238734421</v>
      </c>
      <c r="Q1281" t="s">
        <v>8276</v>
      </c>
      <c r="R1281" s="7" t="s">
        <v>8323</v>
      </c>
      <c r="S1281" t="s">
        <v>8324</v>
      </c>
      <c r="T1281" s="5">
        <f t="shared" si="79"/>
        <v>73.355396825396824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s="6">
        <f t="shared" si="78"/>
        <v>110.91186666666665</v>
      </c>
      <c r="Q1282" t="s">
        <v>8276</v>
      </c>
      <c r="R1282" s="7" t="s">
        <v>8323</v>
      </c>
      <c r="S1282" t="s">
        <v>8324</v>
      </c>
      <c r="T1282" s="5">
        <f t="shared" si="79"/>
        <v>127.97523076923076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s="6">
        <f t="shared" ref="P1283:P1346" si="82">(E1283/D1283)*100</f>
        <v>110.71428571428572</v>
      </c>
      <c r="Q1283" t="s">
        <v>8276</v>
      </c>
      <c r="R1283" s="7" t="s">
        <v>8323</v>
      </c>
      <c r="S1283" t="s">
        <v>8324</v>
      </c>
      <c r="T1283" s="5">
        <f t="shared" ref="T1283:T1346" si="83">E1283/N1283</f>
        <v>104.72972972972973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s="6">
        <f t="shared" si="82"/>
        <v>123.61333333333333</v>
      </c>
      <c r="Q1284" t="s">
        <v>8276</v>
      </c>
      <c r="R1284" s="7" t="s">
        <v>8323</v>
      </c>
      <c r="S1284" t="s">
        <v>8324</v>
      </c>
      <c r="T1284" s="5">
        <f t="shared" si="83"/>
        <v>67.671532846715323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s="6">
        <f t="shared" si="82"/>
        <v>211.05</v>
      </c>
      <c r="Q1285" t="s">
        <v>8276</v>
      </c>
      <c r="R1285" s="7" t="s">
        <v>8323</v>
      </c>
      <c r="S1285" t="s">
        <v>8324</v>
      </c>
      <c r="T1285" s="5">
        <f t="shared" si="83"/>
        <v>95.931818181818187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s="6">
        <f t="shared" si="82"/>
        <v>101</v>
      </c>
      <c r="Q1286" t="s">
        <v>8271</v>
      </c>
      <c r="R1286" s="7" t="s">
        <v>8315</v>
      </c>
      <c r="S1286" t="s">
        <v>8316</v>
      </c>
      <c r="T1286" s="5">
        <f t="shared" si="83"/>
        <v>65.161290322580641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s="6">
        <f t="shared" si="82"/>
        <v>101.64999999999999</v>
      </c>
      <c r="Q1287" t="s">
        <v>8271</v>
      </c>
      <c r="R1287" s="7" t="s">
        <v>8315</v>
      </c>
      <c r="S1287" t="s">
        <v>8316</v>
      </c>
      <c r="T1287" s="5">
        <f t="shared" si="83"/>
        <v>32.269841269841272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s="6">
        <f t="shared" si="82"/>
        <v>108.33333333333333</v>
      </c>
      <c r="Q1288" t="s">
        <v>8271</v>
      </c>
      <c r="R1288" s="7" t="s">
        <v>8315</v>
      </c>
      <c r="S1288" t="s">
        <v>8316</v>
      </c>
      <c r="T1288" s="5">
        <f t="shared" si="83"/>
        <v>81.25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s="6">
        <f t="shared" si="82"/>
        <v>242</v>
      </c>
      <c r="Q1289" t="s">
        <v>8271</v>
      </c>
      <c r="R1289" s="7" t="s">
        <v>8315</v>
      </c>
      <c r="S1289" t="s">
        <v>8316</v>
      </c>
      <c r="T1289" s="5">
        <f t="shared" si="83"/>
        <v>24.2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s="6">
        <f t="shared" si="82"/>
        <v>100.44999999999999</v>
      </c>
      <c r="Q1290" t="s">
        <v>8271</v>
      </c>
      <c r="R1290" s="7" t="s">
        <v>8315</v>
      </c>
      <c r="S1290" t="s">
        <v>8316</v>
      </c>
      <c r="T1290" s="5">
        <f t="shared" si="83"/>
        <v>65.868852459016395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s="6">
        <f t="shared" si="82"/>
        <v>125.06666666666666</v>
      </c>
      <c r="Q1291" t="s">
        <v>8271</v>
      </c>
      <c r="R1291" s="7" t="s">
        <v>8315</v>
      </c>
      <c r="S1291" t="s">
        <v>8316</v>
      </c>
      <c r="T1291" s="5">
        <f t="shared" si="83"/>
        <v>36.07692307692308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s="6">
        <f t="shared" si="82"/>
        <v>108.57142857142857</v>
      </c>
      <c r="Q1292" t="s">
        <v>8271</v>
      </c>
      <c r="R1292" s="7" t="s">
        <v>8315</v>
      </c>
      <c r="S1292" t="s">
        <v>8316</v>
      </c>
      <c r="T1292" s="5">
        <f t="shared" si="83"/>
        <v>44.186046511627907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s="6">
        <f t="shared" si="82"/>
        <v>145.70000000000002</v>
      </c>
      <c r="Q1293" t="s">
        <v>8271</v>
      </c>
      <c r="R1293" s="7" t="s">
        <v>8315</v>
      </c>
      <c r="S1293" t="s">
        <v>8316</v>
      </c>
      <c r="T1293" s="5">
        <f t="shared" si="83"/>
        <v>104.07142857142857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s="6">
        <f t="shared" si="82"/>
        <v>110.00000000000001</v>
      </c>
      <c r="Q1294" t="s">
        <v>8271</v>
      </c>
      <c r="R1294" s="7" t="s">
        <v>8315</v>
      </c>
      <c r="S1294" t="s">
        <v>8316</v>
      </c>
      <c r="T1294" s="5">
        <f t="shared" si="83"/>
        <v>35.96153846153846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s="6">
        <f t="shared" si="82"/>
        <v>102.23333333333333</v>
      </c>
      <c r="Q1295" t="s">
        <v>8271</v>
      </c>
      <c r="R1295" s="7" t="s">
        <v>8315</v>
      </c>
      <c r="S1295" t="s">
        <v>8316</v>
      </c>
      <c r="T1295" s="5">
        <f t="shared" si="83"/>
        <v>127.79166666666667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s="6">
        <f t="shared" si="82"/>
        <v>122</v>
      </c>
      <c r="Q1296" t="s">
        <v>8271</v>
      </c>
      <c r="R1296" s="7" t="s">
        <v>8315</v>
      </c>
      <c r="S1296" t="s">
        <v>8316</v>
      </c>
      <c r="T1296" s="5">
        <f t="shared" si="83"/>
        <v>27.727272727272727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s="6">
        <f t="shared" si="82"/>
        <v>101.96000000000001</v>
      </c>
      <c r="Q1297" t="s">
        <v>8271</v>
      </c>
      <c r="R1297" s="7" t="s">
        <v>8315</v>
      </c>
      <c r="S1297" t="s">
        <v>8316</v>
      </c>
      <c r="T1297" s="5">
        <f t="shared" si="83"/>
        <v>39.828125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s="6">
        <f t="shared" si="82"/>
        <v>141.1764705882353</v>
      </c>
      <c r="Q1298" t="s">
        <v>8271</v>
      </c>
      <c r="R1298" s="7" t="s">
        <v>8315</v>
      </c>
      <c r="S1298" t="s">
        <v>8316</v>
      </c>
      <c r="T1298" s="5">
        <f t="shared" si="83"/>
        <v>52.173913043478258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s="6">
        <f t="shared" si="82"/>
        <v>109.52500000000001</v>
      </c>
      <c r="Q1299" t="s">
        <v>8271</v>
      </c>
      <c r="R1299" s="7" t="s">
        <v>8315</v>
      </c>
      <c r="S1299" t="s">
        <v>8316</v>
      </c>
      <c r="T1299" s="5">
        <f t="shared" si="83"/>
        <v>92.037815126050418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s="6">
        <f t="shared" si="82"/>
        <v>104.65</v>
      </c>
      <c r="Q1300" t="s">
        <v>8271</v>
      </c>
      <c r="R1300" s="7" t="s">
        <v>8315</v>
      </c>
      <c r="S1300" t="s">
        <v>8316</v>
      </c>
      <c r="T1300" s="5">
        <f t="shared" si="83"/>
        <v>63.424242424242422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s="6">
        <f t="shared" si="82"/>
        <v>124</v>
      </c>
      <c r="Q1301" t="s">
        <v>8271</v>
      </c>
      <c r="R1301" s="7" t="s">
        <v>8315</v>
      </c>
      <c r="S1301" t="s">
        <v>8316</v>
      </c>
      <c r="T1301" s="5">
        <f t="shared" si="83"/>
        <v>135.625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s="6">
        <f t="shared" si="82"/>
        <v>135</v>
      </c>
      <c r="Q1302" t="s">
        <v>8271</v>
      </c>
      <c r="R1302" s="7" t="s">
        <v>8315</v>
      </c>
      <c r="S1302" t="s">
        <v>8316</v>
      </c>
      <c r="T1302" s="5">
        <f t="shared" si="83"/>
        <v>168.75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s="6">
        <f t="shared" si="82"/>
        <v>102.75000000000001</v>
      </c>
      <c r="Q1303" t="s">
        <v>8271</v>
      </c>
      <c r="R1303" s="7" t="s">
        <v>8315</v>
      </c>
      <c r="S1303" t="s">
        <v>8316</v>
      </c>
      <c r="T1303" s="5">
        <f t="shared" si="83"/>
        <v>70.862068965517238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s="6">
        <f t="shared" si="82"/>
        <v>100</v>
      </c>
      <c r="Q1304" t="s">
        <v>8271</v>
      </c>
      <c r="R1304" s="7" t="s">
        <v>8315</v>
      </c>
      <c r="S1304" t="s">
        <v>8316</v>
      </c>
      <c r="T1304" s="5">
        <f t="shared" si="83"/>
        <v>50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s="6">
        <f t="shared" si="82"/>
        <v>130.26085714285716</v>
      </c>
      <c r="Q1305" t="s">
        <v>8271</v>
      </c>
      <c r="R1305" s="7" t="s">
        <v>8315</v>
      </c>
      <c r="S1305" t="s">
        <v>8316</v>
      </c>
      <c r="T1305" s="5">
        <f t="shared" si="83"/>
        <v>42.214166666666671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s="6">
        <f t="shared" si="82"/>
        <v>39.627499999999998</v>
      </c>
      <c r="Q1306" t="s">
        <v>8273</v>
      </c>
      <c r="R1306" s="7" t="s">
        <v>8317</v>
      </c>
      <c r="S1306" t="s">
        <v>8319</v>
      </c>
      <c r="T1306" s="5">
        <f t="shared" si="83"/>
        <v>152.41346153846155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s="6">
        <f t="shared" si="82"/>
        <v>25.976666666666663</v>
      </c>
      <c r="Q1307" t="s">
        <v>8273</v>
      </c>
      <c r="R1307" s="7" t="s">
        <v>8317</v>
      </c>
      <c r="S1307" t="s">
        <v>8319</v>
      </c>
      <c r="T1307" s="5">
        <f t="shared" si="83"/>
        <v>90.616279069767444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s="6">
        <f t="shared" si="82"/>
        <v>65.24636363636364</v>
      </c>
      <c r="Q1308" t="s">
        <v>8273</v>
      </c>
      <c r="R1308" s="7" t="s">
        <v>8317</v>
      </c>
      <c r="S1308" t="s">
        <v>8319</v>
      </c>
      <c r="T1308" s="5">
        <f t="shared" si="83"/>
        <v>201.60393258426967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s="6">
        <f t="shared" si="82"/>
        <v>11.514000000000001</v>
      </c>
      <c r="Q1309" t="s">
        <v>8273</v>
      </c>
      <c r="R1309" s="7" t="s">
        <v>8317</v>
      </c>
      <c r="S1309" t="s">
        <v>8319</v>
      </c>
      <c r="T1309" s="5">
        <f t="shared" si="83"/>
        <v>127.93333333333334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s="6">
        <f t="shared" si="82"/>
        <v>11.360000000000001</v>
      </c>
      <c r="Q1310" t="s">
        <v>8273</v>
      </c>
      <c r="R1310" s="7" t="s">
        <v>8317</v>
      </c>
      <c r="S1310" t="s">
        <v>8319</v>
      </c>
      <c r="T1310" s="5">
        <f t="shared" si="83"/>
        <v>29.894736842105264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s="6">
        <f t="shared" si="82"/>
        <v>111.99130434782609</v>
      </c>
      <c r="Q1311" t="s">
        <v>8273</v>
      </c>
      <c r="R1311" s="7" t="s">
        <v>8317</v>
      </c>
      <c r="S1311" t="s">
        <v>8319</v>
      </c>
      <c r="T1311" s="5">
        <f t="shared" si="83"/>
        <v>367.97142857142859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s="6">
        <f t="shared" si="82"/>
        <v>15.5</v>
      </c>
      <c r="Q1312" t="s">
        <v>8273</v>
      </c>
      <c r="R1312" s="7" t="s">
        <v>8317</v>
      </c>
      <c r="S1312" t="s">
        <v>8319</v>
      </c>
      <c r="T1312" s="5">
        <f t="shared" si="83"/>
        <v>129.16666666666666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s="6">
        <f t="shared" si="82"/>
        <v>32.027999999999999</v>
      </c>
      <c r="Q1313" t="s">
        <v>8273</v>
      </c>
      <c r="R1313" s="7" t="s">
        <v>8317</v>
      </c>
      <c r="S1313" t="s">
        <v>8319</v>
      </c>
      <c r="T1313" s="5">
        <f t="shared" si="83"/>
        <v>800.7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s="6">
        <f t="shared" si="82"/>
        <v>0.60869565217391308</v>
      </c>
      <c r="Q1314" t="s">
        <v>8273</v>
      </c>
      <c r="R1314" s="7" t="s">
        <v>8317</v>
      </c>
      <c r="S1314" t="s">
        <v>8319</v>
      </c>
      <c r="T1314" s="5">
        <f t="shared" si="83"/>
        <v>28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s="6">
        <f t="shared" si="82"/>
        <v>31.114999999999998</v>
      </c>
      <c r="Q1315" t="s">
        <v>8273</v>
      </c>
      <c r="R1315" s="7" t="s">
        <v>8317</v>
      </c>
      <c r="S1315" t="s">
        <v>8319</v>
      </c>
      <c r="T1315" s="5">
        <f t="shared" si="83"/>
        <v>102.01639344262296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s="6">
        <f t="shared" si="82"/>
        <v>1.1266666666666667</v>
      </c>
      <c r="Q1316" t="s">
        <v>8273</v>
      </c>
      <c r="R1316" s="7" t="s">
        <v>8317</v>
      </c>
      <c r="S1316" t="s">
        <v>8319</v>
      </c>
      <c r="T1316" s="5">
        <f t="shared" si="83"/>
        <v>184.36363636363637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s="6">
        <f t="shared" si="82"/>
        <v>40.404000000000003</v>
      </c>
      <c r="Q1317" t="s">
        <v>8273</v>
      </c>
      <c r="R1317" s="7" t="s">
        <v>8317</v>
      </c>
      <c r="S1317" t="s">
        <v>8319</v>
      </c>
      <c r="T1317" s="5">
        <f t="shared" si="83"/>
        <v>162.91935483870967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s="6">
        <f t="shared" si="82"/>
        <v>1.3333333333333333E-3</v>
      </c>
      <c r="Q1318" t="s">
        <v>8273</v>
      </c>
      <c r="R1318" s="7" t="s">
        <v>8317</v>
      </c>
      <c r="S1318" t="s">
        <v>8319</v>
      </c>
      <c r="T1318" s="5">
        <f t="shared" si="83"/>
        <v>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s="6">
        <f t="shared" si="82"/>
        <v>5.7334999999999994</v>
      </c>
      <c r="Q1319" t="s">
        <v>8273</v>
      </c>
      <c r="R1319" s="7" t="s">
        <v>8317</v>
      </c>
      <c r="S1319" t="s">
        <v>8319</v>
      </c>
      <c r="T1319" s="5">
        <f t="shared" si="83"/>
        <v>603.52631578947364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s="6">
        <f t="shared" si="82"/>
        <v>15.324999999999999</v>
      </c>
      <c r="Q1320" t="s">
        <v>8273</v>
      </c>
      <c r="R1320" s="7" t="s">
        <v>8317</v>
      </c>
      <c r="S1320" t="s">
        <v>8319</v>
      </c>
      <c r="T1320" s="5">
        <f t="shared" si="83"/>
        <v>45.407407407407405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s="6">
        <f t="shared" si="82"/>
        <v>15.103448275862069</v>
      </c>
      <c r="Q1321" t="s">
        <v>8273</v>
      </c>
      <c r="R1321" s="7" t="s">
        <v>8317</v>
      </c>
      <c r="S1321" t="s">
        <v>8319</v>
      </c>
      <c r="T1321" s="5">
        <f t="shared" si="83"/>
        <v>97.333333333333329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s="6">
        <f t="shared" si="82"/>
        <v>0.503</v>
      </c>
      <c r="Q1322" t="s">
        <v>8273</v>
      </c>
      <c r="R1322" s="7" t="s">
        <v>8317</v>
      </c>
      <c r="S1322" t="s">
        <v>8319</v>
      </c>
      <c r="T1322" s="5">
        <f t="shared" si="83"/>
        <v>167.66666666666666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s="6">
        <f t="shared" si="82"/>
        <v>1.3028138528138529</v>
      </c>
      <c r="Q1323" t="s">
        <v>8273</v>
      </c>
      <c r="R1323" s="7" t="s">
        <v>8317</v>
      </c>
      <c r="S1323" t="s">
        <v>8319</v>
      </c>
      <c r="T1323" s="5">
        <f t="shared" si="83"/>
        <v>859.85714285714289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s="6">
        <f t="shared" si="82"/>
        <v>0.30285714285714288</v>
      </c>
      <c r="Q1324" t="s">
        <v>8273</v>
      </c>
      <c r="R1324" s="7" t="s">
        <v>8317</v>
      </c>
      <c r="S1324" t="s">
        <v>8319</v>
      </c>
      <c r="T1324" s="5">
        <f t="shared" si="83"/>
        <v>26.5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s="6">
        <f t="shared" si="82"/>
        <v>8.8800000000000008</v>
      </c>
      <c r="Q1325" t="s">
        <v>8273</v>
      </c>
      <c r="R1325" s="7" t="s">
        <v>8317</v>
      </c>
      <c r="S1325" t="s">
        <v>8319</v>
      </c>
      <c r="T1325" s="5">
        <f t="shared" si="83"/>
        <v>30.272727272727273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s="6">
        <f t="shared" si="82"/>
        <v>9.84</v>
      </c>
      <c r="Q1326" t="s">
        <v>8273</v>
      </c>
      <c r="R1326" s="7" t="s">
        <v>8317</v>
      </c>
      <c r="S1326" t="s">
        <v>8319</v>
      </c>
      <c r="T1326" s="5">
        <f t="shared" si="83"/>
        <v>54.666666666666664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s="6">
        <f t="shared" si="82"/>
        <v>2.4299999999999997</v>
      </c>
      <c r="Q1327" t="s">
        <v>8273</v>
      </c>
      <c r="R1327" s="7" t="s">
        <v>8317</v>
      </c>
      <c r="S1327" t="s">
        <v>8319</v>
      </c>
      <c r="T1327" s="5">
        <f t="shared" si="83"/>
        <v>60.75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s="6">
        <f t="shared" si="82"/>
        <v>1.1299999999999999</v>
      </c>
      <c r="Q1328" t="s">
        <v>8273</v>
      </c>
      <c r="R1328" s="7" t="s">
        <v>8317</v>
      </c>
      <c r="S1328" t="s">
        <v>8319</v>
      </c>
      <c r="T1328" s="5">
        <f t="shared" si="83"/>
        <v>102.72727272727273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s="6">
        <f t="shared" si="82"/>
        <v>3.5520833333333335</v>
      </c>
      <c r="Q1329" t="s">
        <v>8273</v>
      </c>
      <c r="R1329" s="7" t="s">
        <v>8317</v>
      </c>
      <c r="S1329" t="s">
        <v>8319</v>
      </c>
      <c r="T1329" s="5">
        <f t="shared" si="83"/>
        <v>41.585365853658537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s="6">
        <f t="shared" si="82"/>
        <v>2.3306666666666667</v>
      </c>
      <c r="Q1330" t="s">
        <v>8273</v>
      </c>
      <c r="R1330" s="7" t="s">
        <v>8317</v>
      </c>
      <c r="S1330" t="s">
        <v>8319</v>
      </c>
      <c r="T1330" s="5">
        <f t="shared" si="83"/>
        <v>116.53333333333333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s="6">
        <f t="shared" si="82"/>
        <v>0.81600000000000006</v>
      </c>
      <c r="Q1331" t="s">
        <v>8273</v>
      </c>
      <c r="R1331" s="7" t="s">
        <v>8317</v>
      </c>
      <c r="S1331" t="s">
        <v>8319</v>
      </c>
      <c r="T1331" s="5">
        <f t="shared" si="83"/>
        <v>45.333333333333336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s="6">
        <f t="shared" si="82"/>
        <v>22.494285714285713</v>
      </c>
      <c r="Q1332" t="s">
        <v>8273</v>
      </c>
      <c r="R1332" s="7" t="s">
        <v>8317</v>
      </c>
      <c r="S1332" t="s">
        <v>8319</v>
      </c>
      <c r="T1332" s="5">
        <f t="shared" si="83"/>
        <v>157.46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s="6">
        <f t="shared" si="82"/>
        <v>1.3668</v>
      </c>
      <c r="Q1333" t="s">
        <v>8273</v>
      </c>
      <c r="R1333" s="7" t="s">
        <v>8317</v>
      </c>
      <c r="S1333" t="s">
        <v>8319</v>
      </c>
      <c r="T1333" s="5">
        <f t="shared" si="83"/>
        <v>100.5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s="6">
        <f t="shared" si="82"/>
        <v>0</v>
      </c>
      <c r="Q1334" t="s">
        <v>8273</v>
      </c>
      <c r="R1334" s="7" t="s">
        <v>8317</v>
      </c>
      <c r="S1334" t="s">
        <v>8319</v>
      </c>
      <c r="T1334" s="5" t="e">
        <f t="shared" si="83"/>
        <v>#DIV/0!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s="6">
        <f t="shared" si="82"/>
        <v>0</v>
      </c>
      <c r="Q1335" t="s">
        <v>8273</v>
      </c>
      <c r="R1335" s="7" t="s">
        <v>8317</v>
      </c>
      <c r="S1335" t="s">
        <v>8319</v>
      </c>
      <c r="T1335" s="5" t="e">
        <f t="shared" si="83"/>
        <v>#DIV/0!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s="6">
        <f t="shared" si="82"/>
        <v>10.754135338345865</v>
      </c>
      <c r="Q1336" t="s">
        <v>8273</v>
      </c>
      <c r="R1336" s="7" t="s">
        <v>8317</v>
      </c>
      <c r="S1336" t="s">
        <v>8319</v>
      </c>
      <c r="T1336" s="5">
        <f t="shared" si="83"/>
        <v>51.822463768115945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s="6">
        <f t="shared" si="82"/>
        <v>19.759999999999998</v>
      </c>
      <c r="Q1337" t="s">
        <v>8273</v>
      </c>
      <c r="R1337" s="7" t="s">
        <v>8317</v>
      </c>
      <c r="S1337" t="s">
        <v>8319</v>
      </c>
      <c r="T1337" s="5">
        <f t="shared" si="83"/>
        <v>308.75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s="6">
        <f t="shared" si="82"/>
        <v>84.946999999999989</v>
      </c>
      <c r="Q1338" t="s">
        <v>8273</v>
      </c>
      <c r="R1338" s="7" t="s">
        <v>8317</v>
      </c>
      <c r="S1338" t="s">
        <v>8319</v>
      </c>
      <c r="T1338" s="5">
        <f t="shared" si="83"/>
        <v>379.22767857142856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s="6">
        <f t="shared" si="82"/>
        <v>49.381999999999998</v>
      </c>
      <c r="Q1339" t="s">
        <v>8273</v>
      </c>
      <c r="R1339" s="7" t="s">
        <v>8317</v>
      </c>
      <c r="S1339" t="s">
        <v>8319</v>
      </c>
      <c r="T1339" s="5">
        <f t="shared" si="83"/>
        <v>176.36428571428573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s="6">
        <f t="shared" si="82"/>
        <v>3.3033333333333332</v>
      </c>
      <c r="Q1340" t="s">
        <v>8273</v>
      </c>
      <c r="R1340" s="7" t="s">
        <v>8317</v>
      </c>
      <c r="S1340" t="s">
        <v>8319</v>
      </c>
      <c r="T1340" s="5">
        <f t="shared" si="83"/>
        <v>66.066666666666663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s="6">
        <f t="shared" si="82"/>
        <v>6.6339999999999995</v>
      </c>
      <c r="Q1341" t="s">
        <v>8273</v>
      </c>
      <c r="R1341" s="7" t="s">
        <v>8317</v>
      </c>
      <c r="S1341" t="s">
        <v>8319</v>
      </c>
      <c r="T1341" s="5">
        <f t="shared" si="83"/>
        <v>89.648648648648646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s="6">
        <f t="shared" si="82"/>
        <v>0</v>
      </c>
      <c r="Q1342" t="s">
        <v>8273</v>
      </c>
      <c r="R1342" s="7" t="s">
        <v>8317</v>
      </c>
      <c r="S1342" t="s">
        <v>8319</v>
      </c>
      <c r="T1342" s="5" t="e">
        <f t="shared" si="83"/>
        <v>#DIV/0!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s="6">
        <f t="shared" si="82"/>
        <v>70.36</v>
      </c>
      <c r="Q1343" t="s">
        <v>8273</v>
      </c>
      <c r="R1343" s="7" t="s">
        <v>8317</v>
      </c>
      <c r="S1343" t="s">
        <v>8319</v>
      </c>
      <c r="T1343" s="5">
        <f t="shared" si="83"/>
        <v>382.39130434782606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s="6">
        <f t="shared" si="82"/>
        <v>0.2</v>
      </c>
      <c r="Q1344" t="s">
        <v>8273</v>
      </c>
      <c r="R1344" s="7" t="s">
        <v>8317</v>
      </c>
      <c r="S1344" t="s">
        <v>8319</v>
      </c>
      <c r="T1344" s="5">
        <f t="shared" si="83"/>
        <v>100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s="6">
        <f t="shared" si="82"/>
        <v>102.298</v>
      </c>
      <c r="Q1345" t="s">
        <v>8273</v>
      </c>
      <c r="R1345" s="7" t="s">
        <v>8317</v>
      </c>
      <c r="S1345" t="s">
        <v>8319</v>
      </c>
      <c r="T1345" s="5">
        <f t="shared" si="83"/>
        <v>158.35603715170279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s="6">
        <f t="shared" si="82"/>
        <v>377.73333333333335</v>
      </c>
      <c r="Q1346" t="s">
        <v>8274</v>
      </c>
      <c r="R1346" s="7" t="s">
        <v>8320</v>
      </c>
      <c r="S1346" t="s">
        <v>8321</v>
      </c>
      <c r="T1346" s="5">
        <f t="shared" si="83"/>
        <v>40.762589928057551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s="6">
        <f t="shared" ref="P1347:P1410" si="86">(E1347/D1347)*100</f>
        <v>125</v>
      </c>
      <c r="Q1347" t="s">
        <v>8274</v>
      </c>
      <c r="R1347" s="7" t="s">
        <v>8320</v>
      </c>
      <c r="S1347" t="s">
        <v>8321</v>
      </c>
      <c r="T1347" s="5">
        <f t="shared" ref="T1347:T1410" si="87">E1347/N1347</f>
        <v>53.571428571428569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s="6">
        <f t="shared" si="86"/>
        <v>147.32653061224491</v>
      </c>
      <c r="Q1348" t="s">
        <v>8274</v>
      </c>
      <c r="R1348" s="7" t="s">
        <v>8320</v>
      </c>
      <c r="S1348" t="s">
        <v>8321</v>
      </c>
      <c r="T1348" s="5">
        <f t="shared" si="87"/>
        <v>48.449664429530202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s="6">
        <f t="shared" si="86"/>
        <v>102.2</v>
      </c>
      <c r="Q1349" t="s">
        <v>8274</v>
      </c>
      <c r="R1349" s="7" t="s">
        <v>8320</v>
      </c>
      <c r="S1349" t="s">
        <v>8321</v>
      </c>
      <c r="T1349" s="5">
        <f t="shared" si="87"/>
        <v>82.41935483870968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s="6">
        <f t="shared" si="86"/>
        <v>101.8723404255319</v>
      </c>
      <c r="Q1350" t="s">
        <v>8274</v>
      </c>
      <c r="R1350" s="7" t="s">
        <v>8320</v>
      </c>
      <c r="S1350" t="s">
        <v>8321</v>
      </c>
      <c r="T1350" s="5">
        <f t="shared" si="87"/>
        <v>230.19230769230768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s="6">
        <f t="shared" si="86"/>
        <v>204.2</v>
      </c>
      <c r="Q1351" t="s">
        <v>8274</v>
      </c>
      <c r="R1351" s="7" t="s">
        <v>8320</v>
      </c>
      <c r="S1351" t="s">
        <v>8321</v>
      </c>
      <c r="T1351" s="5">
        <f t="shared" si="87"/>
        <v>59.360465116279073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s="6">
        <f t="shared" si="86"/>
        <v>104.05</v>
      </c>
      <c r="Q1352" t="s">
        <v>8274</v>
      </c>
      <c r="R1352" s="7" t="s">
        <v>8320</v>
      </c>
      <c r="S1352" t="s">
        <v>8321</v>
      </c>
      <c r="T1352" s="5">
        <f t="shared" si="87"/>
        <v>66.698717948717942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s="6">
        <f t="shared" si="86"/>
        <v>101.265</v>
      </c>
      <c r="Q1353" t="s">
        <v>8274</v>
      </c>
      <c r="R1353" s="7" t="s">
        <v>8320</v>
      </c>
      <c r="S1353" t="s">
        <v>8321</v>
      </c>
      <c r="T1353" s="5">
        <f t="shared" si="87"/>
        <v>168.77500000000001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s="6">
        <f t="shared" si="86"/>
        <v>136.13999999999999</v>
      </c>
      <c r="Q1354" t="s">
        <v>8274</v>
      </c>
      <c r="R1354" s="7" t="s">
        <v>8320</v>
      </c>
      <c r="S1354" t="s">
        <v>8321</v>
      </c>
      <c r="T1354" s="5">
        <f t="shared" si="87"/>
        <v>59.973568281938327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s="6">
        <f t="shared" si="86"/>
        <v>133.6</v>
      </c>
      <c r="Q1355" t="s">
        <v>8274</v>
      </c>
      <c r="R1355" s="7" t="s">
        <v>8320</v>
      </c>
      <c r="S1355" t="s">
        <v>8321</v>
      </c>
      <c r="T1355" s="5">
        <f t="shared" si="87"/>
        <v>31.80952380952381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s="6">
        <f t="shared" si="86"/>
        <v>130.25</v>
      </c>
      <c r="Q1356" t="s">
        <v>8274</v>
      </c>
      <c r="R1356" s="7" t="s">
        <v>8320</v>
      </c>
      <c r="S1356" t="s">
        <v>8321</v>
      </c>
      <c r="T1356" s="5">
        <f t="shared" si="87"/>
        <v>24.421875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s="6">
        <f t="shared" si="86"/>
        <v>122.67999999999999</v>
      </c>
      <c r="Q1357" t="s">
        <v>8274</v>
      </c>
      <c r="R1357" s="7" t="s">
        <v>8320</v>
      </c>
      <c r="S1357" t="s">
        <v>8321</v>
      </c>
      <c r="T1357" s="5">
        <f t="shared" si="87"/>
        <v>25.347107438016529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s="6">
        <f t="shared" si="86"/>
        <v>182.81058823529412</v>
      </c>
      <c r="Q1358" t="s">
        <v>8274</v>
      </c>
      <c r="R1358" s="7" t="s">
        <v>8320</v>
      </c>
      <c r="S1358" t="s">
        <v>8321</v>
      </c>
      <c r="T1358" s="5">
        <f t="shared" si="87"/>
        <v>71.443218390804603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s="6">
        <f t="shared" si="86"/>
        <v>125.29999999999998</v>
      </c>
      <c r="Q1359" t="s">
        <v>8274</v>
      </c>
      <c r="R1359" s="7" t="s">
        <v>8320</v>
      </c>
      <c r="S1359" t="s">
        <v>8321</v>
      </c>
      <c r="T1359" s="5">
        <f t="shared" si="87"/>
        <v>38.553846153846152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s="6">
        <f t="shared" si="86"/>
        <v>111.66666666666667</v>
      </c>
      <c r="Q1360" t="s">
        <v>8274</v>
      </c>
      <c r="R1360" s="7" t="s">
        <v>8320</v>
      </c>
      <c r="S1360" t="s">
        <v>8321</v>
      </c>
      <c r="T1360" s="5">
        <f t="shared" si="87"/>
        <v>68.367346938775512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s="6">
        <f t="shared" si="86"/>
        <v>115.75757575757575</v>
      </c>
      <c r="Q1361" t="s">
        <v>8274</v>
      </c>
      <c r="R1361" s="7" t="s">
        <v>8320</v>
      </c>
      <c r="S1361" t="s">
        <v>8321</v>
      </c>
      <c r="T1361" s="5">
        <f t="shared" si="87"/>
        <v>40.210526315789473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s="6">
        <f t="shared" si="86"/>
        <v>173.2</v>
      </c>
      <c r="Q1362" t="s">
        <v>8274</v>
      </c>
      <c r="R1362" s="7" t="s">
        <v>8320</v>
      </c>
      <c r="S1362" t="s">
        <v>8321</v>
      </c>
      <c r="T1362" s="5">
        <f t="shared" si="87"/>
        <v>32.074074074074076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s="6">
        <f t="shared" si="86"/>
        <v>125.98333333333333</v>
      </c>
      <c r="Q1363" t="s">
        <v>8274</v>
      </c>
      <c r="R1363" s="7" t="s">
        <v>8320</v>
      </c>
      <c r="S1363" t="s">
        <v>8321</v>
      </c>
      <c r="T1363" s="5">
        <f t="shared" si="87"/>
        <v>28.632575757575758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s="6">
        <f t="shared" si="86"/>
        <v>109.1</v>
      </c>
      <c r="Q1364" t="s">
        <v>8274</v>
      </c>
      <c r="R1364" s="7" t="s">
        <v>8320</v>
      </c>
      <c r="S1364" t="s">
        <v>8321</v>
      </c>
      <c r="T1364" s="5">
        <f t="shared" si="87"/>
        <v>43.64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s="6">
        <f t="shared" si="86"/>
        <v>100</v>
      </c>
      <c r="Q1365" t="s">
        <v>8274</v>
      </c>
      <c r="R1365" s="7" t="s">
        <v>8320</v>
      </c>
      <c r="S1365" t="s">
        <v>8321</v>
      </c>
      <c r="T1365" s="5">
        <f t="shared" si="87"/>
        <v>40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s="6">
        <f t="shared" si="86"/>
        <v>118.64285714285714</v>
      </c>
      <c r="Q1366" t="s">
        <v>8276</v>
      </c>
      <c r="R1366" s="7" t="s">
        <v>8323</v>
      </c>
      <c r="S1366" t="s">
        <v>8324</v>
      </c>
      <c r="T1366" s="5">
        <f t="shared" si="87"/>
        <v>346.04166666666669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s="6">
        <f t="shared" si="86"/>
        <v>100.26666666666667</v>
      </c>
      <c r="Q1367" t="s">
        <v>8276</v>
      </c>
      <c r="R1367" s="7" t="s">
        <v>8323</v>
      </c>
      <c r="S1367" t="s">
        <v>8324</v>
      </c>
      <c r="T1367" s="5">
        <f t="shared" si="87"/>
        <v>81.739130434782609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s="6">
        <f t="shared" si="86"/>
        <v>126.48920000000001</v>
      </c>
      <c r="Q1368" t="s">
        <v>8276</v>
      </c>
      <c r="R1368" s="7" t="s">
        <v>8323</v>
      </c>
      <c r="S1368" t="s">
        <v>8324</v>
      </c>
      <c r="T1368" s="5">
        <f t="shared" si="87"/>
        <v>64.535306122448986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s="6">
        <f t="shared" si="86"/>
        <v>114.26</v>
      </c>
      <c r="Q1369" t="s">
        <v>8276</v>
      </c>
      <c r="R1369" s="7" t="s">
        <v>8323</v>
      </c>
      <c r="S1369" t="s">
        <v>8324</v>
      </c>
      <c r="T1369" s="5">
        <f t="shared" si="87"/>
        <v>63.477777777777774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s="6">
        <f t="shared" si="86"/>
        <v>110.7</v>
      </c>
      <c r="Q1370" t="s">
        <v>8276</v>
      </c>
      <c r="R1370" s="7" t="s">
        <v>8323</v>
      </c>
      <c r="S1370" t="s">
        <v>8324</v>
      </c>
      <c r="T1370" s="5">
        <f t="shared" si="87"/>
        <v>63.620689655172413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s="6">
        <f t="shared" si="86"/>
        <v>105.34805315203954</v>
      </c>
      <c r="Q1371" t="s">
        <v>8276</v>
      </c>
      <c r="R1371" s="7" t="s">
        <v>8323</v>
      </c>
      <c r="S1371" t="s">
        <v>8324</v>
      </c>
      <c r="T1371" s="5">
        <f t="shared" si="87"/>
        <v>83.967068965517228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s="6">
        <f t="shared" si="86"/>
        <v>103.66666666666666</v>
      </c>
      <c r="Q1372" t="s">
        <v>8276</v>
      </c>
      <c r="R1372" s="7" t="s">
        <v>8323</v>
      </c>
      <c r="S1372" t="s">
        <v>8324</v>
      </c>
      <c r="T1372" s="5">
        <f t="shared" si="87"/>
        <v>77.75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s="6">
        <f t="shared" si="86"/>
        <v>107.08672667523933</v>
      </c>
      <c r="Q1373" t="s">
        <v>8276</v>
      </c>
      <c r="R1373" s="7" t="s">
        <v>8323</v>
      </c>
      <c r="S1373" t="s">
        <v>8324</v>
      </c>
      <c r="T1373" s="5">
        <f t="shared" si="87"/>
        <v>107.07142857142857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s="6">
        <f t="shared" si="86"/>
        <v>124</v>
      </c>
      <c r="Q1374" t="s">
        <v>8276</v>
      </c>
      <c r="R1374" s="7" t="s">
        <v>8323</v>
      </c>
      <c r="S1374" t="s">
        <v>8324</v>
      </c>
      <c r="T1374" s="5">
        <f t="shared" si="87"/>
        <v>38.75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s="6">
        <f t="shared" si="86"/>
        <v>105.01</v>
      </c>
      <c r="Q1375" t="s">
        <v>8276</v>
      </c>
      <c r="R1375" s="7" t="s">
        <v>8323</v>
      </c>
      <c r="S1375" t="s">
        <v>8324</v>
      </c>
      <c r="T1375" s="5">
        <f t="shared" si="87"/>
        <v>201.94230769230768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s="6">
        <f t="shared" si="86"/>
        <v>189.46666666666667</v>
      </c>
      <c r="Q1376" t="s">
        <v>8276</v>
      </c>
      <c r="R1376" s="7" t="s">
        <v>8323</v>
      </c>
      <c r="S1376" t="s">
        <v>8324</v>
      </c>
      <c r="T1376" s="5">
        <f t="shared" si="87"/>
        <v>43.060606060606062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s="6">
        <f t="shared" si="86"/>
        <v>171.32499999999999</v>
      </c>
      <c r="Q1377" t="s">
        <v>8276</v>
      </c>
      <c r="R1377" s="7" t="s">
        <v>8323</v>
      </c>
      <c r="S1377" t="s">
        <v>8324</v>
      </c>
      <c r="T1377" s="5">
        <f t="shared" si="87"/>
        <v>62.871559633027523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s="6">
        <f t="shared" si="86"/>
        <v>252.48648648648651</v>
      </c>
      <c r="Q1378" t="s">
        <v>8276</v>
      </c>
      <c r="R1378" s="7" t="s">
        <v>8323</v>
      </c>
      <c r="S1378" t="s">
        <v>8324</v>
      </c>
      <c r="T1378" s="5">
        <f t="shared" si="87"/>
        <v>55.607142857142854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s="6">
        <f t="shared" si="86"/>
        <v>116.15384615384616</v>
      </c>
      <c r="Q1379" t="s">
        <v>8276</v>
      </c>
      <c r="R1379" s="7" t="s">
        <v>8323</v>
      </c>
      <c r="S1379" t="s">
        <v>8324</v>
      </c>
      <c r="T1379" s="5">
        <f t="shared" si="87"/>
        <v>48.70967741935484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s="6">
        <f t="shared" si="86"/>
        <v>203.35000000000002</v>
      </c>
      <c r="Q1380" t="s">
        <v>8276</v>
      </c>
      <c r="R1380" s="7" t="s">
        <v>8323</v>
      </c>
      <c r="S1380" t="s">
        <v>8324</v>
      </c>
      <c r="T1380" s="5">
        <f t="shared" si="87"/>
        <v>30.578947368421051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s="6">
        <f t="shared" si="86"/>
        <v>111.60000000000001</v>
      </c>
      <c r="Q1381" t="s">
        <v>8276</v>
      </c>
      <c r="R1381" s="7" t="s">
        <v>8323</v>
      </c>
      <c r="S1381" t="s">
        <v>8324</v>
      </c>
      <c r="T1381" s="5">
        <f t="shared" si="87"/>
        <v>73.907284768211923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s="6">
        <f t="shared" si="86"/>
        <v>424</v>
      </c>
      <c r="Q1382" t="s">
        <v>8276</v>
      </c>
      <c r="R1382" s="7" t="s">
        <v>8323</v>
      </c>
      <c r="S1382" t="s">
        <v>8324</v>
      </c>
      <c r="T1382" s="5">
        <f t="shared" si="87"/>
        <v>21.2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s="6">
        <f t="shared" si="86"/>
        <v>107.1</v>
      </c>
      <c r="Q1383" t="s">
        <v>8276</v>
      </c>
      <c r="R1383" s="7" t="s">
        <v>8323</v>
      </c>
      <c r="S1383" t="s">
        <v>8324</v>
      </c>
      <c r="T1383" s="5">
        <f t="shared" si="87"/>
        <v>73.356164383561648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s="6">
        <f t="shared" si="86"/>
        <v>104.3625</v>
      </c>
      <c r="Q1384" t="s">
        <v>8276</v>
      </c>
      <c r="R1384" s="7" t="s">
        <v>8323</v>
      </c>
      <c r="S1384" t="s">
        <v>8324</v>
      </c>
      <c r="T1384" s="5">
        <f t="shared" si="87"/>
        <v>56.412162162162161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s="6">
        <f t="shared" si="86"/>
        <v>212.40909090909091</v>
      </c>
      <c r="Q1385" t="s">
        <v>8276</v>
      </c>
      <c r="R1385" s="7" t="s">
        <v>8323</v>
      </c>
      <c r="S1385" t="s">
        <v>8324</v>
      </c>
      <c r="T1385" s="5">
        <f t="shared" si="87"/>
        <v>50.247311827956992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s="6">
        <f t="shared" si="86"/>
        <v>124.08571428571429</v>
      </c>
      <c r="Q1386" t="s">
        <v>8276</v>
      </c>
      <c r="R1386" s="7" t="s">
        <v>8323</v>
      </c>
      <c r="S1386" t="s">
        <v>8324</v>
      </c>
      <c r="T1386" s="5">
        <f t="shared" si="87"/>
        <v>68.936507936507937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s="6">
        <f t="shared" si="86"/>
        <v>110.406125</v>
      </c>
      <c r="Q1387" t="s">
        <v>8276</v>
      </c>
      <c r="R1387" s="7" t="s">
        <v>8323</v>
      </c>
      <c r="S1387" t="s">
        <v>8324</v>
      </c>
      <c r="T1387" s="5">
        <f t="shared" si="87"/>
        <v>65.914104477611943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s="6">
        <f t="shared" si="86"/>
        <v>218.75</v>
      </c>
      <c r="Q1388" t="s">
        <v>8276</v>
      </c>
      <c r="R1388" s="7" t="s">
        <v>8323</v>
      </c>
      <c r="S1388" t="s">
        <v>8324</v>
      </c>
      <c r="T1388" s="5">
        <f t="shared" si="87"/>
        <v>62.5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s="6">
        <f t="shared" si="86"/>
        <v>136.625</v>
      </c>
      <c r="Q1389" t="s">
        <v>8276</v>
      </c>
      <c r="R1389" s="7" t="s">
        <v>8323</v>
      </c>
      <c r="S1389" t="s">
        <v>8324</v>
      </c>
      <c r="T1389" s="5">
        <f t="shared" si="87"/>
        <v>70.064102564102569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s="6">
        <f t="shared" si="86"/>
        <v>134.8074</v>
      </c>
      <c r="Q1390" t="s">
        <v>8276</v>
      </c>
      <c r="R1390" s="7" t="s">
        <v>8323</v>
      </c>
      <c r="S1390" t="s">
        <v>8324</v>
      </c>
      <c r="T1390" s="5">
        <f t="shared" si="87"/>
        <v>60.181874999999998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s="6">
        <f t="shared" si="86"/>
        <v>145.4</v>
      </c>
      <c r="Q1391" t="s">
        <v>8276</v>
      </c>
      <c r="R1391" s="7" t="s">
        <v>8323</v>
      </c>
      <c r="S1391" t="s">
        <v>8324</v>
      </c>
      <c r="T1391" s="5">
        <f t="shared" si="87"/>
        <v>21.382352941176471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s="6">
        <f t="shared" si="86"/>
        <v>109.10714285714285</v>
      </c>
      <c r="Q1392" t="s">
        <v>8276</v>
      </c>
      <c r="R1392" s="7" t="s">
        <v>8323</v>
      </c>
      <c r="S1392" t="s">
        <v>8324</v>
      </c>
      <c r="T1392" s="5">
        <f t="shared" si="87"/>
        <v>160.78947368421052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s="6">
        <f t="shared" si="86"/>
        <v>110.2</v>
      </c>
      <c r="Q1393" t="s">
        <v>8276</v>
      </c>
      <c r="R1393" s="7" t="s">
        <v>8323</v>
      </c>
      <c r="S1393" t="s">
        <v>8324</v>
      </c>
      <c r="T1393" s="5">
        <f t="shared" si="87"/>
        <v>42.384615384615387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s="6">
        <f t="shared" si="86"/>
        <v>113.64000000000001</v>
      </c>
      <c r="Q1394" t="s">
        <v>8276</v>
      </c>
      <c r="R1394" s="7" t="s">
        <v>8323</v>
      </c>
      <c r="S1394" t="s">
        <v>8324</v>
      </c>
      <c r="T1394" s="5">
        <f t="shared" si="87"/>
        <v>27.317307692307693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s="6">
        <f t="shared" si="86"/>
        <v>102.35000000000001</v>
      </c>
      <c r="Q1395" t="s">
        <v>8276</v>
      </c>
      <c r="R1395" s="7" t="s">
        <v>8323</v>
      </c>
      <c r="S1395" t="s">
        <v>8324</v>
      </c>
      <c r="T1395" s="5">
        <f t="shared" si="87"/>
        <v>196.82692307692307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s="6">
        <f t="shared" si="86"/>
        <v>122.13333333333334</v>
      </c>
      <c r="Q1396" t="s">
        <v>8276</v>
      </c>
      <c r="R1396" s="7" t="s">
        <v>8323</v>
      </c>
      <c r="S1396" t="s">
        <v>8324</v>
      </c>
      <c r="T1396" s="5">
        <f t="shared" si="87"/>
        <v>53.882352941176471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s="6">
        <f t="shared" si="86"/>
        <v>111.88571428571427</v>
      </c>
      <c r="Q1397" t="s">
        <v>8276</v>
      </c>
      <c r="R1397" s="7" t="s">
        <v>8323</v>
      </c>
      <c r="S1397" t="s">
        <v>8324</v>
      </c>
      <c r="T1397" s="5">
        <f t="shared" si="87"/>
        <v>47.756097560975611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s="6">
        <f t="shared" si="86"/>
        <v>107.3</v>
      </c>
      <c r="Q1398" t="s">
        <v>8276</v>
      </c>
      <c r="R1398" s="7" t="s">
        <v>8323</v>
      </c>
      <c r="S1398" t="s">
        <v>8324</v>
      </c>
      <c r="T1398" s="5">
        <f t="shared" si="87"/>
        <v>88.191780821917803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s="6">
        <f t="shared" si="86"/>
        <v>113.85000000000001</v>
      </c>
      <c r="Q1399" t="s">
        <v>8276</v>
      </c>
      <c r="R1399" s="7" t="s">
        <v>8323</v>
      </c>
      <c r="S1399" t="s">
        <v>8324</v>
      </c>
      <c r="T1399" s="5">
        <f t="shared" si="87"/>
        <v>72.056962025316452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s="6">
        <f t="shared" si="86"/>
        <v>109.68181818181819</v>
      </c>
      <c r="Q1400" t="s">
        <v>8276</v>
      </c>
      <c r="R1400" s="7" t="s">
        <v>8323</v>
      </c>
      <c r="S1400" t="s">
        <v>8324</v>
      </c>
      <c r="T1400" s="5">
        <f t="shared" si="87"/>
        <v>74.246153846153845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s="6">
        <f t="shared" si="86"/>
        <v>126.14444444444443</v>
      </c>
      <c r="Q1401" t="s">
        <v>8276</v>
      </c>
      <c r="R1401" s="7" t="s">
        <v>8323</v>
      </c>
      <c r="S1401" t="s">
        <v>8324</v>
      </c>
      <c r="T1401" s="5">
        <f t="shared" si="87"/>
        <v>61.701086956521742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s="6">
        <f t="shared" si="86"/>
        <v>167.42857142857144</v>
      </c>
      <c r="Q1402" t="s">
        <v>8276</v>
      </c>
      <c r="R1402" s="7" t="s">
        <v>8323</v>
      </c>
      <c r="S1402" t="s">
        <v>8324</v>
      </c>
      <c r="T1402" s="5">
        <f t="shared" si="87"/>
        <v>17.235294117647058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s="6">
        <f t="shared" si="86"/>
        <v>496.52000000000004</v>
      </c>
      <c r="Q1403" t="s">
        <v>8276</v>
      </c>
      <c r="R1403" s="7" t="s">
        <v>8323</v>
      </c>
      <c r="S1403" t="s">
        <v>8324</v>
      </c>
      <c r="T1403" s="5">
        <f t="shared" si="87"/>
        <v>51.720833333333331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s="6">
        <f t="shared" si="86"/>
        <v>109.16</v>
      </c>
      <c r="Q1404" t="s">
        <v>8276</v>
      </c>
      <c r="R1404" s="7" t="s">
        <v>8323</v>
      </c>
      <c r="S1404" t="s">
        <v>8324</v>
      </c>
      <c r="T1404" s="5">
        <f t="shared" si="87"/>
        <v>24.150442477876105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s="6">
        <f t="shared" si="86"/>
        <v>102.57499999999999</v>
      </c>
      <c r="Q1405" t="s">
        <v>8276</v>
      </c>
      <c r="R1405" s="7" t="s">
        <v>8323</v>
      </c>
      <c r="S1405" t="s">
        <v>8324</v>
      </c>
      <c r="T1405" s="5">
        <f t="shared" si="87"/>
        <v>62.166666666666664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s="6">
        <f t="shared" si="86"/>
        <v>1.6620689655172414</v>
      </c>
      <c r="Q1406" t="s">
        <v>8287</v>
      </c>
      <c r="R1406" s="7" t="s">
        <v>8320</v>
      </c>
      <c r="S1406" t="s">
        <v>8339</v>
      </c>
      <c r="T1406" s="5">
        <f t="shared" si="87"/>
        <v>48.2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s="6">
        <f t="shared" si="86"/>
        <v>0.42</v>
      </c>
      <c r="Q1407" t="s">
        <v>8287</v>
      </c>
      <c r="R1407" s="7" t="s">
        <v>8320</v>
      </c>
      <c r="S1407" t="s">
        <v>8339</v>
      </c>
      <c r="T1407" s="5">
        <f t="shared" si="87"/>
        <v>6.1764705882352944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s="6">
        <f t="shared" si="86"/>
        <v>0.125</v>
      </c>
      <c r="Q1408" t="s">
        <v>8287</v>
      </c>
      <c r="R1408" s="7" t="s">
        <v>8320</v>
      </c>
      <c r="S1408" t="s">
        <v>8339</v>
      </c>
      <c r="T1408" s="5">
        <f t="shared" si="87"/>
        <v>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s="6">
        <f t="shared" si="86"/>
        <v>0.5</v>
      </c>
      <c r="Q1409" t="s">
        <v>8287</v>
      </c>
      <c r="R1409" s="7" t="s">
        <v>8320</v>
      </c>
      <c r="S1409" t="s">
        <v>8339</v>
      </c>
      <c r="T1409" s="5">
        <f t="shared" si="87"/>
        <v>7.5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s="6">
        <f t="shared" si="86"/>
        <v>7.1999999999999993</v>
      </c>
      <c r="Q1410" t="s">
        <v>8287</v>
      </c>
      <c r="R1410" s="7" t="s">
        <v>8320</v>
      </c>
      <c r="S1410" t="s">
        <v>8339</v>
      </c>
      <c r="T1410" s="5">
        <f t="shared" si="87"/>
        <v>12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s="6">
        <f t="shared" ref="P1411:P1474" si="90">(E1411/D1411)*100</f>
        <v>0</v>
      </c>
      <c r="Q1411" t="s">
        <v>8287</v>
      </c>
      <c r="R1411" s="7" t="s">
        <v>8320</v>
      </c>
      <c r="S1411" t="s">
        <v>8339</v>
      </c>
      <c r="T1411" s="5" t="e">
        <f t="shared" ref="T1411:T1474" si="91">E1411/N1411</f>
        <v>#DIV/0!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s="6">
        <f t="shared" si="90"/>
        <v>1.6666666666666666E-2</v>
      </c>
      <c r="Q1412" t="s">
        <v>8287</v>
      </c>
      <c r="R1412" s="7" t="s">
        <v>8320</v>
      </c>
      <c r="S1412" t="s">
        <v>8339</v>
      </c>
      <c r="T1412" s="5">
        <f t="shared" si="91"/>
        <v>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s="6">
        <f t="shared" si="90"/>
        <v>0.23333333333333336</v>
      </c>
      <c r="Q1413" t="s">
        <v>8287</v>
      </c>
      <c r="R1413" s="7" t="s">
        <v>8320</v>
      </c>
      <c r="S1413" t="s">
        <v>8339</v>
      </c>
      <c r="T1413" s="5">
        <f t="shared" si="91"/>
        <v>2.3333333333333335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s="6">
        <f t="shared" si="90"/>
        <v>4.5714285714285712</v>
      </c>
      <c r="Q1414" t="s">
        <v>8287</v>
      </c>
      <c r="R1414" s="7" t="s">
        <v>8320</v>
      </c>
      <c r="S1414" t="s">
        <v>8339</v>
      </c>
      <c r="T1414" s="5">
        <f t="shared" si="91"/>
        <v>24.615384615384617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s="6">
        <f t="shared" si="90"/>
        <v>5</v>
      </c>
      <c r="Q1415" t="s">
        <v>8287</v>
      </c>
      <c r="R1415" s="7" t="s">
        <v>8320</v>
      </c>
      <c r="S1415" t="s">
        <v>8339</v>
      </c>
      <c r="T1415" s="5">
        <f t="shared" si="91"/>
        <v>100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s="6">
        <f t="shared" si="90"/>
        <v>0.2</v>
      </c>
      <c r="Q1416" t="s">
        <v>8287</v>
      </c>
      <c r="R1416" s="7" t="s">
        <v>8320</v>
      </c>
      <c r="S1416" t="s">
        <v>8339</v>
      </c>
      <c r="T1416" s="5">
        <f t="shared" si="91"/>
        <v>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s="6">
        <f t="shared" si="90"/>
        <v>18.181818181818183</v>
      </c>
      <c r="Q1417" t="s">
        <v>8287</v>
      </c>
      <c r="R1417" s="7" t="s">
        <v>8320</v>
      </c>
      <c r="S1417" t="s">
        <v>8339</v>
      </c>
      <c r="T1417" s="5">
        <f t="shared" si="91"/>
        <v>88.888888888888886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s="6">
        <f t="shared" si="90"/>
        <v>0</v>
      </c>
      <c r="Q1418" t="s">
        <v>8287</v>
      </c>
      <c r="R1418" s="7" t="s">
        <v>8320</v>
      </c>
      <c r="S1418" t="s">
        <v>8339</v>
      </c>
      <c r="T1418" s="5" t="e">
        <f t="shared" si="91"/>
        <v>#DIV/0!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s="6">
        <f t="shared" si="90"/>
        <v>1.2222222222222223</v>
      </c>
      <c r="Q1419" t="s">
        <v>8287</v>
      </c>
      <c r="R1419" s="7" t="s">
        <v>8320</v>
      </c>
      <c r="S1419" t="s">
        <v>8339</v>
      </c>
      <c r="T1419" s="5">
        <f t="shared" si="91"/>
        <v>27.5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s="6">
        <f t="shared" si="90"/>
        <v>0.2</v>
      </c>
      <c r="Q1420" t="s">
        <v>8287</v>
      </c>
      <c r="R1420" s="7" t="s">
        <v>8320</v>
      </c>
      <c r="S1420" t="s">
        <v>8339</v>
      </c>
      <c r="T1420" s="5">
        <f t="shared" si="91"/>
        <v>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s="6">
        <f t="shared" si="90"/>
        <v>7.0634920634920633</v>
      </c>
      <c r="Q1421" t="s">
        <v>8287</v>
      </c>
      <c r="R1421" s="7" t="s">
        <v>8320</v>
      </c>
      <c r="S1421" t="s">
        <v>8339</v>
      </c>
      <c r="T1421" s="5">
        <f t="shared" si="91"/>
        <v>44.5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s="6">
        <f t="shared" si="90"/>
        <v>2.7272727272727271</v>
      </c>
      <c r="Q1422" t="s">
        <v>8287</v>
      </c>
      <c r="R1422" s="7" t="s">
        <v>8320</v>
      </c>
      <c r="S1422" t="s">
        <v>8339</v>
      </c>
      <c r="T1422" s="5">
        <f t="shared" si="91"/>
        <v>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s="6">
        <f t="shared" si="90"/>
        <v>0.1</v>
      </c>
      <c r="Q1423" t="s">
        <v>8287</v>
      </c>
      <c r="R1423" s="7" t="s">
        <v>8320</v>
      </c>
      <c r="S1423" t="s">
        <v>8339</v>
      </c>
      <c r="T1423" s="5">
        <f t="shared" si="91"/>
        <v>100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s="6">
        <f t="shared" si="90"/>
        <v>0.104</v>
      </c>
      <c r="Q1424" t="s">
        <v>8287</v>
      </c>
      <c r="R1424" s="7" t="s">
        <v>8320</v>
      </c>
      <c r="S1424" t="s">
        <v>8339</v>
      </c>
      <c r="T1424" s="5">
        <f t="shared" si="91"/>
        <v>13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s="6">
        <f t="shared" si="90"/>
        <v>0.33333333333333337</v>
      </c>
      <c r="Q1425" t="s">
        <v>8287</v>
      </c>
      <c r="R1425" s="7" t="s">
        <v>8320</v>
      </c>
      <c r="S1425" t="s">
        <v>8339</v>
      </c>
      <c r="T1425" s="5">
        <f t="shared" si="91"/>
        <v>100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s="6">
        <f t="shared" si="90"/>
        <v>20.36</v>
      </c>
      <c r="Q1426" t="s">
        <v>8287</v>
      </c>
      <c r="R1426" s="7" t="s">
        <v>8320</v>
      </c>
      <c r="S1426" t="s">
        <v>8339</v>
      </c>
      <c r="T1426" s="5">
        <f t="shared" si="91"/>
        <v>109.07142857142857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s="6">
        <f t="shared" si="90"/>
        <v>0</v>
      </c>
      <c r="Q1427" t="s">
        <v>8287</v>
      </c>
      <c r="R1427" s="7" t="s">
        <v>8320</v>
      </c>
      <c r="S1427" t="s">
        <v>8339</v>
      </c>
      <c r="T1427" s="5" t="e">
        <f t="shared" si="91"/>
        <v>#DIV/0!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s="6">
        <f t="shared" si="90"/>
        <v>0</v>
      </c>
      <c r="Q1428" t="s">
        <v>8287</v>
      </c>
      <c r="R1428" s="7" t="s">
        <v>8320</v>
      </c>
      <c r="S1428" t="s">
        <v>8339</v>
      </c>
      <c r="T1428" s="5" t="e">
        <f t="shared" si="91"/>
        <v>#DIV/0!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s="6">
        <f t="shared" si="90"/>
        <v>8.3800000000000008</v>
      </c>
      <c r="Q1429" t="s">
        <v>8287</v>
      </c>
      <c r="R1429" s="7" t="s">
        <v>8320</v>
      </c>
      <c r="S1429" t="s">
        <v>8339</v>
      </c>
      <c r="T1429" s="5">
        <f t="shared" si="91"/>
        <v>104.75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s="6">
        <f t="shared" si="90"/>
        <v>4.5</v>
      </c>
      <c r="Q1430" t="s">
        <v>8287</v>
      </c>
      <c r="R1430" s="7" t="s">
        <v>8320</v>
      </c>
      <c r="S1430" t="s">
        <v>8339</v>
      </c>
      <c r="T1430" s="5">
        <f t="shared" si="91"/>
        <v>15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s="6">
        <f t="shared" si="90"/>
        <v>0</v>
      </c>
      <c r="Q1431" t="s">
        <v>8287</v>
      </c>
      <c r="R1431" s="7" t="s">
        <v>8320</v>
      </c>
      <c r="S1431" t="s">
        <v>8339</v>
      </c>
      <c r="T1431" s="5" t="e">
        <f t="shared" si="91"/>
        <v>#DIV/0!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s="6">
        <f t="shared" si="90"/>
        <v>8.06</v>
      </c>
      <c r="Q1432" t="s">
        <v>8287</v>
      </c>
      <c r="R1432" s="7" t="s">
        <v>8320</v>
      </c>
      <c r="S1432" t="s">
        <v>8339</v>
      </c>
      <c r="T1432" s="5">
        <f t="shared" si="91"/>
        <v>80.599999999999994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s="6">
        <f t="shared" si="90"/>
        <v>31.94705882352941</v>
      </c>
      <c r="Q1433" t="s">
        <v>8287</v>
      </c>
      <c r="R1433" s="7" t="s">
        <v>8320</v>
      </c>
      <c r="S1433" t="s">
        <v>8339</v>
      </c>
      <c r="T1433" s="5">
        <f t="shared" si="91"/>
        <v>115.55319148936171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s="6">
        <f t="shared" si="90"/>
        <v>0</v>
      </c>
      <c r="Q1434" t="s">
        <v>8287</v>
      </c>
      <c r="R1434" s="7" t="s">
        <v>8320</v>
      </c>
      <c r="S1434" t="s">
        <v>8339</v>
      </c>
      <c r="T1434" s="5" t="e">
        <f t="shared" si="91"/>
        <v>#DIV/0!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s="6">
        <f t="shared" si="90"/>
        <v>6.708333333333333</v>
      </c>
      <c r="Q1435" t="s">
        <v>8287</v>
      </c>
      <c r="R1435" s="7" t="s">
        <v>8320</v>
      </c>
      <c r="S1435" t="s">
        <v>8339</v>
      </c>
      <c r="T1435" s="5">
        <f t="shared" si="91"/>
        <v>80.5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s="6">
        <f t="shared" si="90"/>
        <v>9.9878048780487809</v>
      </c>
      <c r="Q1436" t="s">
        <v>8287</v>
      </c>
      <c r="R1436" s="7" t="s">
        <v>8320</v>
      </c>
      <c r="S1436" t="s">
        <v>8339</v>
      </c>
      <c r="T1436" s="5">
        <f t="shared" si="91"/>
        <v>744.5454545454545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s="6">
        <f t="shared" si="90"/>
        <v>0.1</v>
      </c>
      <c r="Q1437" t="s">
        <v>8287</v>
      </c>
      <c r="R1437" s="7" t="s">
        <v>8320</v>
      </c>
      <c r="S1437" t="s">
        <v>8339</v>
      </c>
      <c r="T1437" s="5">
        <f t="shared" si="91"/>
        <v>7.5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s="6">
        <f t="shared" si="90"/>
        <v>0.77</v>
      </c>
      <c r="Q1438" t="s">
        <v>8287</v>
      </c>
      <c r="R1438" s="7" t="s">
        <v>8320</v>
      </c>
      <c r="S1438" t="s">
        <v>8339</v>
      </c>
      <c r="T1438" s="5">
        <f t="shared" si="91"/>
        <v>38.5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s="6">
        <f t="shared" si="90"/>
        <v>26.900000000000002</v>
      </c>
      <c r="Q1439" t="s">
        <v>8287</v>
      </c>
      <c r="R1439" s="7" t="s">
        <v>8320</v>
      </c>
      <c r="S1439" t="s">
        <v>8339</v>
      </c>
      <c r="T1439" s="5">
        <f t="shared" si="91"/>
        <v>36.68181818181818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s="6">
        <f t="shared" si="90"/>
        <v>3</v>
      </c>
      <c r="Q1440" t="s">
        <v>8287</v>
      </c>
      <c r="R1440" s="7" t="s">
        <v>8320</v>
      </c>
      <c r="S1440" t="s">
        <v>8339</v>
      </c>
      <c r="T1440" s="5">
        <f t="shared" si="91"/>
        <v>75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s="6">
        <f t="shared" si="90"/>
        <v>6.6055045871559637</v>
      </c>
      <c r="Q1441" t="s">
        <v>8287</v>
      </c>
      <c r="R1441" s="7" t="s">
        <v>8320</v>
      </c>
      <c r="S1441" t="s">
        <v>8339</v>
      </c>
      <c r="T1441" s="5">
        <f t="shared" si="91"/>
        <v>30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s="6">
        <f t="shared" si="90"/>
        <v>7.6923076923076927E-3</v>
      </c>
      <c r="Q1442" t="s">
        <v>8287</v>
      </c>
      <c r="R1442" s="7" t="s">
        <v>8320</v>
      </c>
      <c r="S1442" t="s">
        <v>8339</v>
      </c>
      <c r="T1442" s="5">
        <f t="shared" si="91"/>
        <v>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s="6">
        <f t="shared" si="90"/>
        <v>1.1222222222222222</v>
      </c>
      <c r="Q1443" t="s">
        <v>8287</v>
      </c>
      <c r="R1443" s="7" t="s">
        <v>8320</v>
      </c>
      <c r="S1443" t="s">
        <v>8339</v>
      </c>
      <c r="T1443" s="5">
        <f t="shared" si="91"/>
        <v>673.33333333333337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s="6">
        <f t="shared" si="90"/>
        <v>0</v>
      </c>
      <c r="Q1444" t="s">
        <v>8287</v>
      </c>
      <c r="R1444" s="7" t="s">
        <v>8320</v>
      </c>
      <c r="S1444" t="s">
        <v>8339</v>
      </c>
      <c r="T1444" s="5" t="e">
        <f t="shared" si="91"/>
        <v>#DIV/0!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s="6">
        <f t="shared" si="90"/>
        <v>0</v>
      </c>
      <c r="Q1445" t="s">
        <v>8287</v>
      </c>
      <c r="R1445" s="7" t="s">
        <v>8320</v>
      </c>
      <c r="S1445" t="s">
        <v>8339</v>
      </c>
      <c r="T1445" s="5" t="e">
        <f t="shared" si="91"/>
        <v>#DIV/0!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s="6">
        <f t="shared" si="90"/>
        <v>0</v>
      </c>
      <c r="Q1446" t="s">
        <v>8287</v>
      </c>
      <c r="R1446" s="7" t="s">
        <v>8320</v>
      </c>
      <c r="S1446" t="s">
        <v>8339</v>
      </c>
      <c r="T1446" s="5" t="e">
        <f t="shared" si="91"/>
        <v>#DIV/0!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s="6">
        <f t="shared" si="90"/>
        <v>0</v>
      </c>
      <c r="Q1447" t="s">
        <v>8287</v>
      </c>
      <c r="R1447" s="7" t="s">
        <v>8320</v>
      </c>
      <c r="S1447" t="s">
        <v>8339</v>
      </c>
      <c r="T1447" s="5" t="e">
        <f t="shared" si="91"/>
        <v>#DIV/0!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s="6">
        <f t="shared" si="90"/>
        <v>0</v>
      </c>
      <c r="Q1448" t="s">
        <v>8287</v>
      </c>
      <c r="R1448" s="7" t="s">
        <v>8320</v>
      </c>
      <c r="S1448" t="s">
        <v>8339</v>
      </c>
      <c r="T1448" s="5" t="e">
        <f t="shared" si="91"/>
        <v>#DIV/0!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s="6">
        <f t="shared" si="90"/>
        <v>1.4999999999999999E-2</v>
      </c>
      <c r="Q1449" t="s">
        <v>8287</v>
      </c>
      <c r="R1449" s="7" t="s">
        <v>8320</v>
      </c>
      <c r="S1449" t="s">
        <v>8339</v>
      </c>
      <c r="T1449" s="5">
        <f t="shared" si="91"/>
        <v>25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s="6">
        <f t="shared" si="90"/>
        <v>0</v>
      </c>
      <c r="Q1450" t="s">
        <v>8287</v>
      </c>
      <c r="R1450" s="7" t="s">
        <v>8320</v>
      </c>
      <c r="S1450" t="s">
        <v>8339</v>
      </c>
      <c r="T1450" s="5" t="e">
        <f t="shared" si="91"/>
        <v>#DIV/0!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s="6">
        <f t="shared" si="90"/>
        <v>0</v>
      </c>
      <c r="Q1451" t="s">
        <v>8287</v>
      </c>
      <c r="R1451" s="7" t="s">
        <v>8320</v>
      </c>
      <c r="S1451" t="s">
        <v>8339</v>
      </c>
      <c r="T1451" s="5" t="e">
        <f t="shared" si="91"/>
        <v>#DIV/0!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s="6">
        <f t="shared" si="90"/>
        <v>1E-3</v>
      </c>
      <c r="Q1452" t="s">
        <v>8287</v>
      </c>
      <c r="R1452" s="7" t="s">
        <v>8320</v>
      </c>
      <c r="S1452" t="s">
        <v>8339</v>
      </c>
      <c r="T1452" s="5">
        <f t="shared" si="91"/>
        <v>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s="6">
        <f t="shared" si="90"/>
        <v>1.0554089709762533E-2</v>
      </c>
      <c r="Q1453" t="s">
        <v>8287</v>
      </c>
      <c r="R1453" s="7" t="s">
        <v>8320</v>
      </c>
      <c r="S1453" t="s">
        <v>8339</v>
      </c>
      <c r="T1453" s="5">
        <f t="shared" si="91"/>
        <v>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s="6">
        <f t="shared" si="90"/>
        <v>0</v>
      </c>
      <c r="Q1454" t="s">
        <v>8287</v>
      </c>
      <c r="R1454" s="7" t="s">
        <v>8320</v>
      </c>
      <c r="S1454" t="s">
        <v>8339</v>
      </c>
      <c r="T1454" s="5" t="e">
        <f t="shared" si="91"/>
        <v>#DIV/0!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s="6">
        <f t="shared" si="90"/>
        <v>0</v>
      </c>
      <c r="Q1455" t="s">
        <v>8287</v>
      </c>
      <c r="R1455" s="7" t="s">
        <v>8320</v>
      </c>
      <c r="S1455" t="s">
        <v>8339</v>
      </c>
      <c r="T1455" s="5" t="e">
        <f t="shared" si="91"/>
        <v>#DIV/0!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s="6">
        <f t="shared" si="90"/>
        <v>0.85714285714285721</v>
      </c>
      <c r="Q1456" t="s">
        <v>8287</v>
      </c>
      <c r="R1456" s="7" t="s">
        <v>8320</v>
      </c>
      <c r="S1456" t="s">
        <v>8339</v>
      </c>
      <c r="T1456" s="5">
        <f t="shared" si="91"/>
        <v>15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s="6">
        <f t="shared" si="90"/>
        <v>10.5</v>
      </c>
      <c r="Q1457" t="s">
        <v>8287</v>
      </c>
      <c r="R1457" s="7" t="s">
        <v>8320</v>
      </c>
      <c r="S1457" t="s">
        <v>8339</v>
      </c>
      <c r="T1457" s="5">
        <f t="shared" si="91"/>
        <v>225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s="6">
        <f t="shared" si="90"/>
        <v>2.9000000000000004</v>
      </c>
      <c r="Q1458" t="s">
        <v>8287</v>
      </c>
      <c r="R1458" s="7" t="s">
        <v>8320</v>
      </c>
      <c r="S1458" t="s">
        <v>8339</v>
      </c>
      <c r="T1458" s="5">
        <f t="shared" si="91"/>
        <v>48.333333333333336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s="6">
        <f t="shared" si="90"/>
        <v>0</v>
      </c>
      <c r="Q1459" t="s">
        <v>8287</v>
      </c>
      <c r="R1459" s="7" t="s">
        <v>8320</v>
      </c>
      <c r="S1459" t="s">
        <v>8339</v>
      </c>
      <c r="T1459" s="5" t="e">
        <f t="shared" si="91"/>
        <v>#DIV/0!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s="6">
        <f t="shared" si="90"/>
        <v>0</v>
      </c>
      <c r="Q1460" t="s">
        <v>8287</v>
      </c>
      <c r="R1460" s="7" t="s">
        <v>8320</v>
      </c>
      <c r="S1460" t="s">
        <v>8339</v>
      </c>
      <c r="T1460" s="5" t="e">
        <f t="shared" si="91"/>
        <v>#DIV/0!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s="6">
        <f t="shared" si="90"/>
        <v>0</v>
      </c>
      <c r="Q1461" t="s">
        <v>8287</v>
      </c>
      <c r="R1461" s="7" t="s">
        <v>8320</v>
      </c>
      <c r="S1461" t="s">
        <v>8339</v>
      </c>
      <c r="T1461" s="5" t="e">
        <f t="shared" si="91"/>
        <v>#DIV/0!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s="6">
        <f t="shared" si="90"/>
        <v>0</v>
      </c>
      <c r="Q1462" t="s">
        <v>8287</v>
      </c>
      <c r="R1462" s="7" t="s">
        <v>8320</v>
      </c>
      <c r="S1462" t="s">
        <v>8339</v>
      </c>
      <c r="T1462" s="5" t="e">
        <f t="shared" si="91"/>
        <v>#DIV/0!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s="6">
        <f t="shared" si="90"/>
        <v>101.24459999999999</v>
      </c>
      <c r="Q1463" t="s">
        <v>8288</v>
      </c>
      <c r="R1463" s="7" t="s">
        <v>8320</v>
      </c>
      <c r="S1463" t="s">
        <v>8340</v>
      </c>
      <c r="T1463" s="5">
        <f t="shared" si="91"/>
        <v>44.66673529411765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s="6">
        <f t="shared" si="90"/>
        <v>108.5175</v>
      </c>
      <c r="Q1464" t="s">
        <v>8288</v>
      </c>
      <c r="R1464" s="7" t="s">
        <v>8320</v>
      </c>
      <c r="S1464" t="s">
        <v>8340</v>
      </c>
      <c r="T1464" s="5">
        <f t="shared" si="91"/>
        <v>28.937999999999999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s="6">
        <f t="shared" si="90"/>
        <v>147.66666666666666</v>
      </c>
      <c r="Q1465" t="s">
        <v>8288</v>
      </c>
      <c r="R1465" s="7" t="s">
        <v>8320</v>
      </c>
      <c r="S1465" t="s">
        <v>8340</v>
      </c>
      <c r="T1465" s="5">
        <f t="shared" si="91"/>
        <v>35.44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s="6">
        <f t="shared" si="90"/>
        <v>163.19999999999999</v>
      </c>
      <c r="Q1466" t="s">
        <v>8288</v>
      </c>
      <c r="R1466" s="7" t="s">
        <v>8320</v>
      </c>
      <c r="S1466" t="s">
        <v>8340</v>
      </c>
      <c r="T1466" s="5">
        <f t="shared" si="91"/>
        <v>34.871794871794869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s="6">
        <f t="shared" si="90"/>
        <v>456.41449999999998</v>
      </c>
      <c r="Q1467" t="s">
        <v>8288</v>
      </c>
      <c r="R1467" s="7" t="s">
        <v>8320</v>
      </c>
      <c r="S1467" t="s">
        <v>8340</v>
      </c>
      <c r="T1467" s="5">
        <f t="shared" si="91"/>
        <v>52.622732513451197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s="6">
        <f t="shared" si="90"/>
        <v>107.87731249999999</v>
      </c>
      <c r="Q1468" t="s">
        <v>8288</v>
      </c>
      <c r="R1468" s="7" t="s">
        <v>8320</v>
      </c>
      <c r="S1468" t="s">
        <v>8340</v>
      </c>
      <c r="T1468" s="5">
        <f t="shared" si="91"/>
        <v>69.598266129032254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s="6">
        <f t="shared" si="90"/>
        <v>115.08</v>
      </c>
      <c r="Q1469" t="s">
        <v>8288</v>
      </c>
      <c r="R1469" s="7" t="s">
        <v>8320</v>
      </c>
      <c r="S1469" t="s">
        <v>8340</v>
      </c>
      <c r="T1469" s="5">
        <f t="shared" si="91"/>
        <v>76.72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s="6">
        <f t="shared" si="90"/>
        <v>102.36842105263158</v>
      </c>
      <c r="Q1470" t="s">
        <v>8288</v>
      </c>
      <c r="R1470" s="7" t="s">
        <v>8320</v>
      </c>
      <c r="S1470" t="s">
        <v>8340</v>
      </c>
      <c r="T1470" s="5">
        <f t="shared" si="91"/>
        <v>33.191126279863482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s="6">
        <f t="shared" si="90"/>
        <v>108.42485875706214</v>
      </c>
      <c r="Q1471" t="s">
        <v>8288</v>
      </c>
      <c r="R1471" s="7" t="s">
        <v>8320</v>
      </c>
      <c r="S1471" t="s">
        <v>8340</v>
      </c>
      <c r="T1471" s="5">
        <f t="shared" si="91"/>
        <v>149.46417445482865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s="6">
        <f t="shared" si="90"/>
        <v>125.13333333333334</v>
      </c>
      <c r="Q1472" t="s">
        <v>8288</v>
      </c>
      <c r="R1472" s="7" t="s">
        <v>8320</v>
      </c>
      <c r="S1472" t="s">
        <v>8340</v>
      </c>
      <c r="T1472" s="5">
        <f t="shared" si="91"/>
        <v>23.172839506172838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s="6">
        <f t="shared" si="90"/>
        <v>103.840625</v>
      </c>
      <c r="Q1473" t="s">
        <v>8288</v>
      </c>
      <c r="R1473" s="7" t="s">
        <v>8320</v>
      </c>
      <c r="S1473" t="s">
        <v>8340</v>
      </c>
      <c r="T1473" s="5">
        <f t="shared" si="91"/>
        <v>96.877551020408163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s="6">
        <f t="shared" si="90"/>
        <v>138.70400000000001</v>
      </c>
      <c r="Q1474" t="s">
        <v>8288</v>
      </c>
      <c r="R1474" s="7" t="s">
        <v>8320</v>
      </c>
      <c r="S1474" t="s">
        <v>8340</v>
      </c>
      <c r="T1474" s="5">
        <f t="shared" si="91"/>
        <v>103.20238095238095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s="6">
        <f t="shared" ref="P1475:P1538" si="94">(E1475/D1475)*100</f>
        <v>120.51600000000001</v>
      </c>
      <c r="Q1475" t="s">
        <v>8288</v>
      </c>
      <c r="R1475" s="7" t="s">
        <v>8320</v>
      </c>
      <c r="S1475" t="s">
        <v>8340</v>
      </c>
      <c r="T1475" s="5">
        <f t="shared" ref="T1475:T1538" si="95">E1475/N1475</f>
        <v>38.462553191489363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s="6">
        <f t="shared" si="94"/>
        <v>112.26666666666667</v>
      </c>
      <c r="Q1476" t="s">
        <v>8288</v>
      </c>
      <c r="R1476" s="7" t="s">
        <v>8320</v>
      </c>
      <c r="S1476" t="s">
        <v>8340</v>
      </c>
      <c r="T1476" s="5">
        <f t="shared" si="95"/>
        <v>44.315789473684212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s="6">
        <f t="shared" si="94"/>
        <v>188.66966666666667</v>
      </c>
      <c r="Q1477" t="s">
        <v>8288</v>
      </c>
      <c r="R1477" s="7" t="s">
        <v>8320</v>
      </c>
      <c r="S1477" t="s">
        <v>8340</v>
      </c>
      <c r="T1477" s="5">
        <f t="shared" si="95"/>
        <v>64.173356009070289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s="6">
        <f t="shared" si="94"/>
        <v>661.55466666666666</v>
      </c>
      <c r="Q1478" t="s">
        <v>8288</v>
      </c>
      <c r="R1478" s="7" t="s">
        <v>8320</v>
      </c>
      <c r="S1478" t="s">
        <v>8340</v>
      </c>
      <c r="T1478" s="5">
        <f t="shared" si="95"/>
        <v>43.333275109170302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s="6">
        <f t="shared" si="94"/>
        <v>111.31</v>
      </c>
      <c r="Q1479" t="s">
        <v>8288</v>
      </c>
      <c r="R1479" s="7" t="s">
        <v>8320</v>
      </c>
      <c r="S1479" t="s">
        <v>8340</v>
      </c>
      <c r="T1479" s="5">
        <f t="shared" si="95"/>
        <v>90.495934959349597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s="6">
        <f t="shared" si="94"/>
        <v>1181.6142199999999</v>
      </c>
      <c r="Q1480" t="s">
        <v>8288</v>
      </c>
      <c r="R1480" s="7" t="s">
        <v>8320</v>
      </c>
      <c r="S1480" t="s">
        <v>8340</v>
      </c>
      <c r="T1480" s="5">
        <f t="shared" si="95"/>
        <v>29.187190495010373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s="6">
        <f t="shared" si="94"/>
        <v>137.375</v>
      </c>
      <c r="Q1481" t="s">
        <v>8288</v>
      </c>
      <c r="R1481" s="7" t="s">
        <v>8320</v>
      </c>
      <c r="S1481" t="s">
        <v>8340</v>
      </c>
      <c r="T1481" s="5">
        <f t="shared" si="95"/>
        <v>30.95774647887324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s="6">
        <f t="shared" si="94"/>
        <v>117.04040000000001</v>
      </c>
      <c r="Q1482" t="s">
        <v>8288</v>
      </c>
      <c r="R1482" s="7" t="s">
        <v>8320</v>
      </c>
      <c r="S1482" t="s">
        <v>8340</v>
      </c>
      <c r="T1482" s="5">
        <f t="shared" si="95"/>
        <v>92.157795275590544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s="6">
        <f t="shared" si="94"/>
        <v>2.1</v>
      </c>
      <c r="Q1483" t="s">
        <v>8275</v>
      </c>
      <c r="R1483" s="7" t="s">
        <v>8320</v>
      </c>
      <c r="S1483" t="s">
        <v>8322</v>
      </c>
      <c r="T1483" s="5">
        <f t="shared" si="95"/>
        <v>17.5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s="6">
        <f t="shared" si="94"/>
        <v>0.1</v>
      </c>
      <c r="Q1484" t="s">
        <v>8275</v>
      </c>
      <c r="R1484" s="7" t="s">
        <v>8320</v>
      </c>
      <c r="S1484" t="s">
        <v>8322</v>
      </c>
      <c r="T1484" s="5">
        <f t="shared" si="95"/>
        <v>5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s="6">
        <f t="shared" si="94"/>
        <v>0.7142857142857143</v>
      </c>
      <c r="Q1485" t="s">
        <v>8275</v>
      </c>
      <c r="R1485" s="7" t="s">
        <v>8320</v>
      </c>
      <c r="S1485" t="s">
        <v>8322</v>
      </c>
      <c r="T1485" s="5">
        <f t="shared" si="95"/>
        <v>25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s="6">
        <f t="shared" si="94"/>
        <v>0</v>
      </c>
      <c r="Q1486" t="s">
        <v>8275</v>
      </c>
      <c r="R1486" s="7" t="s">
        <v>8320</v>
      </c>
      <c r="S1486" t="s">
        <v>8322</v>
      </c>
      <c r="T1486" s="5" t="e">
        <f t="shared" si="95"/>
        <v>#DIV/0!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s="6">
        <f t="shared" si="94"/>
        <v>2.2388059701492535</v>
      </c>
      <c r="Q1487" t="s">
        <v>8275</v>
      </c>
      <c r="R1487" s="7" t="s">
        <v>8320</v>
      </c>
      <c r="S1487" t="s">
        <v>8322</v>
      </c>
      <c r="T1487" s="5">
        <f t="shared" si="95"/>
        <v>50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s="6">
        <f t="shared" si="94"/>
        <v>0.24</v>
      </c>
      <c r="Q1488" t="s">
        <v>8275</v>
      </c>
      <c r="R1488" s="7" t="s">
        <v>8320</v>
      </c>
      <c r="S1488" t="s">
        <v>8322</v>
      </c>
      <c r="T1488" s="5">
        <f t="shared" si="95"/>
        <v>16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s="6">
        <f t="shared" si="94"/>
        <v>0</v>
      </c>
      <c r="Q1489" t="s">
        <v>8275</v>
      </c>
      <c r="R1489" s="7" t="s">
        <v>8320</v>
      </c>
      <c r="S1489" t="s">
        <v>8322</v>
      </c>
      <c r="T1489" s="5" t="e">
        <f t="shared" si="95"/>
        <v>#DIV/0!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s="6">
        <f t="shared" si="94"/>
        <v>2.4</v>
      </c>
      <c r="Q1490" t="s">
        <v>8275</v>
      </c>
      <c r="R1490" s="7" t="s">
        <v>8320</v>
      </c>
      <c r="S1490" t="s">
        <v>8322</v>
      </c>
      <c r="T1490" s="5">
        <f t="shared" si="95"/>
        <v>60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s="6">
        <f t="shared" si="94"/>
        <v>0</v>
      </c>
      <c r="Q1491" t="s">
        <v>8275</v>
      </c>
      <c r="R1491" s="7" t="s">
        <v>8320</v>
      </c>
      <c r="S1491" t="s">
        <v>8322</v>
      </c>
      <c r="T1491" s="5" t="e">
        <f t="shared" si="95"/>
        <v>#DIV/0!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s="6">
        <f t="shared" si="94"/>
        <v>30.862068965517242</v>
      </c>
      <c r="Q1492" t="s">
        <v>8275</v>
      </c>
      <c r="R1492" s="7" t="s">
        <v>8320</v>
      </c>
      <c r="S1492" t="s">
        <v>8322</v>
      </c>
      <c r="T1492" s="5">
        <f t="shared" si="95"/>
        <v>47.10526315789474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s="6">
        <f t="shared" si="94"/>
        <v>8.3333333333333321</v>
      </c>
      <c r="Q1493" t="s">
        <v>8275</v>
      </c>
      <c r="R1493" s="7" t="s">
        <v>8320</v>
      </c>
      <c r="S1493" t="s">
        <v>8322</v>
      </c>
      <c r="T1493" s="5">
        <f t="shared" si="95"/>
        <v>100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s="6">
        <f t="shared" si="94"/>
        <v>0.75</v>
      </c>
      <c r="Q1494" t="s">
        <v>8275</v>
      </c>
      <c r="R1494" s="7" t="s">
        <v>8320</v>
      </c>
      <c r="S1494" t="s">
        <v>8322</v>
      </c>
      <c r="T1494" s="5">
        <f t="shared" si="95"/>
        <v>15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s="6">
        <f t="shared" si="94"/>
        <v>0</v>
      </c>
      <c r="Q1495" t="s">
        <v>8275</v>
      </c>
      <c r="R1495" s="7" t="s">
        <v>8320</v>
      </c>
      <c r="S1495" t="s">
        <v>8322</v>
      </c>
      <c r="T1495" s="5" t="e">
        <f t="shared" si="95"/>
        <v>#DIV/0!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s="6">
        <f t="shared" si="94"/>
        <v>8.9</v>
      </c>
      <c r="Q1496" t="s">
        <v>8275</v>
      </c>
      <c r="R1496" s="7" t="s">
        <v>8320</v>
      </c>
      <c r="S1496" t="s">
        <v>8322</v>
      </c>
      <c r="T1496" s="5">
        <f t="shared" si="95"/>
        <v>40.454545454545453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s="6">
        <f t="shared" si="94"/>
        <v>0</v>
      </c>
      <c r="Q1497" t="s">
        <v>8275</v>
      </c>
      <c r="R1497" s="7" t="s">
        <v>8320</v>
      </c>
      <c r="S1497" t="s">
        <v>8322</v>
      </c>
      <c r="T1497" s="5" t="e">
        <f t="shared" si="95"/>
        <v>#DIV/0!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s="6">
        <f t="shared" si="94"/>
        <v>0</v>
      </c>
      <c r="Q1498" t="s">
        <v>8275</v>
      </c>
      <c r="R1498" s="7" t="s">
        <v>8320</v>
      </c>
      <c r="S1498" t="s">
        <v>8322</v>
      </c>
      <c r="T1498" s="5" t="e">
        <f t="shared" si="95"/>
        <v>#DIV/0!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s="6">
        <f t="shared" si="94"/>
        <v>6.6666666666666671E-3</v>
      </c>
      <c r="Q1499" t="s">
        <v>8275</v>
      </c>
      <c r="R1499" s="7" t="s">
        <v>8320</v>
      </c>
      <c r="S1499" t="s">
        <v>8322</v>
      </c>
      <c r="T1499" s="5">
        <f t="shared" si="95"/>
        <v>1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s="6">
        <f t="shared" si="94"/>
        <v>1.9</v>
      </c>
      <c r="Q1500" t="s">
        <v>8275</v>
      </c>
      <c r="R1500" s="7" t="s">
        <v>8320</v>
      </c>
      <c r="S1500" t="s">
        <v>8322</v>
      </c>
      <c r="T1500" s="5">
        <f t="shared" si="95"/>
        <v>19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s="6">
        <f t="shared" si="94"/>
        <v>0.25</v>
      </c>
      <c r="Q1501" t="s">
        <v>8275</v>
      </c>
      <c r="R1501" s="7" t="s">
        <v>8320</v>
      </c>
      <c r="S1501" t="s">
        <v>8322</v>
      </c>
      <c r="T1501" s="5">
        <f t="shared" si="95"/>
        <v>5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s="6">
        <f t="shared" si="94"/>
        <v>25.035714285714285</v>
      </c>
      <c r="Q1502" t="s">
        <v>8275</v>
      </c>
      <c r="R1502" s="7" t="s">
        <v>8320</v>
      </c>
      <c r="S1502" t="s">
        <v>8322</v>
      </c>
      <c r="T1502" s="5">
        <f t="shared" si="95"/>
        <v>46.733333333333334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s="6">
        <f t="shared" si="94"/>
        <v>166.33076923076925</v>
      </c>
      <c r="Q1503" t="s">
        <v>8285</v>
      </c>
      <c r="R1503" s="7" t="s">
        <v>8336</v>
      </c>
      <c r="S1503" t="s">
        <v>8337</v>
      </c>
      <c r="T1503" s="5">
        <f t="shared" si="95"/>
        <v>97.731073446327684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s="6">
        <f t="shared" si="94"/>
        <v>101.44545454545455</v>
      </c>
      <c r="Q1504" t="s">
        <v>8285</v>
      </c>
      <c r="R1504" s="7" t="s">
        <v>8336</v>
      </c>
      <c r="S1504" t="s">
        <v>8337</v>
      </c>
      <c r="T1504" s="5">
        <f t="shared" si="95"/>
        <v>67.835866261398181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s="6">
        <f t="shared" si="94"/>
        <v>107.89146666666667</v>
      </c>
      <c r="Q1505" t="s">
        <v>8285</v>
      </c>
      <c r="R1505" s="7" t="s">
        <v>8336</v>
      </c>
      <c r="S1505" t="s">
        <v>8337</v>
      </c>
      <c r="T1505" s="5">
        <f t="shared" si="95"/>
        <v>56.98492957746479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s="6">
        <f t="shared" si="94"/>
        <v>277.93846153846158</v>
      </c>
      <c r="Q1506" t="s">
        <v>8285</v>
      </c>
      <c r="R1506" s="7" t="s">
        <v>8336</v>
      </c>
      <c r="S1506" t="s">
        <v>8337</v>
      </c>
      <c r="T1506" s="5">
        <f t="shared" si="95"/>
        <v>67.159851301115239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s="6">
        <f t="shared" si="94"/>
        <v>103.58125</v>
      </c>
      <c r="Q1507" t="s">
        <v>8285</v>
      </c>
      <c r="R1507" s="7" t="s">
        <v>8336</v>
      </c>
      <c r="S1507" t="s">
        <v>8337</v>
      </c>
      <c r="T1507" s="5">
        <f t="shared" si="95"/>
        <v>48.037681159420288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s="6">
        <f t="shared" si="94"/>
        <v>111.4</v>
      </c>
      <c r="Q1508" t="s">
        <v>8285</v>
      </c>
      <c r="R1508" s="7" t="s">
        <v>8336</v>
      </c>
      <c r="S1508" t="s">
        <v>8337</v>
      </c>
      <c r="T1508" s="5">
        <f t="shared" si="95"/>
        <v>38.860465116279073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s="6">
        <f t="shared" si="94"/>
        <v>215</v>
      </c>
      <c r="Q1509" t="s">
        <v>8285</v>
      </c>
      <c r="R1509" s="7" t="s">
        <v>8336</v>
      </c>
      <c r="S1509" t="s">
        <v>8337</v>
      </c>
      <c r="T1509" s="5">
        <f t="shared" si="95"/>
        <v>78.181818181818187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s="6">
        <f t="shared" si="94"/>
        <v>110.76216216216217</v>
      </c>
      <c r="Q1510" t="s">
        <v>8285</v>
      </c>
      <c r="R1510" s="7" t="s">
        <v>8336</v>
      </c>
      <c r="S1510" t="s">
        <v>8337</v>
      </c>
      <c r="T1510" s="5">
        <f t="shared" si="95"/>
        <v>97.113744075829388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s="6">
        <f t="shared" si="94"/>
        <v>123.64125714285714</v>
      </c>
      <c r="Q1511" t="s">
        <v>8285</v>
      </c>
      <c r="R1511" s="7" t="s">
        <v>8336</v>
      </c>
      <c r="S1511" t="s">
        <v>8337</v>
      </c>
      <c r="T1511" s="5">
        <f t="shared" si="95"/>
        <v>110.39397959183674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s="6">
        <f t="shared" si="94"/>
        <v>101.03500000000001</v>
      </c>
      <c r="Q1512" t="s">
        <v>8285</v>
      </c>
      <c r="R1512" s="7" t="s">
        <v>8336</v>
      </c>
      <c r="S1512" t="s">
        <v>8337</v>
      </c>
      <c r="T1512" s="5">
        <f t="shared" si="95"/>
        <v>39.91506172839506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s="6">
        <f t="shared" si="94"/>
        <v>111.79285714285714</v>
      </c>
      <c r="Q1513" t="s">
        <v>8285</v>
      </c>
      <c r="R1513" s="7" t="s">
        <v>8336</v>
      </c>
      <c r="S1513" t="s">
        <v>8337</v>
      </c>
      <c r="T1513" s="5">
        <f t="shared" si="95"/>
        <v>75.975728155339809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s="6">
        <f t="shared" si="94"/>
        <v>558.7714285714286</v>
      </c>
      <c r="Q1514" t="s">
        <v>8285</v>
      </c>
      <c r="R1514" s="7" t="s">
        <v>8336</v>
      </c>
      <c r="S1514" t="s">
        <v>8337</v>
      </c>
      <c r="T1514" s="5">
        <f t="shared" si="95"/>
        <v>58.379104477611939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s="6">
        <f t="shared" si="94"/>
        <v>150.01875000000001</v>
      </c>
      <c r="Q1515" t="s">
        <v>8285</v>
      </c>
      <c r="R1515" s="7" t="s">
        <v>8336</v>
      </c>
      <c r="S1515" t="s">
        <v>8337</v>
      </c>
      <c r="T1515" s="5">
        <f t="shared" si="95"/>
        <v>55.82093023255814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s="6">
        <f t="shared" si="94"/>
        <v>106.476</v>
      </c>
      <c r="Q1516" t="s">
        <v>8285</v>
      </c>
      <c r="R1516" s="7" t="s">
        <v>8336</v>
      </c>
      <c r="S1516" t="s">
        <v>8337</v>
      </c>
      <c r="T1516" s="5">
        <f t="shared" si="95"/>
        <v>151.24431818181819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s="6">
        <f t="shared" si="94"/>
        <v>157.18899999999999</v>
      </c>
      <c r="Q1517" t="s">
        <v>8285</v>
      </c>
      <c r="R1517" s="7" t="s">
        <v>8336</v>
      </c>
      <c r="S1517" t="s">
        <v>8337</v>
      </c>
      <c r="T1517" s="5">
        <f t="shared" si="95"/>
        <v>849.67027027027029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s="6">
        <f t="shared" si="94"/>
        <v>108.65882352941176</v>
      </c>
      <c r="Q1518" t="s">
        <v>8285</v>
      </c>
      <c r="R1518" s="7" t="s">
        <v>8336</v>
      </c>
      <c r="S1518" t="s">
        <v>8337</v>
      </c>
      <c r="T1518" s="5">
        <f t="shared" si="95"/>
        <v>159.24137931034483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s="6">
        <f t="shared" si="94"/>
        <v>161.97999999999999</v>
      </c>
      <c r="Q1519" t="s">
        <v>8285</v>
      </c>
      <c r="R1519" s="7" t="s">
        <v>8336</v>
      </c>
      <c r="S1519" t="s">
        <v>8337</v>
      </c>
      <c r="T1519" s="5">
        <f t="shared" si="95"/>
        <v>39.507317073170732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s="6">
        <f t="shared" si="94"/>
        <v>205.36666666666665</v>
      </c>
      <c r="Q1520" t="s">
        <v>8285</v>
      </c>
      <c r="R1520" s="7" t="s">
        <v>8336</v>
      </c>
      <c r="S1520" t="s">
        <v>8337</v>
      </c>
      <c r="T1520" s="5">
        <f t="shared" si="95"/>
        <v>130.52966101694915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s="6">
        <f t="shared" si="94"/>
        <v>103.36388888888889</v>
      </c>
      <c r="Q1521" t="s">
        <v>8285</v>
      </c>
      <c r="R1521" s="7" t="s">
        <v>8336</v>
      </c>
      <c r="S1521" t="s">
        <v>8337</v>
      </c>
      <c r="T1521" s="5">
        <f t="shared" si="95"/>
        <v>64.156896551724131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s="6">
        <f t="shared" si="94"/>
        <v>103.47222222222223</v>
      </c>
      <c r="Q1522" t="s">
        <v>8285</v>
      </c>
      <c r="R1522" s="7" t="s">
        <v>8336</v>
      </c>
      <c r="S1522" t="s">
        <v>8337</v>
      </c>
      <c r="T1522" s="5">
        <f t="shared" si="95"/>
        <v>111.52694610778443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s="6">
        <f t="shared" si="94"/>
        <v>106.81333333333333</v>
      </c>
      <c r="Q1523" t="s">
        <v>8285</v>
      </c>
      <c r="R1523" s="7" t="s">
        <v>8336</v>
      </c>
      <c r="S1523" t="s">
        <v>8337</v>
      </c>
      <c r="T1523" s="5">
        <f t="shared" si="95"/>
        <v>170.44680851063831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s="6">
        <f t="shared" si="94"/>
        <v>138.96574712643678</v>
      </c>
      <c r="Q1524" t="s">
        <v>8285</v>
      </c>
      <c r="R1524" s="7" t="s">
        <v>8336</v>
      </c>
      <c r="S1524" t="s">
        <v>8337</v>
      </c>
      <c r="T1524" s="5">
        <f t="shared" si="95"/>
        <v>133.7391592920354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s="6">
        <f t="shared" si="94"/>
        <v>124.84324324324325</v>
      </c>
      <c r="Q1525" t="s">
        <v>8285</v>
      </c>
      <c r="R1525" s="7" t="s">
        <v>8336</v>
      </c>
      <c r="S1525" t="s">
        <v>8337</v>
      </c>
      <c r="T1525" s="5">
        <f t="shared" si="95"/>
        <v>95.834024896265561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s="6">
        <f t="shared" si="94"/>
        <v>206.99999999999997</v>
      </c>
      <c r="Q1526" t="s">
        <v>8285</v>
      </c>
      <c r="R1526" s="7" t="s">
        <v>8336</v>
      </c>
      <c r="S1526" t="s">
        <v>8337</v>
      </c>
      <c r="T1526" s="5">
        <f t="shared" si="95"/>
        <v>221.78571428571428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s="6">
        <f t="shared" si="94"/>
        <v>174.00576923076923</v>
      </c>
      <c r="Q1527" t="s">
        <v>8285</v>
      </c>
      <c r="R1527" s="7" t="s">
        <v>8336</v>
      </c>
      <c r="S1527" t="s">
        <v>8337</v>
      </c>
      <c r="T1527" s="5">
        <f t="shared" si="95"/>
        <v>32.315357142857138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s="6">
        <f t="shared" si="94"/>
        <v>120.32608695652173</v>
      </c>
      <c r="Q1528" t="s">
        <v>8285</v>
      </c>
      <c r="R1528" s="7" t="s">
        <v>8336</v>
      </c>
      <c r="S1528" t="s">
        <v>8337</v>
      </c>
      <c r="T1528" s="5">
        <f t="shared" si="95"/>
        <v>98.839285714285708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s="6">
        <f t="shared" si="94"/>
        <v>110.44428571428573</v>
      </c>
      <c r="Q1529" t="s">
        <v>8285</v>
      </c>
      <c r="R1529" s="7" t="s">
        <v>8336</v>
      </c>
      <c r="S1529" t="s">
        <v>8337</v>
      </c>
      <c r="T1529" s="5">
        <f t="shared" si="95"/>
        <v>55.222142857142863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s="6">
        <f t="shared" si="94"/>
        <v>281.56666666666666</v>
      </c>
      <c r="Q1530" t="s">
        <v>8285</v>
      </c>
      <c r="R1530" s="7" t="s">
        <v>8336</v>
      </c>
      <c r="S1530" t="s">
        <v>8337</v>
      </c>
      <c r="T1530" s="5">
        <f t="shared" si="95"/>
        <v>52.793750000000003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s="6">
        <f t="shared" si="94"/>
        <v>100.67894736842105</v>
      </c>
      <c r="Q1531" t="s">
        <v>8285</v>
      </c>
      <c r="R1531" s="7" t="s">
        <v>8336</v>
      </c>
      <c r="S1531" t="s">
        <v>8337</v>
      </c>
      <c r="T1531" s="5">
        <f t="shared" si="95"/>
        <v>135.66666666666666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s="6">
        <f t="shared" si="94"/>
        <v>134.82571428571427</v>
      </c>
      <c r="Q1532" t="s">
        <v>8285</v>
      </c>
      <c r="R1532" s="7" t="s">
        <v>8336</v>
      </c>
      <c r="S1532" t="s">
        <v>8337</v>
      </c>
      <c r="T1532" s="5">
        <f t="shared" si="95"/>
        <v>53.991990846681922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s="6">
        <f t="shared" si="94"/>
        <v>175.95744680851064</v>
      </c>
      <c r="Q1533" t="s">
        <v>8285</v>
      </c>
      <c r="R1533" s="7" t="s">
        <v>8336</v>
      </c>
      <c r="S1533" t="s">
        <v>8337</v>
      </c>
      <c r="T1533" s="5">
        <f t="shared" si="95"/>
        <v>56.643835616438359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s="6">
        <f t="shared" si="94"/>
        <v>484.02000000000004</v>
      </c>
      <c r="Q1534" t="s">
        <v>8285</v>
      </c>
      <c r="R1534" s="7" t="s">
        <v>8336</v>
      </c>
      <c r="S1534" t="s">
        <v>8337</v>
      </c>
      <c r="T1534" s="5">
        <f t="shared" si="95"/>
        <v>82.316326530612244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s="6">
        <f t="shared" si="94"/>
        <v>145.14000000000001</v>
      </c>
      <c r="Q1535" t="s">
        <v>8285</v>
      </c>
      <c r="R1535" s="7" t="s">
        <v>8336</v>
      </c>
      <c r="S1535" t="s">
        <v>8337</v>
      </c>
      <c r="T1535" s="5">
        <f t="shared" si="95"/>
        <v>88.26081081081081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s="6">
        <f t="shared" si="94"/>
        <v>417.73333333333335</v>
      </c>
      <c r="Q1536" t="s">
        <v>8285</v>
      </c>
      <c r="R1536" s="7" t="s">
        <v>8336</v>
      </c>
      <c r="S1536" t="s">
        <v>8337</v>
      </c>
      <c r="T1536" s="5">
        <f t="shared" si="95"/>
        <v>84.905149051490511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s="6">
        <f t="shared" si="94"/>
        <v>132.42499999999998</v>
      </c>
      <c r="Q1537" t="s">
        <v>8285</v>
      </c>
      <c r="R1537" s="7" t="s">
        <v>8336</v>
      </c>
      <c r="S1537" t="s">
        <v>8337</v>
      </c>
      <c r="T1537" s="5">
        <f t="shared" si="95"/>
        <v>48.154545454545456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s="6">
        <f t="shared" si="94"/>
        <v>250.30841666666666</v>
      </c>
      <c r="Q1538" t="s">
        <v>8285</v>
      </c>
      <c r="R1538" s="7" t="s">
        <v>8336</v>
      </c>
      <c r="S1538" t="s">
        <v>8337</v>
      </c>
      <c r="T1538" s="5">
        <f t="shared" si="95"/>
        <v>66.015406593406595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s="6">
        <f t="shared" ref="P1539:P1602" si="98">(E1539/D1539)*100</f>
        <v>179.9</v>
      </c>
      <c r="Q1539" t="s">
        <v>8285</v>
      </c>
      <c r="R1539" s="7" t="s">
        <v>8336</v>
      </c>
      <c r="S1539" t="s">
        <v>8337</v>
      </c>
      <c r="T1539" s="5">
        <f t="shared" ref="T1539:T1602" si="99">E1539/N1539</f>
        <v>96.375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s="6">
        <f t="shared" si="98"/>
        <v>102.62857142857142</v>
      </c>
      <c r="Q1540" t="s">
        <v>8285</v>
      </c>
      <c r="R1540" s="7" t="s">
        <v>8336</v>
      </c>
      <c r="S1540" t="s">
        <v>8337</v>
      </c>
      <c r="T1540" s="5">
        <f t="shared" si="99"/>
        <v>156.17391304347825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s="6">
        <f t="shared" si="98"/>
        <v>135.98609999999999</v>
      </c>
      <c r="Q1541" t="s">
        <v>8285</v>
      </c>
      <c r="R1541" s="7" t="s">
        <v>8336</v>
      </c>
      <c r="S1541" t="s">
        <v>8337</v>
      </c>
      <c r="T1541" s="5">
        <f t="shared" si="99"/>
        <v>95.764859154929582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s="6">
        <f t="shared" si="98"/>
        <v>117.86666666666667</v>
      </c>
      <c r="Q1542" t="s">
        <v>8285</v>
      </c>
      <c r="R1542" s="7" t="s">
        <v>8336</v>
      </c>
      <c r="S1542" t="s">
        <v>8337</v>
      </c>
      <c r="T1542" s="5">
        <f t="shared" si="99"/>
        <v>180.40816326530611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s="6">
        <f t="shared" si="98"/>
        <v>3.3333333333333333E-2</v>
      </c>
      <c r="Q1543" t="s">
        <v>8289</v>
      </c>
      <c r="R1543" s="7" t="s">
        <v>8336</v>
      </c>
      <c r="S1543" t="s">
        <v>8341</v>
      </c>
      <c r="T1543" s="5">
        <f t="shared" si="99"/>
        <v>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s="6">
        <f t="shared" si="98"/>
        <v>4</v>
      </c>
      <c r="Q1544" t="s">
        <v>8289</v>
      </c>
      <c r="R1544" s="7" t="s">
        <v>8336</v>
      </c>
      <c r="S1544" t="s">
        <v>8341</v>
      </c>
      <c r="T1544" s="5">
        <f t="shared" si="99"/>
        <v>20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s="6">
        <f t="shared" si="98"/>
        <v>0.44444444444444442</v>
      </c>
      <c r="Q1545" t="s">
        <v>8289</v>
      </c>
      <c r="R1545" s="7" t="s">
        <v>8336</v>
      </c>
      <c r="S1545" t="s">
        <v>8341</v>
      </c>
      <c r="T1545" s="5">
        <f t="shared" si="99"/>
        <v>10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s="6">
        <f t="shared" si="98"/>
        <v>0</v>
      </c>
      <c r="Q1546" t="s">
        <v>8289</v>
      </c>
      <c r="R1546" s="7" t="s">
        <v>8336</v>
      </c>
      <c r="S1546" t="s">
        <v>8341</v>
      </c>
      <c r="T1546" s="5" t="e">
        <f t="shared" si="99"/>
        <v>#DIV/0!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s="6">
        <f t="shared" si="98"/>
        <v>3.3333333333333333E-2</v>
      </c>
      <c r="Q1547" t="s">
        <v>8289</v>
      </c>
      <c r="R1547" s="7" t="s">
        <v>8336</v>
      </c>
      <c r="S1547" t="s">
        <v>8341</v>
      </c>
      <c r="T1547" s="5">
        <f t="shared" si="99"/>
        <v>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s="6">
        <f t="shared" si="98"/>
        <v>28.9</v>
      </c>
      <c r="Q1548" t="s">
        <v>8289</v>
      </c>
      <c r="R1548" s="7" t="s">
        <v>8336</v>
      </c>
      <c r="S1548" t="s">
        <v>8341</v>
      </c>
      <c r="T1548" s="5">
        <f t="shared" si="99"/>
        <v>26.272727272727273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s="6">
        <f t="shared" si="98"/>
        <v>0</v>
      </c>
      <c r="Q1549" t="s">
        <v>8289</v>
      </c>
      <c r="R1549" s="7" t="s">
        <v>8336</v>
      </c>
      <c r="S1549" t="s">
        <v>8341</v>
      </c>
      <c r="T1549" s="5" t="e">
        <f t="shared" si="99"/>
        <v>#DIV/0!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s="6">
        <f t="shared" si="98"/>
        <v>8.5714285714285712</v>
      </c>
      <c r="Q1550" t="s">
        <v>8289</v>
      </c>
      <c r="R1550" s="7" t="s">
        <v>8336</v>
      </c>
      <c r="S1550" t="s">
        <v>8341</v>
      </c>
      <c r="T1550" s="5">
        <f t="shared" si="99"/>
        <v>60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s="6">
        <f t="shared" si="98"/>
        <v>34</v>
      </c>
      <c r="Q1551" t="s">
        <v>8289</v>
      </c>
      <c r="R1551" s="7" t="s">
        <v>8336</v>
      </c>
      <c r="S1551" t="s">
        <v>8341</v>
      </c>
      <c r="T1551" s="5">
        <f t="shared" si="99"/>
        <v>28.333333333333332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s="6">
        <f t="shared" si="98"/>
        <v>13.466666666666665</v>
      </c>
      <c r="Q1552" t="s">
        <v>8289</v>
      </c>
      <c r="R1552" s="7" t="s">
        <v>8336</v>
      </c>
      <c r="S1552" t="s">
        <v>8341</v>
      </c>
      <c r="T1552" s="5">
        <f t="shared" si="99"/>
        <v>14.428571428571429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s="6">
        <f t="shared" si="98"/>
        <v>0</v>
      </c>
      <c r="Q1553" t="s">
        <v>8289</v>
      </c>
      <c r="R1553" s="7" t="s">
        <v>8336</v>
      </c>
      <c r="S1553" t="s">
        <v>8341</v>
      </c>
      <c r="T1553" s="5" t="e">
        <f t="shared" si="99"/>
        <v>#DIV/0!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s="6">
        <f t="shared" si="98"/>
        <v>49.186046511627907</v>
      </c>
      <c r="Q1554" t="s">
        <v>8289</v>
      </c>
      <c r="R1554" s="7" t="s">
        <v>8336</v>
      </c>
      <c r="S1554" t="s">
        <v>8341</v>
      </c>
      <c r="T1554" s="5">
        <f t="shared" si="99"/>
        <v>132.1875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s="6">
        <f t="shared" si="98"/>
        <v>0</v>
      </c>
      <c r="Q1555" t="s">
        <v>8289</v>
      </c>
      <c r="R1555" s="7" t="s">
        <v>8336</v>
      </c>
      <c r="S1555" t="s">
        <v>8341</v>
      </c>
      <c r="T1555" s="5" t="e">
        <f t="shared" si="99"/>
        <v>#DIV/0!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s="6">
        <f t="shared" si="98"/>
        <v>0</v>
      </c>
      <c r="Q1556" t="s">
        <v>8289</v>
      </c>
      <c r="R1556" s="7" t="s">
        <v>8336</v>
      </c>
      <c r="S1556" t="s">
        <v>8341</v>
      </c>
      <c r="T1556" s="5" t="e">
        <f t="shared" si="99"/>
        <v>#DIV/0!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s="6">
        <f t="shared" si="98"/>
        <v>0</v>
      </c>
      <c r="Q1557" t="s">
        <v>8289</v>
      </c>
      <c r="R1557" s="7" t="s">
        <v>8336</v>
      </c>
      <c r="S1557" t="s">
        <v>8341</v>
      </c>
      <c r="T1557" s="5" t="e">
        <f t="shared" si="99"/>
        <v>#DIV/0!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s="6">
        <f t="shared" si="98"/>
        <v>45.133333333333333</v>
      </c>
      <c r="Q1558" t="s">
        <v>8289</v>
      </c>
      <c r="R1558" s="7" t="s">
        <v>8336</v>
      </c>
      <c r="S1558" t="s">
        <v>8341</v>
      </c>
      <c r="T1558" s="5">
        <f t="shared" si="99"/>
        <v>56.416666666666664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s="6">
        <f t="shared" si="98"/>
        <v>4</v>
      </c>
      <c r="Q1559" t="s">
        <v>8289</v>
      </c>
      <c r="R1559" s="7" t="s">
        <v>8336</v>
      </c>
      <c r="S1559" t="s">
        <v>8341</v>
      </c>
      <c r="T1559" s="5">
        <f t="shared" si="99"/>
        <v>100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s="6">
        <f t="shared" si="98"/>
        <v>4.666666666666667</v>
      </c>
      <c r="Q1560" t="s">
        <v>8289</v>
      </c>
      <c r="R1560" s="7" t="s">
        <v>8336</v>
      </c>
      <c r="S1560" t="s">
        <v>8341</v>
      </c>
      <c r="T1560" s="5">
        <f t="shared" si="99"/>
        <v>11.666666666666666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s="6">
        <f t="shared" si="98"/>
        <v>0.33333333333333337</v>
      </c>
      <c r="Q1561" t="s">
        <v>8289</v>
      </c>
      <c r="R1561" s="7" t="s">
        <v>8336</v>
      </c>
      <c r="S1561" t="s">
        <v>8341</v>
      </c>
      <c r="T1561" s="5">
        <f t="shared" si="99"/>
        <v>50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s="6">
        <f t="shared" si="98"/>
        <v>3.7600000000000002</v>
      </c>
      <c r="Q1562" t="s">
        <v>8289</v>
      </c>
      <c r="R1562" s="7" t="s">
        <v>8336</v>
      </c>
      <c r="S1562" t="s">
        <v>8341</v>
      </c>
      <c r="T1562" s="5">
        <f t="shared" si="99"/>
        <v>23.5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s="6">
        <f t="shared" si="98"/>
        <v>0.67</v>
      </c>
      <c r="Q1563" t="s">
        <v>8290</v>
      </c>
      <c r="R1563" s="7" t="s">
        <v>8320</v>
      </c>
      <c r="S1563" t="s">
        <v>8342</v>
      </c>
      <c r="T1563" s="5">
        <f t="shared" si="99"/>
        <v>67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s="6">
        <f t="shared" si="98"/>
        <v>0</v>
      </c>
      <c r="Q1564" t="s">
        <v>8290</v>
      </c>
      <c r="R1564" s="7" t="s">
        <v>8320</v>
      </c>
      <c r="S1564" t="s">
        <v>8342</v>
      </c>
      <c r="T1564" s="5" t="e">
        <f t="shared" si="99"/>
        <v>#DIV/0!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s="6">
        <f t="shared" si="98"/>
        <v>1.4166666666666665</v>
      </c>
      <c r="Q1565" t="s">
        <v>8290</v>
      </c>
      <c r="R1565" s="7" t="s">
        <v>8320</v>
      </c>
      <c r="S1565" t="s">
        <v>8342</v>
      </c>
      <c r="T1565" s="5">
        <f t="shared" si="99"/>
        <v>42.5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s="6">
        <f t="shared" si="98"/>
        <v>0.1</v>
      </c>
      <c r="Q1566" t="s">
        <v>8290</v>
      </c>
      <c r="R1566" s="7" t="s">
        <v>8320</v>
      </c>
      <c r="S1566" t="s">
        <v>8342</v>
      </c>
      <c r="T1566" s="5">
        <f t="shared" si="99"/>
        <v>10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s="6">
        <f t="shared" si="98"/>
        <v>2.5</v>
      </c>
      <c r="Q1567" t="s">
        <v>8290</v>
      </c>
      <c r="R1567" s="7" t="s">
        <v>8320</v>
      </c>
      <c r="S1567" t="s">
        <v>8342</v>
      </c>
      <c r="T1567" s="5">
        <f t="shared" si="99"/>
        <v>100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s="6">
        <f t="shared" si="98"/>
        <v>21.25</v>
      </c>
      <c r="Q1568" t="s">
        <v>8290</v>
      </c>
      <c r="R1568" s="7" t="s">
        <v>8320</v>
      </c>
      <c r="S1568" t="s">
        <v>8342</v>
      </c>
      <c r="T1568" s="5">
        <f t="shared" si="99"/>
        <v>108.05084745762711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s="6">
        <f t="shared" si="98"/>
        <v>4.117647058823529</v>
      </c>
      <c r="Q1569" t="s">
        <v>8290</v>
      </c>
      <c r="R1569" s="7" t="s">
        <v>8320</v>
      </c>
      <c r="S1569" t="s">
        <v>8342</v>
      </c>
      <c r="T1569" s="5">
        <f t="shared" si="99"/>
        <v>26.923076923076923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s="6">
        <f t="shared" si="98"/>
        <v>13.639999999999999</v>
      </c>
      <c r="Q1570" t="s">
        <v>8290</v>
      </c>
      <c r="R1570" s="7" t="s">
        <v>8320</v>
      </c>
      <c r="S1570" t="s">
        <v>8342</v>
      </c>
      <c r="T1570" s="5">
        <f t="shared" si="99"/>
        <v>155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s="6">
        <f t="shared" si="98"/>
        <v>0</v>
      </c>
      <c r="Q1571" t="s">
        <v>8290</v>
      </c>
      <c r="R1571" s="7" t="s">
        <v>8320</v>
      </c>
      <c r="S1571" t="s">
        <v>8342</v>
      </c>
      <c r="T1571" s="5" t="e">
        <f t="shared" si="99"/>
        <v>#DIV/0!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s="6">
        <f t="shared" si="98"/>
        <v>41.4</v>
      </c>
      <c r="Q1572" t="s">
        <v>8290</v>
      </c>
      <c r="R1572" s="7" t="s">
        <v>8320</v>
      </c>
      <c r="S1572" t="s">
        <v>8342</v>
      </c>
      <c r="T1572" s="5">
        <f t="shared" si="99"/>
        <v>47.769230769230766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s="6">
        <f t="shared" si="98"/>
        <v>0.66115702479338845</v>
      </c>
      <c r="Q1573" t="s">
        <v>8290</v>
      </c>
      <c r="R1573" s="7" t="s">
        <v>8320</v>
      </c>
      <c r="S1573" t="s">
        <v>8342</v>
      </c>
      <c r="T1573" s="5">
        <f t="shared" si="99"/>
        <v>20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s="6">
        <f t="shared" si="98"/>
        <v>5</v>
      </c>
      <c r="Q1574" t="s">
        <v>8290</v>
      </c>
      <c r="R1574" s="7" t="s">
        <v>8320</v>
      </c>
      <c r="S1574" t="s">
        <v>8342</v>
      </c>
      <c r="T1574" s="5">
        <f t="shared" si="99"/>
        <v>41.666666666666664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s="6">
        <f t="shared" si="98"/>
        <v>2.4777777777777779</v>
      </c>
      <c r="Q1575" t="s">
        <v>8290</v>
      </c>
      <c r="R1575" s="7" t="s">
        <v>8320</v>
      </c>
      <c r="S1575" t="s">
        <v>8342</v>
      </c>
      <c r="T1575" s="5">
        <f t="shared" si="99"/>
        <v>74.333333333333329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s="6">
        <f t="shared" si="98"/>
        <v>5.0599999999999996</v>
      </c>
      <c r="Q1576" t="s">
        <v>8290</v>
      </c>
      <c r="R1576" s="7" t="s">
        <v>8320</v>
      </c>
      <c r="S1576" t="s">
        <v>8342</v>
      </c>
      <c r="T1576" s="5">
        <f t="shared" si="99"/>
        <v>84.333333333333329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s="6">
        <f t="shared" si="98"/>
        <v>22.91</v>
      </c>
      <c r="Q1577" t="s">
        <v>8290</v>
      </c>
      <c r="R1577" s="7" t="s">
        <v>8320</v>
      </c>
      <c r="S1577" t="s">
        <v>8342</v>
      </c>
      <c r="T1577" s="5">
        <f t="shared" si="99"/>
        <v>65.457142857142856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s="6">
        <f t="shared" si="98"/>
        <v>13</v>
      </c>
      <c r="Q1578" t="s">
        <v>8290</v>
      </c>
      <c r="R1578" s="7" t="s">
        <v>8320</v>
      </c>
      <c r="S1578" t="s">
        <v>8342</v>
      </c>
      <c r="T1578" s="5">
        <f t="shared" si="99"/>
        <v>65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s="6">
        <f t="shared" si="98"/>
        <v>0.54999999999999993</v>
      </c>
      <c r="Q1579" t="s">
        <v>8290</v>
      </c>
      <c r="R1579" s="7" t="s">
        <v>8320</v>
      </c>
      <c r="S1579" t="s">
        <v>8342</v>
      </c>
      <c r="T1579" s="5">
        <f t="shared" si="99"/>
        <v>27.5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s="6">
        <f t="shared" si="98"/>
        <v>10.806536636794938</v>
      </c>
      <c r="Q1580" t="s">
        <v>8290</v>
      </c>
      <c r="R1580" s="7" t="s">
        <v>8320</v>
      </c>
      <c r="S1580" t="s">
        <v>8342</v>
      </c>
      <c r="T1580" s="5">
        <f t="shared" si="99"/>
        <v>51.25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s="6">
        <f t="shared" si="98"/>
        <v>0.84008400840084008</v>
      </c>
      <c r="Q1581" t="s">
        <v>8290</v>
      </c>
      <c r="R1581" s="7" t="s">
        <v>8320</v>
      </c>
      <c r="S1581" t="s">
        <v>8342</v>
      </c>
      <c r="T1581" s="5">
        <f t="shared" si="99"/>
        <v>14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s="6">
        <f t="shared" si="98"/>
        <v>0</v>
      </c>
      <c r="Q1582" t="s">
        <v>8290</v>
      </c>
      <c r="R1582" s="7" t="s">
        <v>8320</v>
      </c>
      <c r="S1582" t="s">
        <v>8342</v>
      </c>
      <c r="T1582" s="5" t="e">
        <f t="shared" si="99"/>
        <v>#DIV/0!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s="6">
        <f t="shared" si="98"/>
        <v>0.5</v>
      </c>
      <c r="Q1583" t="s">
        <v>8291</v>
      </c>
      <c r="R1583" s="7" t="s">
        <v>8336</v>
      </c>
      <c r="S1583" t="s">
        <v>8343</v>
      </c>
      <c r="T1583" s="5">
        <f t="shared" si="99"/>
        <v>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s="6">
        <f t="shared" si="98"/>
        <v>9.3000000000000007</v>
      </c>
      <c r="Q1584" t="s">
        <v>8291</v>
      </c>
      <c r="R1584" s="7" t="s">
        <v>8336</v>
      </c>
      <c r="S1584" t="s">
        <v>8343</v>
      </c>
      <c r="T1584" s="5">
        <f t="shared" si="99"/>
        <v>31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s="6">
        <f t="shared" si="98"/>
        <v>7.4999999999999997E-2</v>
      </c>
      <c r="Q1585" t="s">
        <v>8291</v>
      </c>
      <c r="R1585" s="7" t="s">
        <v>8336</v>
      </c>
      <c r="S1585" t="s">
        <v>8343</v>
      </c>
      <c r="T1585" s="5">
        <f t="shared" si="99"/>
        <v>15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s="6">
        <f t="shared" si="98"/>
        <v>0</v>
      </c>
      <c r="Q1586" t="s">
        <v>8291</v>
      </c>
      <c r="R1586" s="7" t="s">
        <v>8336</v>
      </c>
      <c r="S1586" t="s">
        <v>8343</v>
      </c>
      <c r="T1586" s="5" t="e">
        <f t="shared" si="99"/>
        <v>#DIV/0!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s="6">
        <f t="shared" si="98"/>
        <v>79</v>
      </c>
      <c r="Q1587" t="s">
        <v>8291</v>
      </c>
      <c r="R1587" s="7" t="s">
        <v>8336</v>
      </c>
      <c r="S1587" t="s">
        <v>8343</v>
      </c>
      <c r="T1587" s="5">
        <f t="shared" si="99"/>
        <v>131.66666666666666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s="6">
        <f t="shared" si="98"/>
        <v>0</v>
      </c>
      <c r="Q1588" t="s">
        <v>8291</v>
      </c>
      <c r="R1588" s="7" t="s">
        <v>8336</v>
      </c>
      <c r="S1588" t="s">
        <v>8343</v>
      </c>
      <c r="T1588" s="5" t="e">
        <f t="shared" si="99"/>
        <v>#DIV/0!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s="6">
        <f t="shared" si="98"/>
        <v>1.3333333333333334E-2</v>
      </c>
      <c r="Q1589" t="s">
        <v>8291</v>
      </c>
      <c r="R1589" s="7" t="s">
        <v>8336</v>
      </c>
      <c r="S1589" t="s">
        <v>8343</v>
      </c>
      <c r="T1589" s="5">
        <f t="shared" si="99"/>
        <v>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s="6">
        <f t="shared" si="98"/>
        <v>0</v>
      </c>
      <c r="Q1590" t="s">
        <v>8291</v>
      </c>
      <c r="R1590" s="7" t="s">
        <v>8336</v>
      </c>
      <c r="S1590" t="s">
        <v>8343</v>
      </c>
      <c r="T1590" s="5" t="e">
        <f t="shared" si="99"/>
        <v>#DIV/0!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s="6">
        <f t="shared" si="98"/>
        <v>0</v>
      </c>
      <c r="Q1591" t="s">
        <v>8291</v>
      </c>
      <c r="R1591" s="7" t="s">
        <v>8336</v>
      </c>
      <c r="S1591" t="s">
        <v>8343</v>
      </c>
      <c r="T1591" s="5" t="e">
        <f t="shared" si="99"/>
        <v>#DIV/0!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s="6">
        <f t="shared" si="98"/>
        <v>1.7000000000000002</v>
      </c>
      <c r="Q1592" t="s">
        <v>8291</v>
      </c>
      <c r="R1592" s="7" t="s">
        <v>8336</v>
      </c>
      <c r="S1592" t="s">
        <v>8343</v>
      </c>
      <c r="T1592" s="5">
        <f t="shared" si="99"/>
        <v>510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s="6">
        <f t="shared" si="98"/>
        <v>29.228571428571428</v>
      </c>
      <c r="Q1593" t="s">
        <v>8291</v>
      </c>
      <c r="R1593" s="7" t="s">
        <v>8336</v>
      </c>
      <c r="S1593" t="s">
        <v>8343</v>
      </c>
      <c r="T1593" s="5">
        <f t="shared" si="99"/>
        <v>44.478260869565219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s="6">
        <f t="shared" si="98"/>
        <v>0</v>
      </c>
      <c r="Q1594" t="s">
        <v>8291</v>
      </c>
      <c r="R1594" s="7" t="s">
        <v>8336</v>
      </c>
      <c r="S1594" t="s">
        <v>8343</v>
      </c>
      <c r="T1594" s="5" t="e">
        <f t="shared" si="99"/>
        <v>#DIV/0!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s="6">
        <f t="shared" si="98"/>
        <v>1.3636363636363637E-2</v>
      </c>
      <c r="Q1595" t="s">
        <v>8291</v>
      </c>
      <c r="R1595" s="7" t="s">
        <v>8336</v>
      </c>
      <c r="S1595" t="s">
        <v>8343</v>
      </c>
      <c r="T1595" s="5">
        <f t="shared" si="99"/>
        <v>1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s="6">
        <f t="shared" si="98"/>
        <v>20.5</v>
      </c>
      <c r="Q1596" t="s">
        <v>8291</v>
      </c>
      <c r="R1596" s="7" t="s">
        <v>8336</v>
      </c>
      <c r="S1596" t="s">
        <v>8343</v>
      </c>
      <c r="T1596" s="5">
        <f t="shared" si="99"/>
        <v>20.5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s="6">
        <f t="shared" si="98"/>
        <v>0.27999999999999997</v>
      </c>
      <c r="Q1597" t="s">
        <v>8291</v>
      </c>
      <c r="R1597" s="7" t="s">
        <v>8336</v>
      </c>
      <c r="S1597" t="s">
        <v>8343</v>
      </c>
      <c r="T1597" s="5">
        <f t="shared" si="99"/>
        <v>40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s="6">
        <f t="shared" si="98"/>
        <v>2.3076923076923079</v>
      </c>
      <c r="Q1598" t="s">
        <v>8291</v>
      </c>
      <c r="R1598" s="7" t="s">
        <v>8336</v>
      </c>
      <c r="S1598" t="s">
        <v>8343</v>
      </c>
      <c r="T1598" s="5">
        <f t="shared" si="99"/>
        <v>25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s="6">
        <f t="shared" si="98"/>
        <v>0</v>
      </c>
      <c r="Q1599" t="s">
        <v>8291</v>
      </c>
      <c r="R1599" s="7" t="s">
        <v>8336</v>
      </c>
      <c r="S1599" t="s">
        <v>8343</v>
      </c>
      <c r="T1599" s="5" t="e">
        <f t="shared" si="99"/>
        <v>#DIV/0!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s="6">
        <f t="shared" si="98"/>
        <v>0.125</v>
      </c>
      <c r="Q1600" t="s">
        <v>8291</v>
      </c>
      <c r="R1600" s="7" t="s">
        <v>8336</v>
      </c>
      <c r="S1600" t="s">
        <v>8343</v>
      </c>
      <c r="T1600" s="5">
        <f t="shared" si="99"/>
        <v>1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s="6">
        <f t="shared" si="98"/>
        <v>0</v>
      </c>
      <c r="Q1601" t="s">
        <v>8291</v>
      </c>
      <c r="R1601" s="7" t="s">
        <v>8336</v>
      </c>
      <c r="S1601" t="s">
        <v>8343</v>
      </c>
      <c r="T1601" s="5" t="e">
        <f t="shared" si="99"/>
        <v>#DIV/0!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s="6">
        <f t="shared" si="98"/>
        <v>7.3400000000000007</v>
      </c>
      <c r="Q1602" t="s">
        <v>8291</v>
      </c>
      <c r="R1602" s="7" t="s">
        <v>8336</v>
      </c>
      <c r="S1602" t="s">
        <v>8343</v>
      </c>
      <c r="T1602" s="5">
        <f t="shared" si="99"/>
        <v>40.777777777777779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s="6">
        <f t="shared" ref="P1603:P1666" si="102">(E1603/D1603)*100</f>
        <v>108.2492</v>
      </c>
      <c r="Q1603" t="s">
        <v>8276</v>
      </c>
      <c r="R1603" s="7" t="s">
        <v>8323</v>
      </c>
      <c r="S1603" t="s">
        <v>8324</v>
      </c>
      <c r="T1603" s="5">
        <f t="shared" ref="T1603:T1666" si="103">E1603/N1603</f>
        <v>48.325535714285714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s="6">
        <f t="shared" si="102"/>
        <v>100.16666666666667</v>
      </c>
      <c r="Q1604" t="s">
        <v>8276</v>
      </c>
      <c r="R1604" s="7" t="s">
        <v>8323</v>
      </c>
      <c r="S1604" t="s">
        <v>8324</v>
      </c>
      <c r="T1604" s="5">
        <f t="shared" si="103"/>
        <v>46.953125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s="6">
        <f t="shared" si="102"/>
        <v>100.03299999999999</v>
      </c>
      <c r="Q1605" t="s">
        <v>8276</v>
      </c>
      <c r="R1605" s="7" t="s">
        <v>8323</v>
      </c>
      <c r="S1605" t="s">
        <v>8324</v>
      </c>
      <c r="T1605" s="5">
        <f t="shared" si="103"/>
        <v>66.688666666666663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s="6">
        <f t="shared" si="102"/>
        <v>122.10714285714286</v>
      </c>
      <c r="Q1606" t="s">
        <v>8276</v>
      </c>
      <c r="R1606" s="7" t="s">
        <v>8323</v>
      </c>
      <c r="S1606" t="s">
        <v>8324</v>
      </c>
      <c r="T1606" s="5">
        <f t="shared" si="103"/>
        <v>48.842857142857142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s="6">
        <f t="shared" si="102"/>
        <v>100.69333333333334</v>
      </c>
      <c r="Q1607" t="s">
        <v>8276</v>
      </c>
      <c r="R1607" s="7" t="s">
        <v>8323</v>
      </c>
      <c r="S1607" t="s">
        <v>8324</v>
      </c>
      <c r="T1607" s="5">
        <f t="shared" si="103"/>
        <v>137.30909090909091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s="6">
        <f t="shared" si="102"/>
        <v>101.004125</v>
      </c>
      <c r="Q1608" t="s">
        <v>8276</v>
      </c>
      <c r="R1608" s="7" t="s">
        <v>8323</v>
      </c>
      <c r="S1608" t="s">
        <v>8324</v>
      </c>
      <c r="T1608" s="5">
        <f t="shared" si="103"/>
        <v>87.829673913043479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s="6">
        <f t="shared" si="102"/>
        <v>145.11000000000001</v>
      </c>
      <c r="Q1609" t="s">
        <v>8276</v>
      </c>
      <c r="R1609" s="7" t="s">
        <v>8323</v>
      </c>
      <c r="S1609" t="s">
        <v>8324</v>
      </c>
      <c r="T1609" s="5">
        <f t="shared" si="103"/>
        <v>70.785365853658533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s="6">
        <f t="shared" si="102"/>
        <v>101.25</v>
      </c>
      <c r="Q1610" t="s">
        <v>8276</v>
      </c>
      <c r="R1610" s="7" t="s">
        <v>8323</v>
      </c>
      <c r="S1610" t="s">
        <v>8324</v>
      </c>
      <c r="T1610" s="5">
        <f t="shared" si="103"/>
        <v>52.826086956521742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s="6">
        <f t="shared" si="102"/>
        <v>118.33333333333333</v>
      </c>
      <c r="Q1611" t="s">
        <v>8276</v>
      </c>
      <c r="R1611" s="7" t="s">
        <v>8323</v>
      </c>
      <c r="S1611" t="s">
        <v>8324</v>
      </c>
      <c r="T1611" s="5">
        <f t="shared" si="103"/>
        <v>443.75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s="6">
        <f t="shared" si="102"/>
        <v>271.85000000000002</v>
      </c>
      <c r="Q1612" t="s">
        <v>8276</v>
      </c>
      <c r="R1612" s="7" t="s">
        <v>8323</v>
      </c>
      <c r="S1612" t="s">
        <v>8324</v>
      </c>
      <c r="T1612" s="5">
        <f t="shared" si="103"/>
        <v>48.544642857142854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s="6">
        <f t="shared" si="102"/>
        <v>125.125</v>
      </c>
      <c r="Q1613" t="s">
        <v>8276</v>
      </c>
      <c r="R1613" s="7" t="s">
        <v>8323</v>
      </c>
      <c r="S1613" t="s">
        <v>8324</v>
      </c>
      <c r="T1613" s="5">
        <f t="shared" si="103"/>
        <v>37.074074074074076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s="6">
        <f t="shared" si="102"/>
        <v>110.00000000000001</v>
      </c>
      <c r="Q1614" t="s">
        <v>8276</v>
      </c>
      <c r="R1614" s="7" t="s">
        <v>8323</v>
      </c>
      <c r="S1614" t="s">
        <v>8324</v>
      </c>
      <c r="T1614" s="5">
        <f t="shared" si="103"/>
        <v>50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s="6">
        <f t="shared" si="102"/>
        <v>101.49999999999999</v>
      </c>
      <c r="Q1615" t="s">
        <v>8276</v>
      </c>
      <c r="R1615" s="7" t="s">
        <v>8323</v>
      </c>
      <c r="S1615" t="s">
        <v>8324</v>
      </c>
      <c r="T1615" s="5">
        <f t="shared" si="103"/>
        <v>39.03846153846154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s="6">
        <f t="shared" si="102"/>
        <v>102.69999999999999</v>
      </c>
      <c r="Q1616" t="s">
        <v>8276</v>
      </c>
      <c r="R1616" s="7" t="s">
        <v>8323</v>
      </c>
      <c r="S1616" t="s">
        <v>8324</v>
      </c>
      <c r="T1616" s="5">
        <f t="shared" si="103"/>
        <v>66.688311688311686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s="6">
        <f t="shared" si="102"/>
        <v>114.12500000000001</v>
      </c>
      <c r="Q1617" t="s">
        <v>8276</v>
      </c>
      <c r="R1617" s="7" t="s">
        <v>8323</v>
      </c>
      <c r="S1617" t="s">
        <v>8324</v>
      </c>
      <c r="T1617" s="5">
        <f t="shared" si="103"/>
        <v>67.132352941176464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s="6">
        <f t="shared" si="102"/>
        <v>104.2</v>
      </c>
      <c r="Q1618" t="s">
        <v>8276</v>
      </c>
      <c r="R1618" s="7" t="s">
        <v>8323</v>
      </c>
      <c r="S1618" t="s">
        <v>8324</v>
      </c>
      <c r="T1618" s="5">
        <f t="shared" si="103"/>
        <v>66.369426751592357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s="6">
        <f t="shared" si="102"/>
        <v>145.85714285714286</v>
      </c>
      <c r="Q1619" t="s">
        <v>8276</v>
      </c>
      <c r="R1619" s="7" t="s">
        <v>8323</v>
      </c>
      <c r="S1619" t="s">
        <v>8324</v>
      </c>
      <c r="T1619" s="5">
        <f t="shared" si="103"/>
        <v>64.620253164556956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s="6">
        <f t="shared" si="102"/>
        <v>105.06666666666666</v>
      </c>
      <c r="Q1620" t="s">
        <v>8276</v>
      </c>
      <c r="R1620" s="7" t="s">
        <v>8323</v>
      </c>
      <c r="S1620" t="s">
        <v>8324</v>
      </c>
      <c r="T1620" s="5">
        <f t="shared" si="103"/>
        <v>58.370370370370374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s="6">
        <f t="shared" si="102"/>
        <v>133.33333333333331</v>
      </c>
      <c r="Q1621" t="s">
        <v>8276</v>
      </c>
      <c r="R1621" s="7" t="s">
        <v>8323</v>
      </c>
      <c r="S1621" t="s">
        <v>8324</v>
      </c>
      <c r="T1621" s="5">
        <f t="shared" si="103"/>
        <v>86.956521739130437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s="6">
        <f t="shared" si="102"/>
        <v>112.99999999999999</v>
      </c>
      <c r="Q1622" t="s">
        <v>8276</v>
      </c>
      <c r="R1622" s="7" t="s">
        <v>8323</v>
      </c>
      <c r="S1622" t="s">
        <v>8324</v>
      </c>
      <c r="T1622" s="5">
        <f t="shared" si="103"/>
        <v>66.470588235294116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s="6">
        <f t="shared" si="102"/>
        <v>121.2</v>
      </c>
      <c r="Q1623" t="s">
        <v>8276</v>
      </c>
      <c r="R1623" s="7" t="s">
        <v>8323</v>
      </c>
      <c r="S1623" t="s">
        <v>8324</v>
      </c>
      <c r="T1623" s="5">
        <f t="shared" si="103"/>
        <v>163.78378378378378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s="6">
        <f t="shared" si="102"/>
        <v>101.72463768115942</v>
      </c>
      <c r="Q1624" t="s">
        <v>8276</v>
      </c>
      <c r="R1624" s="7" t="s">
        <v>8323</v>
      </c>
      <c r="S1624" t="s">
        <v>8324</v>
      </c>
      <c r="T1624" s="5">
        <f t="shared" si="103"/>
        <v>107.98461538461538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s="6">
        <f t="shared" si="102"/>
        <v>101.06666666666666</v>
      </c>
      <c r="Q1625" t="s">
        <v>8276</v>
      </c>
      <c r="R1625" s="7" t="s">
        <v>8323</v>
      </c>
      <c r="S1625" t="s">
        <v>8324</v>
      </c>
      <c r="T1625" s="5">
        <f t="shared" si="103"/>
        <v>42.111111111111114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s="6">
        <f t="shared" si="102"/>
        <v>118</v>
      </c>
      <c r="Q1626" t="s">
        <v>8276</v>
      </c>
      <c r="R1626" s="7" t="s">
        <v>8323</v>
      </c>
      <c r="S1626" t="s">
        <v>8324</v>
      </c>
      <c r="T1626" s="5">
        <f t="shared" si="103"/>
        <v>47.2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s="6">
        <f t="shared" si="102"/>
        <v>155.33333333333331</v>
      </c>
      <c r="Q1627" t="s">
        <v>8276</v>
      </c>
      <c r="R1627" s="7" t="s">
        <v>8323</v>
      </c>
      <c r="S1627" t="s">
        <v>8324</v>
      </c>
      <c r="T1627" s="5">
        <f t="shared" si="103"/>
        <v>112.01923076923077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s="6">
        <f t="shared" si="102"/>
        <v>101.18750000000001</v>
      </c>
      <c r="Q1628" t="s">
        <v>8276</v>
      </c>
      <c r="R1628" s="7" t="s">
        <v>8323</v>
      </c>
      <c r="S1628" t="s">
        <v>8324</v>
      </c>
      <c r="T1628" s="5">
        <f t="shared" si="103"/>
        <v>74.953703703703709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s="6">
        <f t="shared" si="102"/>
        <v>117</v>
      </c>
      <c r="Q1629" t="s">
        <v>8276</v>
      </c>
      <c r="R1629" s="7" t="s">
        <v>8323</v>
      </c>
      <c r="S1629" t="s">
        <v>8324</v>
      </c>
      <c r="T1629" s="5">
        <f t="shared" si="103"/>
        <v>61.578947368421055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s="6">
        <f t="shared" si="102"/>
        <v>100.925</v>
      </c>
      <c r="Q1630" t="s">
        <v>8276</v>
      </c>
      <c r="R1630" s="7" t="s">
        <v>8323</v>
      </c>
      <c r="S1630" t="s">
        <v>8324</v>
      </c>
      <c r="T1630" s="5">
        <f t="shared" si="103"/>
        <v>45.875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s="6">
        <f t="shared" si="102"/>
        <v>103.66666666666666</v>
      </c>
      <c r="Q1631" t="s">
        <v>8276</v>
      </c>
      <c r="R1631" s="7" t="s">
        <v>8323</v>
      </c>
      <c r="S1631" t="s">
        <v>8324</v>
      </c>
      <c r="T1631" s="5">
        <f t="shared" si="103"/>
        <v>75.853658536585371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s="6">
        <f t="shared" si="102"/>
        <v>265.25</v>
      </c>
      <c r="Q1632" t="s">
        <v>8276</v>
      </c>
      <c r="R1632" s="7" t="s">
        <v>8323</v>
      </c>
      <c r="S1632" t="s">
        <v>8324</v>
      </c>
      <c r="T1632" s="5">
        <f t="shared" si="103"/>
        <v>84.206349206349202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s="6">
        <f t="shared" si="102"/>
        <v>155.91</v>
      </c>
      <c r="Q1633" t="s">
        <v>8276</v>
      </c>
      <c r="R1633" s="7" t="s">
        <v>8323</v>
      </c>
      <c r="S1633" t="s">
        <v>8324</v>
      </c>
      <c r="T1633" s="5">
        <f t="shared" si="103"/>
        <v>117.22556390977444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s="6">
        <f t="shared" si="102"/>
        <v>101.62500000000001</v>
      </c>
      <c r="Q1634" t="s">
        <v>8276</v>
      </c>
      <c r="R1634" s="7" t="s">
        <v>8323</v>
      </c>
      <c r="S1634" t="s">
        <v>8324</v>
      </c>
      <c r="T1634" s="5">
        <f t="shared" si="103"/>
        <v>86.489361702127653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s="6">
        <f t="shared" si="102"/>
        <v>100</v>
      </c>
      <c r="Q1635" t="s">
        <v>8276</v>
      </c>
      <c r="R1635" s="7" t="s">
        <v>8323</v>
      </c>
      <c r="S1635" t="s">
        <v>8324</v>
      </c>
      <c r="T1635" s="5">
        <f t="shared" si="103"/>
        <v>172.41379310344828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s="6">
        <f t="shared" si="102"/>
        <v>100.49999999999999</v>
      </c>
      <c r="Q1636" t="s">
        <v>8276</v>
      </c>
      <c r="R1636" s="7" t="s">
        <v>8323</v>
      </c>
      <c r="S1636" t="s">
        <v>8324</v>
      </c>
      <c r="T1636" s="5">
        <f t="shared" si="103"/>
        <v>62.8125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s="6">
        <f t="shared" si="102"/>
        <v>125.29999999999998</v>
      </c>
      <c r="Q1637" t="s">
        <v>8276</v>
      </c>
      <c r="R1637" s="7" t="s">
        <v>8323</v>
      </c>
      <c r="S1637" t="s">
        <v>8324</v>
      </c>
      <c r="T1637" s="5">
        <f t="shared" si="103"/>
        <v>67.729729729729726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s="6">
        <f t="shared" si="102"/>
        <v>103.55555555555556</v>
      </c>
      <c r="Q1638" t="s">
        <v>8276</v>
      </c>
      <c r="R1638" s="7" t="s">
        <v>8323</v>
      </c>
      <c r="S1638" t="s">
        <v>8324</v>
      </c>
      <c r="T1638" s="5">
        <f t="shared" si="103"/>
        <v>53.5632183908046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s="6">
        <f t="shared" si="102"/>
        <v>103.8</v>
      </c>
      <c r="Q1639" t="s">
        <v>8276</v>
      </c>
      <c r="R1639" s="7" t="s">
        <v>8323</v>
      </c>
      <c r="S1639" t="s">
        <v>8324</v>
      </c>
      <c r="T1639" s="5">
        <f t="shared" si="103"/>
        <v>34.6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s="6">
        <f t="shared" si="102"/>
        <v>105</v>
      </c>
      <c r="Q1640" t="s">
        <v>8276</v>
      </c>
      <c r="R1640" s="7" t="s">
        <v>8323</v>
      </c>
      <c r="S1640" t="s">
        <v>8324</v>
      </c>
      <c r="T1640" s="5">
        <f t="shared" si="103"/>
        <v>38.888888888888886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s="6">
        <f t="shared" si="102"/>
        <v>100</v>
      </c>
      <c r="Q1641" t="s">
        <v>8276</v>
      </c>
      <c r="R1641" s="7" t="s">
        <v>8323</v>
      </c>
      <c r="S1641" t="s">
        <v>8324</v>
      </c>
      <c r="T1641" s="5">
        <f t="shared" si="103"/>
        <v>94.736842105263165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s="6">
        <f t="shared" si="102"/>
        <v>169.86</v>
      </c>
      <c r="Q1642" t="s">
        <v>8276</v>
      </c>
      <c r="R1642" s="7" t="s">
        <v>8323</v>
      </c>
      <c r="S1642" t="s">
        <v>8324</v>
      </c>
      <c r="T1642" s="5">
        <f t="shared" si="103"/>
        <v>39.967058823529413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s="6">
        <f t="shared" si="102"/>
        <v>101.4</v>
      </c>
      <c r="Q1643" t="s">
        <v>8292</v>
      </c>
      <c r="R1643" s="7" t="s">
        <v>8323</v>
      </c>
      <c r="S1643" t="s">
        <v>8344</v>
      </c>
      <c r="T1643" s="5">
        <f t="shared" si="103"/>
        <v>97.5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s="6">
        <f t="shared" si="102"/>
        <v>100</v>
      </c>
      <c r="Q1644" t="s">
        <v>8292</v>
      </c>
      <c r="R1644" s="7" t="s">
        <v>8323</v>
      </c>
      <c r="S1644" t="s">
        <v>8344</v>
      </c>
      <c r="T1644" s="5">
        <f t="shared" si="103"/>
        <v>42.857142857142854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s="6">
        <f t="shared" si="102"/>
        <v>124.70000000000002</v>
      </c>
      <c r="Q1645" t="s">
        <v>8292</v>
      </c>
      <c r="R1645" s="7" t="s">
        <v>8323</v>
      </c>
      <c r="S1645" t="s">
        <v>8344</v>
      </c>
      <c r="T1645" s="5">
        <f t="shared" si="103"/>
        <v>168.51351351351352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s="6">
        <f t="shared" si="102"/>
        <v>109.5</v>
      </c>
      <c r="Q1646" t="s">
        <v>8292</v>
      </c>
      <c r="R1646" s="7" t="s">
        <v>8323</v>
      </c>
      <c r="S1646" t="s">
        <v>8344</v>
      </c>
      <c r="T1646" s="5">
        <f t="shared" si="103"/>
        <v>85.546875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s="6">
        <f t="shared" si="102"/>
        <v>110.80000000000001</v>
      </c>
      <c r="Q1647" t="s">
        <v>8292</v>
      </c>
      <c r="R1647" s="7" t="s">
        <v>8323</v>
      </c>
      <c r="S1647" t="s">
        <v>8344</v>
      </c>
      <c r="T1647" s="5">
        <f t="shared" si="103"/>
        <v>554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s="6">
        <f t="shared" si="102"/>
        <v>110.2</v>
      </c>
      <c r="Q1648" t="s">
        <v>8292</v>
      </c>
      <c r="R1648" s="7" t="s">
        <v>8323</v>
      </c>
      <c r="S1648" t="s">
        <v>8344</v>
      </c>
      <c r="T1648" s="5">
        <f t="shared" si="103"/>
        <v>26.554216867469879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s="6">
        <f t="shared" si="102"/>
        <v>104.71999999999998</v>
      </c>
      <c r="Q1649" t="s">
        <v>8292</v>
      </c>
      <c r="R1649" s="7" t="s">
        <v>8323</v>
      </c>
      <c r="S1649" t="s">
        <v>8344</v>
      </c>
      <c r="T1649" s="5">
        <f t="shared" si="103"/>
        <v>113.82608695652173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s="6">
        <f t="shared" si="102"/>
        <v>125.26086956521738</v>
      </c>
      <c r="Q1650" t="s">
        <v>8292</v>
      </c>
      <c r="R1650" s="7" t="s">
        <v>8323</v>
      </c>
      <c r="S1650" t="s">
        <v>8344</v>
      </c>
      <c r="T1650" s="5">
        <f t="shared" si="103"/>
        <v>32.011111111111113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s="6">
        <f t="shared" si="102"/>
        <v>100.58763157894737</v>
      </c>
      <c r="Q1651" t="s">
        <v>8292</v>
      </c>
      <c r="R1651" s="7" t="s">
        <v>8323</v>
      </c>
      <c r="S1651" t="s">
        <v>8344</v>
      </c>
      <c r="T1651" s="5">
        <f t="shared" si="103"/>
        <v>47.189259259259259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s="6">
        <f t="shared" si="102"/>
        <v>141.55000000000001</v>
      </c>
      <c r="Q1652" t="s">
        <v>8292</v>
      </c>
      <c r="R1652" s="7" t="s">
        <v>8323</v>
      </c>
      <c r="S1652" t="s">
        <v>8344</v>
      </c>
      <c r="T1652" s="5">
        <f t="shared" si="103"/>
        <v>88.46875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s="6">
        <f t="shared" si="102"/>
        <v>100.75</v>
      </c>
      <c r="Q1653" t="s">
        <v>8292</v>
      </c>
      <c r="R1653" s="7" t="s">
        <v>8323</v>
      </c>
      <c r="S1653" t="s">
        <v>8344</v>
      </c>
      <c r="T1653" s="5">
        <f t="shared" si="103"/>
        <v>100.75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s="6">
        <f t="shared" si="102"/>
        <v>100.66666666666666</v>
      </c>
      <c r="Q1654" t="s">
        <v>8292</v>
      </c>
      <c r="R1654" s="7" t="s">
        <v>8323</v>
      </c>
      <c r="S1654" t="s">
        <v>8344</v>
      </c>
      <c r="T1654" s="5">
        <f t="shared" si="103"/>
        <v>64.714285714285708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s="6">
        <f t="shared" si="102"/>
        <v>174.2304</v>
      </c>
      <c r="Q1655" t="s">
        <v>8292</v>
      </c>
      <c r="R1655" s="7" t="s">
        <v>8323</v>
      </c>
      <c r="S1655" t="s">
        <v>8344</v>
      </c>
      <c r="T1655" s="5">
        <f t="shared" si="103"/>
        <v>51.854285714285716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s="6">
        <f t="shared" si="102"/>
        <v>119.90909090909089</v>
      </c>
      <c r="Q1656" t="s">
        <v>8292</v>
      </c>
      <c r="R1656" s="7" t="s">
        <v>8323</v>
      </c>
      <c r="S1656" t="s">
        <v>8344</v>
      </c>
      <c r="T1656" s="5">
        <f t="shared" si="103"/>
        <v>38.794117647058826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s="6">
        <f t="shared" si="102"/>
        <v>142.86666666666667</v>
      </c>
      <c r="Q1657" t="s">
        <v>8292</v>
      </c>
      <c r="R1657" s="7" t="s">
        <v>8323</v>
      </c>
      <c r="S1657" t="s">
        <v>8344</v>
      </c>
      <c r="T1657" s="5">
        <f t="shared" si="103"/>
        <v>44.645833333333336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s="6">
        <f t="shared" si="102"/>
        <v>100.33493333333334</v>
      </c>
      <c r="Q1658" t="s">
        <v>8292</v>
      </c>
      <c r="R1658" s="7" t="s">
        <v>8323</v>
      </c>
      <c r="S1658" t="s">
        <v>8344</v>
      </c>
      <c r="T1658" s="5">
        <f t="shared" si="103"/>
        <v>156.77333333333334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s="6">
        <f t="shared" si="102"/>
        <v>104.93380000000001</v>
      </c>
      <c r="Q1659" t="s">
        <v>8292</v>
      </c>
      <c r="R1659" s="7" t="s">
        <v>8323</v>
      </c>
      <c r="S1659" t="s">
        <v>8344</v>
      </c>
      <c r="T1659" s="5">
        <f t="shared" si="103"/>
        <v>118.70339366515837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s="6">
        <f t="shared" si="102"/>
        <v>132.23333333333335</v>
      </c>
      <c r="Q1660" t="s">
        <v>8292</v>
      </c>
      <c r="R1660" s="7" t="s">
        <v>8323</v>
      </c>
      <c r="S1660" t="s">
        <v>8344</v>
      </c>
      <c r="T1660" s="5">
        <f t="shared" si="103"/>
        <v>74.149532710280369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s="6">
        <f t="shared" si="102"/>
        <v>112.79999999999998</v>
      </c>
      <c r="Q1661" t="s">
        <v>8292</v>
      </c>
      <c r="R1661" s="7" t="s">
        <v>8323</v>
      </c>
      <c r="S1661" t="s">
        <v>8344</v>
      </c>
      <c r="T1661" s="5">
        <f t="shared" si="103"/>
        <v>12.533333333333333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s="6">
        <f t="shared" si="102"/>
        <v>1253.75</v>
      </c>
      <c r="Q1662" t="s">
        <v>8292</v>
      </c>
      <c r="R1662" s="7" t="s">
        <v>8323</v>
      </c>
      <c r="S1662" t="s">
        <v>8344</v>
      </c>
      <c r="T1662" s="5">
        <f t="shared" si="103"/>
        <v>27.861111111111111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s="6">
        <f t="shared" si="102"/>
        <v>102.50632911392405</v>
      </c>
      <c r="Q1663" t="s">
        <v>8292</v>
      </c>
      <c r="R1663" s="7" t="s">
        <v>8323</v>
      </c>
      <c r="S1663" t="s">
        <v>8344</v>
      </c>
      <c r="T1663" s="5">
        <f t="shared" si="103"/>
        <v>80.178217821782184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s="6">
        <f t="shared" si="102"/>
        <v>102.6375</v>
      </c>
      <c r="Q1664" t="s">
        <v>8292</v>
      </c>
      <c r="R1664" s="7" t="s">
        <v>8323</v>
      </c>
      <c r="S1664" t="s">
        <v>8344</v>
      </c>
      <c r="T1664" s="5">
        <f t="shared" si="103"/>
        <v>132.43548387096774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s="6">
        <f t="shared" si="102"/>
        <v>108</v>
      </c>
      <c r="Q1665" t="s">
        <v>8292</v>
      </c>
      <c r="R1665" s="7" t="s">
        <v>8323</v>
      </c>
      <c r="S1665" t="s">
        <v>8344</v>
      </c>
      <c r="T1665" s="5">
        <f t="shared" si="103"/>
        <v>33.75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s="6">
        <f t="shared" si="102"/>
        <v>122.40879999999999</v>
      </c>
      <c r="Q1666" t="s">
        <v>8292</v>
      </c>
      <c r="R1666" s="7" t="s">
        <v>8323</v>
      </c>
      <c r="S1666" t="s">
        <v>8344</v>
      </c>
      <c r="T1666" s="5">
        <f t="shared" si="103"/>
        <v>34.384494382022467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s="6">
        <f t="shared" ref="P1667:P1730" si="106">(E1667/D1667)*100</f>
        <v>119.45714285714286</v>
      </c>
      <c r="Q1667" t="s">
        <v>8292</v>
      </c>
      <c r="R1667" s="7" t="s">
        <v>8323</v>
      </c>
      <c r="S1667" t="s">
        <v>8344</v>
      </c>
      <c r="T1667" s="5">
        <f t="shared" ref="T1667:T1730" si="107">E1667/N1667</f>
        <v>44.956989247311824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s="6">
        <f t="shared" si="106"/>
        <v>160.88</v>
      </c>
      <c r="Q1668" t="s">
        <v>8292</v>
      </c>
      <c r="R1668" s="7" t="s">
        <v>8323</v>
      </c>
      <c r="S1668" t="s">
        <v>8344</v>
      </c>
      <c r="T1668" s="5">
        <f t="shared" si="107"/>
        <v>41.04081632653061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s="6">
        <f t="shared" si="106"/>
        <v>126.85294117647059</v>
      </c>
      <c r="Q1669" t="s">
        <v>8292</v>
      </c>
      <c r="R1669" s="7" t="s">
        <v>8323</v>
      </c>
      <c r="S1669" t="s">
        <v>8344</v>
      </c>
      <c r="T1669" s="5">
        <f t="shared" si="107"/>
        <v>52.597560975609753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s="6">
        <f t="shared" si="106"/>
        <v>102.6375</v>
      </c>
      <c r="Q1670" t="s">
        <v>8292</v>
      </c>
      <c r="R1670" s="7" t="s">
        <v>8323</v>
      </c>
      <c r="S1670" t="s">
        <v>8344</v>
      </c>
      <c r="T1670" s="5">
        <f t="shared" si="107"/>
        <v>70.784482758620683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s="6">
        <f t="shared" si="106"/>
        <v>139.75</v>
      </c>
      <c r="Q1671" t="s">
        <v>8292</v>
      </c>
      <c r="R1671" s="7" t="s">
        <v>8323</v>
      </c>
      <c r="S1671" t="s">
        <v>8344</v>
      </c>
      <c r="T1671" s="5">
        <f t="shared" si="107"/>
        <v>53.75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s="6">
        <f t="shared" si="106"/>
        <v>102.60000000000001</v>
      </c>
      <c r="Q1672" t="s">
        <v>8292</v>
      </c>
      <c r="R1672" s="7" t="s">
        <v>8323</v>
      </c>
      <c r="S1672" t="s">
        <v>8344</v>
      </c>
      <c r="T1672" s="5">
        <f t="shared" si="107"/>
        <v>44.608695652173914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s="6">
        <f t="shared" si="106"/>
        <v>100.67349999999999</v>
      </c>
      <c r="Q1673" t="s">
        <v>8292</v>
      </c>
      <c r="R1673" s="7" t="s">
        <v>8323</v>
      </c>
      <c r="S1673" t="s">
        <v>8344</v>
      </c>
      <c r="T1673" s="5">
        <f t="shared" si="107"/>
        <v>26.148961038961041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s="6">
        <f t="shared" si="106"/>
        <v>112.94117647058823</v>
      </c>
      <c r="Q1674" t="s">
        <v>8292</v>
      </c>
      <c r="R1674" s="7" t="s">
        <v>8323</v>
      </c>
      <c r="S1674" t="s">
        <v>8344</v>
      </c>
      <c r="T1674" s="5">
        <f t="shared" si="107"/>
        <v>39.183673469387756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s="6">
        <f t="shared" si="106"/>
        <v>128.09523809523807</v>
      </c>
      <c r="Q1675" t="s">
        <v>8292</v>
      </c>
      <c r="R1675" s="7" t="s">
        <v>8323</v>
      </c>
      <c r="S1675" t="s">
        <v>8344</v>
      </c>
      <c r="T1675" s="5">
        <f t="shared" si="107"/>
        <v>45.593220338983052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s="6">
        <f t="shared" si="106"/>
        <v>201.7</v>
      </c>
      <c r="Q1676" t="s">
        <v>8292</v>
      </c>
      <c r="R1676" s="7" t="s">
        <v>8323</v>
      </c>
      <c r="S1676" t="s">
        <v>8344</v>
      </c>
      <c r="T1676" s="5">
        <f t="shared" si="107"/>
        <v>89.247787610619469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s="6">
        <f t="shared" si="106"/>
        <v>137.416</v>
      </c>
      <c r="Q1677" t="s">
        <v>8292</v>
      </c>
      <c r="R1677" s="7" t="s">
        <v>8323</v>
      </c>
      <c r="S1677" t="s">
        <v>8344</v>
      </c>
      <c r="T1677" s="5">
        <f t="shared" si="107"/>
        <v>40.416470588235299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s="6">
        <f t="shared" si="106"/>
        <v>115.33333333333333</v>
      </c>
      <c r="Q1678" t="s">
        <v>8292</v>
      </c>
      <c r="R1678" s="7" t="s">
        <v>8323</v>
      </c>
      <c r="S1678" t="s">
        <v>8344</v>
      </c>
      <c r="T1678" s="5">
        <f t="shared" si="107"/>
        <v>82.38095238095238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s="6">
        <f t="shared" si="106"/>
        <v>111.66666666666667</v>
      </c>
      <c r="Q1679" t="s">
        <v>8292</v>
      </c>
      <c r="R1679" s="7" t="s">
        <v>8323</v>
      </c>
      <c r="S1679" t="s">
        <v>8344</v>
      </c>
      <c r="T1679" s="5">
        <f t="shared" si="107"/>
        <v>159.52380952380952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s="6">
        <f t="shared" si="106"/>
        <v>118.39999999999999</v>
      </c>
      <c r="Q1680" t="s">
        <v>8292</v>
      </c>
      <c r="R1680" s="7" t="s">
        <v>8323</v>
      </c>
      <c r="S1680" t="s">
        <v>8344</v>
      </c>
      <c r="T1680" s="5">
        <f t="shared" si="107"/>
        <v>36.244897959183675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s="6">
        <f t="shared" si="106"/>
        <v>175</v>
      </c>
      <c r="Q1681" t="s">
        <v>8292</v>
      </c>
      <c r="R1681" s="7" t="s">
        <v>8323</v>
      </c>
      <c r="S1681" t="s">
        <v>8344</v>
      </c>
      <c r="T1681" s="5">
        <f t="shared" si="107"/>
        <v>62.5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s="6">
        <f t="shared" si="106"/>
        <v>117.5</v>
      </c>
      <c r="Q1682" t="s">
        <v>8292</v>
      </c>
      <c r="R1682" s="7" t="s">
        <v>8323</v>
      </c>
      <c r="S1682" t="s">
        <v>8344</v>
      </c>
      <c r="T1682" s="5">
        <f t="shared" si="107"/>
        <v>47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s="6">
        <f t="shared" si="106"/>
        <v>101.42212307692309</v>
      </c>
      <c r="Q1683" t="s">
        <v>8293</v>
      </c>
      <c r="R1683" s="7" t="s">
        <v>8323</v>
      </c>
      <c r="S1683" t="s">
        <v>8345</v>
      </c>
      <c r="T1683" s="5">
        <f t="shared" si="107"/>
        <v>74.575090497737563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s="6">
        <f t="shared" si="106"/>
        <v>0</v>
      </c>
      <c r="Q1684" t="s">
        <v>8293</v>
      </c>
      <c r="R1684" s="7" t="s">
        <v>8323</v>
      </c>
      <c r="S1684" t="s">
        <v>8345</v>
      </c>
      <c r="T1684" s="5" t="e">
        <f t="shared" si="107"/>
        <v>#DIV/0!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s="6">
        <f t="shared" si="106"/>
        <v>21.714285714285715</v>
      </c>
      <c r="Q1685" t="s">
        <v>8293</v>
      </c>
      <c r="R1685" s="7" t="s">
        <v>8323</v>
      </c>
      <c r="S1685" t="s">
        <v>8345</v>
      </c>
      <c r="T1685" s="5">
        <f t="shared" si="107"/>
        <v>76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s="6">
        <f t="shared" si="106"/>
        <v>109.125</v>
      </c>
      <c r="Q1686" t="s">
        <v>8293</v>
      </c>
      <c r="R1686" s="7" t="s">
        <v>8323</v>
      </c>
      <c r="S1686" t="s">
        <v>8345</v>
      </c>
      <c r="T1686" s="5">
        <f t="shared" si="107"/>
        <v>86.43564356435644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s="6">
        <f t="shared" si="106"/>
        <v>102.85714285714285</v>
      </c>
      <c r="Q1687" t="s">
        <v>8293</v>
      </c>
      <c r="R1687" s="7" t="s">
        <v>8323</v>
      </c>
      <c r="S1687" t="s">
        <v>8345</v>
      </c>
      <c r="T1687" s="5">
        <f t="shared" si="107"/>
        <v>24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s="6">
        <f t="shared" si="106"/>
        <v>0.36</v>
      </c>
      <c r="Q1688" t="s">
        <v>8293</v>
      </c>
      <c r="R1688" s="7" t="s">
        <v>8323</v>
      </c>
      <c r="S1688" t="s">
        <v>8345</v>
      </c>
      <c r="T1688" s="5">
        <f t="shared" si="107"/>
        <v>18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s="6">
        <f t="shared" si="106"/>
        <v>31.25</v>
      </c>
      <c r="Q1689" t="s">
        <v>8293</v>
      </c>
      <c r="R1689" s="7" t="s">
        <v>8323</v>
      </c>
      <c r="S1689" t="s">
        <v>8345</v>
      </c>
      <c r="T1689" s="5">
        <f t="shared" si="107"/>
        <v>80.128205128205124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s="6">
        <f t="shared" si="106"/>
        <v>44.3</v>
      </c>
      <c r="Q1690" t="s">
        <v>8293</v>
      </c>
      <c r="R1690" s="7" t="s">
        <v>8323</v>
      </c>
      <c r="S1690" t="s">
        <v>8345</v>
      </c>
      <c r="T1690" s="5">
        <f t="shared" si="107"/>
        <v>253.14285714285714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s="6">
        <f t="shared" si="106"/>
        <v>100</v>
      </c>
      <c r="Q1691" t="s">
        <v>8293</v>
      </c>
      <c r="R1691" s="7" t="s">
        <v>8323</v>
      </c>
      <c r="S1691" t="s">
        <v>8345</v>
      </c>
      <c r="T1691" s="5">
        <f t="shared" si="107"/>
        <v>171.42857142857142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s="6">
        <f t="shared" si="106"/>
        <v>25.4</v>
      </c>
      <c r="Q1692" t="s">
        <v>8293</v>
      </c>
      <c r="R1692" s="7" t="s">
        <v>8323</v>
      </c>
      <c r="S1692" t="s">
        <v>8345</v>
      </c>
      <c r="T1692" s="5">
        <f t="shared" si="107"/>
        <v>57.727272727272727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s="6">
        <f t="shared" si="106"/>
        <v>33.473333333333329</v>
      </c>
      <c r="Q1693" t="s">
        <v>8293</v>
      </c>
      <c r="R1693" s="7" t="s">
        <v>8323</v>
      </c>
      <c r="S1693" t="s">
        <v>8345</v>
      </c>
      <c r="T1693" s="5">
        <f t="shared" si="107"/>
        <v>264.26315789473682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s="6">
        <f t="shared" si="106"/>
        <v>47.8</v>
      </c>
      <c r="Q1694" t="s">
        <v>8293</v>
      </c>
      <c r="R1694" s="7" t="s">
        <v>8323</v>
      </c>
      <c r="S1694" t="s">
        <v>8345</v>
      </c>
      <c r="T1694" s="5">
        <f t="shared" si="107"/>
        <v>159.33333333333334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s="6">
        <f t="shared" si="106"/>
        <v>9.3333333333333339</v>
      </c>
      <c r="Q1695" t="s">
        <v>8293</v>
      </c>
      <c r="R1695" s="7" t="s">
        <v>8323</v>
      </c>
      <c r="S1695" t="s">
        <v>8345</v>
      </c>
      <c r="T1695" s="5">
        <f t="shared" si="107"/>
        <v>35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s="6">
        <f t="shared" si="106"/>
        <v>0.05</v>
      </c>
      <c r="Q1696" t="s">
        <v>8293</v>
      </c>
      <c r="R1696" s="7" t="s">
        <v>8323</v>
      </c>
      <c r="S1696" t="s">
        <v>8345</v>
      </c>
      <c r="T1696" s="5">
        <f t="shared" si="107"/>
        <v>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s="6">
        <f t="shared" si="106"/>
        <v>11.708333333333334</v>
      </c>
      <c r="Q1697" t="s">
        <v>8293</v>
      </c>
      <c r="R1697" s="7" t="s">
        <v>8323</v>
      </c>
      <c r="S1697" t="s">
        <v>8345</v>
      </c>
      <c r="T1697" s="5">
        <f t="shared" si="107"/>
        <v>61.086956521739133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s="6">
        <f t="shared" si="106"/>
        <v>0</v>
      </c>
      <c r="Q1698" t="s">
        <v>8293</v>
      </c>
      <c r="R1698" s="7" t="s">
        <v>8323</v>
      </c>
      <c r="S1698" t="s">
        <v>8345</v>
      </c>
      <c r="T1698" s="5" t="e">
        <f t="shared" si="107"/>
        <v>#DIV/0!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s="6">
        <f t="shared" si="106"/>
        <v>20.208000000000002</v>
      </c>
      <c r="Q1699" t="s">
        <v>8293</v>
      </c>
      <c r="R1699" s="7" t="s">
        <v>8323</v>
      </c>
      <c r="S1699" t="s">
        <v>8345</v>
      </c>
      <c r="T1699" s="5">
        <f t="shared" si="107"/>
        <v>114.81818181818181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s="6">
        <f t="shared" si="106"/>
        <v>0</v>
      </c>
      <c r="Q1700" t="s">
        <v>8293</v>
      </c>
      <c r="R1700" s="7" t="s">
        <v>8323</v>
      </c>
      <c r="S1700" t="s">
        <v>8345</v>
      </c>
      <c r="T1700" s="5" t="e">
        <f t="shared" si="107"/>
        <v>#DIV/0!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s="6">
        <f t="shared" si="106"/>
        <v>4.2311459353574925</v>
      </c>
      <c r="Q1701" t="s">
        <v>8293</v>
      </c>
      <c r="R1701" s="7" t="s">
        <v>8323</v>
      </c>
      <c r="S1701" t="s">
        <v>8345</v>
      </c>
      <c r="T1701" s="5">
        <f t="shared" si="107"/>
        <v>54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s="6">
        <f t="shared" si="106"/>
        <v>26.06</v>
      </c>
      <c r="Q1702" t="s">
        <v>8293</v>
      </c>
      <c r="R1702" s="7" t="s">
        <v>8323</v>
      </c>
      <c r="S1702" t="s">
        <v>8345</v>
      </c>
      <c r="T1702" s="5">
        <f t="shared" si="107"/>
        <v>65.974683544303801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s="6">
        <f t="shared" si="106"/>
        <v>0.19801980198019803</v>
      </c>
      <c r="Q1703" t="s">
        <v>8293</v>
      </c>
      <c r="R1703" s="7" t="s">
        <v>8323</v>
      </c>
      <c r="S1703" t="s">
        <v>8345</v>
      </c>
      <c r="T1703" s="5">
        <f t="shared" si="107"/>
        <v>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s="6">
        <f t="shared" si="106"/>
        <v>6.0606060606060606E-3</v>
      </c>
      <c r="Q1704" t="s">
        <v>8293</v>
      </c>
      <c r="R1704" s="7" t="s">
        <v>8323</v>
      </c>
      <c r="S1704" t="s">
        <v>8345</v>
      </c>
      <c r="T1704" s="5">
        <f t="shared" si="107"/>
        <v>1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s="6">
        <f t="shared" si="106"/>
        <v>1.02</v>
      </c>
      <c r="Q1705" t="s">
        <v>8293</v>
      </c>
      <c r="R1705" s="7" t="s">
        <v>8323</v>
      </c>
      <c r="S1705" t="s">
        <v>8345</v>
      </c>
      <c r="T1705" s="5">
        <f t="shared" si="107"/>
        <v>25.5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s="6">
        <f t="shared" si="106"/>
        <v>65.100000000000009</v>
      </c>
      <c r="Q1706" t="s">
        <v>8293</v>
      </c>
      <c r="R1706" s="7" t="s">
        <v>8323</v>
      </c>
      <c r="S1706" t="s">
        <v>8345</v>
      </c>
      <c r="T1706" s="5">
        <f t="shared" si="107"/>
        <v>118.36363636363636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s="6">
        <f t="shared" si="106"/>
        <v>0</v>
      </c>
      <c r="Q1707" t="s">
        <v>8293</v>
      </c>
      <c r="R1707" s="7" t="s">
        <v>8323</v>
      </c>
      <c r="S1707" t="s">
        <v>8345</v>
      </c>
      <c r="T1707" s="5" t="e">
        <f t="shared" si="107"/>
        <v>#DIV/0!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s="6">
        <f t="shared" si="106"/>
        <v>0</v>
      </c>
      <c r="Q1708" t="s">
        <v>8293</v>
      </c>
      <c r="R1708" s="7" t="s">
        <v>8323</v>
      </c>
      <c r="S1708" t="s">
        <v>8345</v>
      </c>
      <c r="T1708" s="5" t="e">
        <f t="shared" si="107"/>
        <v>#DIV/0!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s="6">
        <f t="shared" si="106"/>
        <v>9.74</v>
      </c>
      <c r="Q1709" t="s">
        <v>8293</v>
      </c>
      <c r="R1709" s="7" t="s">
        <v>8323</v>
      </c>
      <c r="S1709" t="s">
        <v>8345</v>
      </c>
      <c r="T1709" s="5">
        <f t="shared" si="107"/>
        <v>54.111111111111114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s="6">
        <f t="shared" si="106"/>
        <v>0</v>
      </c>
      <c r="Q1710" t="s">
        <v>8293</v>
      </c>
      <c r="R1710" s="7" t="s">
        <v>8323</v>
      </c>
      <c r="S1710" t="s">
        <v>8345</v>
      </c>
      <c r="T1710" s="5" t="e">
        <f t="shared" si="107"/>
        <v>#DIV/0!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s="6">
        <f t="shared" si="106"/>
        <v>4.8571428571428568</v>
      </c>
      <c r="Q1711" t="s">
        <v>8293</v>
      </c>
      <c r="R1711" s="7" t="s">
        <v>8323</v>
      </c>
      <c r="S1711" t="s">
        <v>8345</v>
      </c>
      <c r="T1711" s="5">
        <f t="shared" si="107"/>
        <v>21.25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s="6">
        <f t="shared" si="106"/>
        <v>0.67999999999999994</v>
      </c>
      <c r="Q1712" t="s">
        <v>8293</v>
      </c>
      <c r="R1712" s="7" t="s">
        <v>8323</v>
      </c>
      <c r="S1712" t="s">
        <v>8345</v>
      </c>
      <c r="T1712" s="5">
        <f t="shared" si="107"/>
        <v>34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s="6">
        <f t="shared" si="106"/>
        <v>10.5</v>
      </c>
      <c r="Q1713" t="s">
        <v>8293</v>
      </c>
      <c r="R1713" s="7" t="s">
        <v>8323</v>
      </c>
      <c r="S1713" t="s">
        <v>8345</v>
      </c>
      <c r="T1713" s="5">
        <f t="shared" si="107"/>
        <v>525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s="6">
        <f t="shared" si="106"/>
        <v>0</v>
      </c>
      <c r="Q1714" t="s">
        <v>8293</v>
      </c>
      <c r="R1714" s="7" t="s">
        <v>8323</v>
      </c>
      <c r="S1714" t="s">
        <v>8345</v>
      </c>
      <c r="T1714" s="5" t="e">
        <f t="shared" si="107"/>
        <v>#DIV/0!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s="6">
        <f t="shared" si="106"/>
        <v>1.6666666666666667</v>
      </c>
      <c r="Q1715" t="s">
        <v>8293</v>
      </c>
      <c r="R1715" s="7" t="s">
        <v>8323</v>
      </c>
      <c r="S1715" t="s">
        <v>8345</v>
      </c>
      <c r="T1715" s="5">
        <f t="shared" si="107"/>
        <v>50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s="6">
        <f t="shared" si="106"/>
        <v>7.8680000000000003</v>
      </c>
      <c r="Q1716" t="s">
        <v>8293</v>
      </c>
      <c r="R1716" s="7" t="s">
        <v>8323</v>
      </c>
      <c r="S1716" t="s">
        <v>8345</v>
      </c>
      <c r="T1716" s="5">
        <f t="shared" si="107"/>
        <v>115.70588235294117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s="6">
        <f t="shared" si="106"/>
        <v>0.22</v>
      </c>
      <c r="Q1717" t="s">
        <v>8293</v>
      </c>
      <c r="R1717" s="7" t="s">
        <v>8323</v>
      </c>
      <c r="S1717" t="s">
        <v>8345</v>
      </c>
      <c r="T1717" s="5">
        <f t="shared" si="107"/>
        <v>5.5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s="6">
        <f t="shared" si="106"/>
        <v>7.5</v>
      </c>
      <c r="Q1718" t="s">
        <v>8293</v>
      </c>
      <c r="R1718" s="7" t="s">
        <v>8323</v>
      </c>
      <c r="S1718" t="s">
        <v>8345</v>
      </c>
      <c r="T1718" s="5">
        <f t="shared" si="107"/>
        <v>50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s="6">
        <f t="shared" si="106"/>
        <v>42.725880551301685</v>
      </c>
      <c r="Q1719" t="s">
        <v>8293</v>
      </c>
      <c r="R1719" s="7" t="s">
        <v>8323</v>
      </c>
      <c r="S1719" t="s">
        <v>8345</v>
      </c>
      <c r="T1719" s="5">
        <f t="shared" si="107"/>
        <v>34.024390243902438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s="6">
        <f t="shared" si="106"/>
        <v>0.2142857142857143</v>
      </c>
      <c r="Q1720" t="s">
        <v>8293</v>
      </c>
      <c r="R1720" s="7" t="s">
        <v>8323</v>
      </c>
      <c r="S1720" t="s">
        <v>8345</v>
      </c>
      <c r="T1720" s="5">
        <f t="shared" si="107"/>
        <v>37.5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s="6">
        <f t="shared" si="106"/>
        <v>0.87500000000000011</v>
      </c>
      <c r="Q1721" t="s">
        <v>8293</v>
      </c>
      <c r="R1721" s="7" t="s">
        <v>8323</v>
      </c>
      <c r="S1721" t="s">
        <v>8345</v>
      </c>
      <c r="T1721" s="5">
        <f t="shared" si="107"/>
        <v>11.666666666666666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s="6">
        <f t="shared" si="106"/>
        <v>5.625</v>
      </c>
      <c r="Q1722" t="s">
        <v>8293</v>
      </c>
      <c r="R1722" s="7" t="s">
        <v>8323</v>
      </c>
      <c r="S1722" t="s">
        <v>8345</v>
      </c>
      <c r="T1722" s="5">
        <f t="shared" si="107"/>
        <v>28.125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s="6">
        <f t="shared" si="106"/>
        <v>0</v>
      </c>
      <c r="Q1723" t="s">
        <v>8293</v>
      </c>
      <c r="R1723" s="7" t="s">
        <v>8323</v>
      </c>
      <c r="S1723" t="s">
        <v>8345</v>
      </c>
      <c r="T1723" s="5" t="e">
        <f t="shared" si="107"/>
        <v>#DIV/0!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s="6">
        <f t="shared" si="106"/>
        <v>3.4722222222222224E-2</v>
      </c>
      <c r="Q1724" t="s">
        <v>8293</v>
      </c>
      <c r="R1724" s="7" t="s">
        <v>8323</v>
      </c>
      <c r="S1724" t="s">
        <v>8345</v>
      </c>
      <c r="T1724" s="5">
        <f t="shared" si="107"/>
        <v>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s="6">
        <f t="shared" si="106"/>
        <v>6.5</v>
      </c>
      <c r="Q1725" t="s">
        <v>8293</v>
      </c>
      <c r="R1725" s="7" t="s">
        <v>8323</v>
      </c>
      <c r="S1725" t="s">
        <v>8345</v>
      </c>
      <c r="T1725" s="5">
        <f t="shared" si="107"/>
        <v>216.66666666666666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s="6">
        <f t="shared" si="106"/>
        <v>0.58333333333333337</v>
      </c>
      <c r="Q1726" t="s">
        <v>8293</v>
      </c>
      <c r="R1726" s="7" t="s">
        <v>8323</v>
      </c>
      <c r="S1726" t="s">
        <v>8345</v>
      </c>
      <c r="T1726" s="5">
        <f t="shared" si="107"/>
        <v>8.75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s="6">
        <f t="shared" si="106"/>
        <v>10.181818181818182</v>
      </c>
      <c r="Q1727" t="s">
        <v>8293</v>
      </c>
      <c r="R1727" s="7" t="s">
        <v>8323</v>
      </c>
      <c r="S1727" t="s">
        <v>8345</v>
      </c>
      <c r="T1727" s="5">
        <f t="shared" si="107"/>
        <v>62.222222222222221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s="6">
        <f t="shared" si="106"/>
        <v>33.784615384615385</v>
      </c>
      <c r="Q1728" t="s">
        <v>8293</v>
      </c>
      <c r="R1728" s="7" t="s">
        <v>8323</v>
      </c>
      <c r="S1728" t="s">
        <v>8345</v>
      </c>
      <c r="T1728" s="5">
        <f t="shared" si="107"/>
        <v>137.25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s="6">
        <f t="shared" si="106"/>
        <v>3.3333333333333333E-2</v>
      </c>
      <c r="Q1729" t="s">
        <v>8293</v>
      </c>
      <c r="R1729" s="7" t="s">
        <v>8323</v>
      </c>
      <c r="S1729" t="s">
        <v>8345</v>
      </c>
      <c r="T1729" s="5">
        <f t="shared" si="107"/>
        <v>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s="6">
        <f t="shared" si="106"/>
        <v>68.400000000000006</v>
      </c>
      <c r="Q1730" t="s">
        <v>8293</v>
      </c>
      <c r="R1730" s="7" t="s">
        <v>8323</v>
      </c>
      <c r="S1730" t="s">
        <v>8345</v>
      </c>
      <c r="T1730" s="5">
        <f t="shared" si="107"/>
        <v>122.14285714285714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s="6">
        <f t="shared" ref="P1731:P1794" si="110">(E1731/D1731)*100</f>
        <v>0</v>
      </c>
      <c r="Q1731" t="s">
        <v>8293</v>
      </c>
      <c r="R1731" s="7" t="s">
        <v>8323</v>
      </c>
      <c r="S1731" t="s">
        <v>8345</v>
      </c>
      <c r="T1731" s="5" t="e">
        <f t="shared" ref="T1731:T1794" si="111">E1731/N1731</f>
        <v>#DIV/0!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s="6">
        <f t="shared" si="110"/>
        <v>0</v>
      </c>
      <c r="Q1732" t="s">
        <v>8293</v>
      </c>
      <c r="R1732" s="7" t="s">
        <v>8323</v>
      </c>
      <c r="S1732" t="s">
        <v>8345</v>
      </c>
      <c r="T1732" s="5" t="e">
        <f t="shared" si="111"/>
        <v>#DIV/0!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s="6">
        <f t="shared" si="110"/>
        <v>0</v>
      </c>
      <c r="Q1733" t="s">
        <v>8293</v>
      </c>
      <c r="R1733" s="7" t="s">
        <v>8323</v>
      </c>
      <c r="S1733" t="s">
        <v>8345</v>
      </c>
      <c r="T1733" s="5" t="e">
        <f t="shared" si="111"/>
        <v>#DIV/0!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s="6">
        <f t="shared" si="110"/>
        <v>0</v>
      </c>
      <c r="Q1734" t="s">
        <v>8293</v>
      </c>
      <c r="R1734" s="7" t="s">
        <v>8323</v>
      </c>
      <c r="S1734" t="s">
        <v>8345</v>
      </c>
      <c r="T1734" s="5" t="e">
        <f t="shared" si="111"/>
        <v>#DIV/0!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s="6">
        <f t="shared" si="110"/>
        <v>0</v>
      </c>
      <c r="Q1735" t="s">
        <v>8293</v>
      </c>
      <c r="R1735" s="7" t="s">
        <v>8323</v>
      </c>
      <c r="S1735" t="s">
        <v>8345</v>
      </c>
      <c r="T1735" s="5" t="e">
        <f t="shared" si="111"/>
        <v>#DIV/0!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s="6">
        <f t="shared" si="110"/>
        <v>2.2222222222222223E-2</v>
      </c>
      <c r="Q1736" t="s">
        <v>8293</v>
      </c>
      <c r="R1736" s="7" t="s">
        <v>8323</v>
      </c>
      <c r="S1736" t="s">
        <v>8345</v>
      </c>
      <c r="T1736" s="5">
        <f t="shared" si="111"/>
        <v>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s="6">
        <f t="shared" si="110"/>
        <v>11</v>
      </c>
      <c r="Q1737" t="s">
        <v>8293</v>
      </c>
      <c r="R1737" s="7" t="s">
        <v>8323</v>
      </c>
      <c r="S1737" t="s">
        <v>8345</v>
      </c>
      <c r="T1737" s="5">
        <f t="shared" si="111"/>
        <v>55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s="6">
        <f t="shared" si="110"/>
        <v>0.73333333333333328</v>
      </c>
      <c r="Q1738" t="s">
        <v>8293</v>
      </c>
      <c r="R1738" s="7" t="s">
        <v>8323</v>
      </c>
      <c r="S1738" t="s">
        <v>8345</v>
      </c>
      <c r="T1738" s="5">
        <f t="shared" si="111"/>
        <v>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s="6">
        <f t="shared" si="110"/>
        <v>21.25</v>
      </c>
      <c r="Q1739" t="s">
        <v>8293</v>
      </c>
      <c r="R1739" s="7" t="s">
        <v>8323</v>
      </c>
      <c r="S1739" t="s">
        <v>8345</v>
      </c>
      <c r="T1739" s="5">
        <f t="shared" si="111"/>
        <v>56.666666666666664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s="6">
        <f t="shared" si="110"/>
        <v>0.4</v>
      </c>
      <c r="Q1740" t="s">
        <v>8293</v>
      </c>
      <c r="R1740" s="7" t="s">
        <v>8323</v>
      </c>
      <c r="S1740" t="s">
        <v>8345</v>
      </c>
      <c r="T1740" s="5">
        <f t="shared" si="111"/>
        <v>20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s="6">
        <f t="shared" si="110"/>
        <v>0.1</v>
      </c>
      <c r="Q1741" t="s">
        <v>8293</v>
      </c>
      <c r="R1741" s="7" t="s">
        <v>8323</v>
      </c>
      <c r="S1741" t="s">
        <v>8345</v>
      </c>
      <c r="T1741" s="5">
        <f t="shared" si="111"/>
        <v>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s="6">
        <f t="shared" si="110"/>
        <v>0</v>
      </c>
      <c r="Q1742" t="s">
        <v>8293</v>
      </c>
      <c r="R1742" s="7" t="s">
        <v>8323</v>
      </c>
      <c r="S1742" t="s">
        <v>8345</v>
      </c>
      <c r="T1742" s="5" t="e">
        <f t="shared" si="111"/>
        <v>#DIV/0!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s="6">
        <f t="shared" si="110"/>
        <v>110.83333333333334</v>
      </c>
      <c r="Q1743" t="s">
        <v>8285</v>
      </c>
      <c r="R1743" s="7" t="s">
        <v>8336</v>
      </c>
      <c r="S1743" t="s">
        <v>8337</v>
      </c>
      <c r="T1743" s="5">
        <f t="shared" si="111"/>
        <v>25.576923076923077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s="6">
        <f t="shared" si="110"/>
        <v>108.74999999999999</v>
      </c>
      <c r="Q1744" t="s">
        <v>8285</v>
      </c>
      <c r="R1744" s="7" t="s">
        <v>8336</v>
      </c>
      <c r="S1744" t="s">
        <v>8337</v>
      </c>
      <c r="T1744" s="5">
        <f t="shared" si="111"/>
        <v>63.970588235294116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s="6">
        <f t="shared" si="110"/>
        <v>100.41666666666667</v>
      </c>
      <c r="Q1745" t="s">
        <v>8285</v>
      </c>
      <c r="R1745" s="7" t="s">
        <v>8336</v>
      </c>
      <c r="S1745" t="s">
        <v>8337</v>
      </c>
      <c r="T1745" s="5">
        <f t="shared" si="111"/>
        <v>89.925373134328353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s="6">
        <f t="shared" si="110"/>
        <v>118.45454545454545</v>
      </c>
      <c r="Q1746" t="s">
        <v>8285</v>
      </c>
      <c r="R1746" s="7" t="s">
        <v>8336</v>
      </c>
      <c r="S1746" t="s">
        <v>8337</v>
      </c>
      <c r="T1746" s="5">
        <f t="shared" si="111"/>
        <v>93.071428571428569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s="6">
        <f t="shared" si="110"/>
        <v>114.01428571428571</v>
      </c>
      <c r="Q1747" t="s">
        <v>8285</v>
      </c>
      <c r="R1747" s="7" t="s">
        <v>8336</v>
      </c>
      <c r="S1747" t="s">
        <v>8337</v>
      </c>
      <c r="T1747" s="5">
        <f t="shared" si="111"/>
        <v>89.674157303370791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s="6">
        <f t="shared" si="110"/>
        <v>148.10000000000002</v>
      </c>
      <c r="Q1748" t="s">
        <v>8285</v>
      </c>
      <c r="R1748" s="7" t="s">
        <v>8336</v>
      </c>
      <c r="S1748" t="s">
        <v>8337</v>
      </c>
      <c r="T1748" s="5">
        <f t="shared" si="111"/>
        <v>207.61682242990653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s="6">
        <f t="shared" si="110"/>
        <v>104.95555555555556</v>
      </c>
      <c r="Q1749" t="s">
        <v>8285</v>
      </c>
      <c r="R1749" s="7" t="s">
        <v>8336</v>
      </c>
      <c r="S1749" t="s">
        <v>8337</v>
      </c>
      <c r="T1749" s="5">
        <f t="shared" si="111"/>
        <v>59.408805031446541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s="6">
        <f t="shared" si="110"/>
        <v>129.94800000000001</v>
      </c>
      <c r="Q1750" t="s">
        <v>8285</v>
      </c>
      <c r="R1750" s="7" t="s">
        <v>8336</v>
      </c>
      <c r="S1750" t="s">
        <v>8337</v>
      </c>
      <c r="T1750" s="5">
        <f t="shared" si="111"/>
        <v>358.97237569060775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s="6">
        <f t="shared" si="110"/>
        <v>123.48756218905473</v>
      </c>
      <c r="Q1751" t="s">
        <v>8285</v>
      </c>
      <c r="R1751" s="7" t="s">
        <v>8336</v>
      </c>
      <c r="S1751" t="s">
        <v>8337</v>
      </c>
      <c r="T1751" s="5">
        <f t="shared" si="111"/>
        <v>94.736641221374043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s="6">
        <f t="shared" si="110"/>
        <v>201.62</v>
      </c>
      <c r="Q1752" t="s">
        <v>8285</v>
      </c>
      <c r="R1752" s="7" t="s">
        <v>8336</v>
      </c>
      <c r="S1752" t="s">
        <v>8337</v>
      </c>
      <c r="T1752" s="5">
        <f t="shared" si="111"/>
        <v>80.647999999999996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s="6">
        <f t="shared" si="110"/>
        <v>102.89999999999999</v>
      </c>
      <c r="Q1753" t="s">
        <v>8285</v>
      </c>
      <c r="R1753" s="7" t="s">
        <v>8336</v>
      </c>
      <c r="S1753" t="s">
        <v>8337</v>
      </c>
      <c r="T1753" s="5">
        <f t="shared" si="111"/>
        <v>168.68852459016392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s="6">
        <f t="shared" si="110"/>
        <v>260.16666666666663</v>
      </c>
      <c r="Q1754" t="s">
        <v>8285</v>
      </c>
      <c r="R1754" s="7" t="s">
        <v>8336</v>
      </c>
      <c r="S1754" t="s">
        <v>8337</v>
      </c>
      <c r="T1754" s="5">
        <f t="shared" si="111"/>
        <v>34.68888888888889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s="6">
        <f t="shared" si="110"/>
        <v>108</v>
      </c>
      <c r="Q1755" t="s">
        <v>8285</v>
      </c>
      <c r="R1755" s="7" t="s">
        <v>8336</v>
      </c>
      <c r="S1755" t="s">
        <v>8337</v>
      </c>
      <c r="T1755" s="5">
        <f t="shared" si="111"/>
        <v>462.85714285714283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s="6">
        <f t="shared" si="110"/>
        <v>110.52941176470587</v>
      </c>
      <c r="Q1756" t="s">
        <v>8285</v>
      </c>
      <c r="R1756" s="7" t="s">
        <v>8336</v>
      </c>
      <c r="S1756" t="s">
        <v>8337</v>
      </c>
      <c r="T1756" s="5">
        <f t="shared" si="111"/>
        <v>104.38888888888889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s="6">
        <f t="shared" si="110"/>
        <v>120</v>
      </c>
      <c r="Q1757" t="s">
        <v>8285</v>
      </c>
      <c r="R1757" s="7" t="s">
        <v>8336</v>
      </c>
      <c r="S1757" t="s">
        <v>8337</v>
      </c>
      <c r="T1757" s="5">
        <f t="shared" si="111"/>
        <v>7.5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s="6">
        <f t="shared" si="110"/>
        <v>102.82909090909091</v>
      </c>
      <c r="Q1758" t="s">
        <v>8285</v>
      </c>
      <c r="R1758" s="7" t="s">
        <v>8336</v>
      </c>
      <c r="S1758" t="s">
        <v>8337</v>
      </c>
      <c r="T1758" s="5">
        <f t="shared" si="111"/>
        <v>47.13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s="6">
        <f t="shared" si="110"/>
        <v>115.99999999999999</v>
      </c>
      <c r="Q1759" t="s">
        <v>8285</v>
      </c>
      <c r="R1759" s="7" t="s">
        <v>8336</v>
      </c>
      <c r="S1759" t="s">
        <v>8337</v>
      </c>
      <c r="T1759" s="5">
        <f t="shared" si="111"/>
        <v>414.28571428571428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s="6">
        <f t="shared" si="110"/>
        <v>114.7</v>
      </c>
      <c r="Q1760" t="s">
        <v>8285</v>
      </c>
      <c r="R1760" s="7" t="s">
        <v>8336</v>
      </c>
      <c r="S1760" t="s">
        <v>8337</v>
      </c>
      <c r="T1760" s="5">
        <f t="shared" si="111"/>
        <v>42.481481481481481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s="6">
        <f t="shared" si="110"/>
        <v>106.60000000000001</v>
      </c>
      <c r="Q1761" t="s">
        <v>8285</v>
      </c>
      <c r="R1761" s="7" t="s">
        <v>8336</v>
      </c>
      <c r="S1761" t="s">
        <v>8337</v>
      </c>
      <c r="T1761" s="5">
        <f t="shared" si="111"/>
        <v>108.77551020408163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s="6">
        <f t="shared" si="110"/>
        <v>165.44</v>
      </c>
      <c r="Q1762" t="s">
        <v>8285</v>
      </c>
      <c r="R1762" s="7" t="s">
        <v>8336</v>
      </c>
      <c r="S1762" t="s">
        <v>8337</v>
      </c>
      <c r="T1762" s="5">
        <f t="shared" si="111"/>
        <v>81.098039215686271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s="6">
        <f t="shared" si="110"/>
        <v>155</v>
      </c>
      <c r="Q1763" t="s">
        <v>8285</v>
      </c>
      <c r="R1763" s="7" t="s">
        <v>8336</v>
      </c>
      <c r="S1763" t="s">
        <v>8337</v>
      </c>
      <c r="T1763" s="5">
        <f t="shared" si="111"/>
        <v>51.666666666666664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s="6">
        <f t="shared" si="110"/>
        <v>885</v>
      </c>
      <c r="Q1764" t="s">
        <v>8285</v>
      </c>
      <c r="R1764" s="7" t="s">
        <v>8336</v>
      </c>
      <c r="S1764" t="s">
        <v>8337</v>
      </c>
      <c r="T1764" s="5">
        <f t="shared" si="111"/>
        <v>35.4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s="6">
        <f t="shared" si="110"/>
        <v>101.90833333333333</v>
      </c>
      <c r="Q1765" t="s">
        <v>8285</v>
      </c>
      <c r="R1765" s="7" t="s">
        <v>8336</v>
      </c>
      <c r="S1765" t="s">
        <v>8337</v>
      </c>
      <c r="T1765" s="5">
        <f t="shared" si="111"/>
        <v>103.63559322033899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s="6">
        <f t="shared" si="110"/>
        <v>19.600000000000001</v>
      </c>
      <c r="Q1766" t="s">
        <v>8285</v>
      </c>
      <c r="R1766" s="7" t="s">
        <v>8336</v>
      </c>
      <c r="S1766" t="s">
        <v>8337</v>
      </c>
      <c r="T1766" s="5">
        <f t="shared" si="111"/>
        <v>55.282051282051285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s="6">
        <f t="shared" si="110"/>
        <v>59.467839999999995</v>
      </c>
      <c r="Q1767" t="s">
        <v>8285</v>
      </c>
      <c r="R1767" s="7" t="s">
        <v>8336</v>
      </c>
      <c r="S1767" t="s">
        <v>8337</v>
      </c>
      <c r="T1767" s="5">
        <f t="shared" si="111"/>
        <v>72.16970873786407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s="6">
        <f t="shared" si="110"/>
        <v>0</v>
      </c>
      <c r="Q1768" t="s">
        <v>8285</v>
      </c>
      <c r="R1768" s="7" t="s">
        <v>8336</v>
      </c>
      <c r="S1768" t="s">
        <v>8337</v>
      </c>
      <c r="T1768" s="5" t="e">
        <f t="shared" si="111"/>
        <v>#DIV/0!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s="6">
        <f t="shared" si="110"/>
        <v>45.72</v>
      </c>
      <c r="Q1769" t="s">
        <v>8285</v>
      </c>
      <c r="R1769" s="7" t="s">
        <v>8336</v>
      </c>
      <c r="S1769" t="s">
        <v>8337</v>
      </c>
      <c r="T1769" s="5">
        <f t="shared" si="111"/>
        <v>58.615384615384613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s="6">
        <f t="shared" si="110"/>
        <v>3.74</v>
      </c>
      <c r="Q1770" t="s">
        <v>8285</v>
      </c>
      <c r="R1770" s="7" t="s">
        <v>8336</v>
      </c>
      <c r="S1770" t="s">
        <v>8337</v>
      </c>
      <c r="T1770" s="5">
        <f t="shared" si="111"/>
        <v>12.466666666666667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s="6">
        <f t="shared" si="110"/>
        <v>2.7025000000000001</v>
      </c>
      <c r="Q1771" t="s">
        <v>8285</v>
      </c>
      <c r="R1771" s="7" t="s">
        <v>8336</v>
      </c>
      <c r="S1771" t="s">
        <v>8337</v>
      </c>
      <c r="T1771" s="5">
        <f t="shared" si="111"/>
        <v>49.136363636363633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s="6">
        <f t="shared" si="110"/>
        <v>56.51428571428572</v>
      </c>
      <c r="Q1772" t="s">
        <v>8285</v>
      </c>
      <c r="R1772" s="7" t="s">
        <v>8336</v>
      </c>
      <c r="S1772" t="s">
        <v>8337</v>
      </c>
      <c r="T1772" s="5">
        <f t="shared" si="111"/>
        <v>150.5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s="6">
        <f t="shared" si="110"/>
        <v>21.30952380952381</v>
      </c>
      <c r="Q1773" t="s">
        <v>8285</v>
      </c>
      <c r="R1773" s="7" t="s">
        <v>8336</v>
      </c>
      <c r="S1773" t="s">
        <v>8337</v>
      </c>
      <c r="T1773" s="5">
        <f t="shared" si="111"/>
        <v>35.799999999999997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s="6">
        <f t="shared" si="110"/>
        <v>15.6</v>
      </c>
      <c r="Q1774" t="s">
        <v>8285</v>
      </c>
      <c r="R1774" s="7" t="s">
        <v>8336</v>
      </c>
      <c r="S1774" t="s">
        <v>8337</v>
      </c>
      <c r="T1774" s="5">
        <f t="shared" si="111"/>
        <v>45.157894736842103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s="6">
        <f t="shared" si="110"/>
        <v>6.2566666666666677</v>
      </c>
      <c r="Q1775" t="s">
        <v>8285</v>
      </c>
      <c r="R1775" s="7" t="s">
        <v>8336</v>
      </c>
      <c r="S1775" t="s">
        <v>8337</v>
      </c>
      <c r="T1775" s="5">
        <f t="shared" si="111"/>
        <v>98.78947368421052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s="6">
        <f t="shared" si="110"/>
        <v>45.92</v>
      </c>
      <c r="Q1776" t="s">
        <v>8285</v>
      </c>
      <c r="R1776" s="7" t="s">
        <v>8336</v>
      </c>
      <c r="S1776" t="s">
        <v>8337</v>
      </c>
      <c r="T1776" s="5">
        <f t="shared" si="111"/>
        <v>88.307692307692307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s="6">
        <f t="shared" si="110"/>
        <v>65.101538461538468</v>
      </c>
      <c r="Q1777" t="s">
        <v>8285</v>
      </c>
      <c r="R1777" s="7" t="s">
        <v>8336</v>
      </c>
      <c r="S1777" t="s">
        <v>8337</v>
      </c>
      <c r="T1777" s="5">
        <f t="shared" si="111"/>
        <v>170.62903225806451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s="6">
        <f t="shared" si="110"/>
        <v>6.7</v>
      </c>
      <c r="Q1778" t="s">
        <v>8285</v>
      </c>
      <c r="R1778" s="7" t="s">
        <v>8336</v>
      </c>
      <c r="S1778" t="s">
        <v>8337</v>
      </c>
      <c r="T1778" s="5">
        <f t="shared" si="111"/>
        <v>83.75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s="6">
        <f t="shared" si="110"/>
        <v>13.5625</v>
      </c>
      <c r="Q1779" t="s">
        <v>8285</v>
      </c>
      <c r="R1779" s="7" t="s">
        <v>8336</v>
      </c>
      <c r="S1779" t="s">
        <v>8337</v>
      </c>
      <c r="T1779" s="5">
        <f t="shared" si="111"/>
        <v>65.099999999999994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s="6">
        <f t="shared" si="110"/>
        <v>1.9900000000000002</v>
      </c>
      <c r="Q1780" t="s">
        <v>8285</v>
      </c>
      <c r="R1780" s="7" t="s">
        <v>8336</v>
      </c>
      <c r="S1780" t="s">
        <v>8337</v>
      </c>
      <c r="T1780" s="5">
        <f t="shared" si="111"/>
        <v>66.333333333333329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s="6">
        <f t="shared" si="110"/>
        <v>36.236363636363642</v>
      </c>
      <c r="Q1781" t="s">
        <v>8285</v>
      </c>
      <c r="R1781" s="7" t="s">
        <v>8336</v>
      </c>
      <c r="S1781" t="s">
        <v>8337</v>
      </c>
      <c r="T1781" s="5">
        <f t="shared" si="111"/>
        <v>104.89473684210526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s="6">
        <f t="shared" si="110"/>
        <v>39.743333333333339</v>
      </c>
      <c r="Q1782" t="s">
        <v>8285</v>
      </c>
      <c r="R1782" s="7" t="s">
        <v>8336</v>
      </c>
      <c r="S1782" t="s">
        <v>8337</v>
      </c>
      <c r="T1782" s="5">
        <f t="shared" si="111"/>
        <v>78.440789473684205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s="6">
        <f t="shared" si="110"/>
        <v>25.763636363636365</v>
      </c>
      <c r="Q1783" t="s">
        <v>8285</v>
      </c>
      <c r="R1783" s="7" t="s">
        <v>8336</v>
      </c>
      <c r="S1783" t="s">
        <v>8337</v>
      </c>
      <c r="T1783" s="5">
        <f t="shared" si="111"/>
        <v>59.041666666666664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s="6">
        <f t="shared" si="110"/>
        <v>15.491428571428573</v>
      </c>
      <c r="Q1784" t="s">
        <v>8285</v>
      </c>
      <c r="R1784" s="7" t="s">
        <v>8336</v>
      </c>
      <c r="S1784" t="s">
        <v>8337</v>
      </c>
      <c r="T1784" s="5">
        <f t="shared" si="111"/>
        <v>71.34210526315789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s="6">
        <f t="shared" si="110"/>
        <v>23.692499999999999</v>
      </c>
      <c r="Q1785" t="s">
        <v>8285</v>
      </c>
      <c r="R1785" s="7" t="s">
        <v>8336</v>
      </c>
      <c r="S1785" t="s">
        <v>8337</v>
      </c>
      <c r="T1785" s="5">
        <f t="shared" si="111"/>
        <v>51.227027027027027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s="6">
        <f t="shared" si="110"/>
        <v>39.76</v>
      </c>
      <c r="Q1786" t="s">
        <v>8285</v>
      </c>
      <c r="R1786" s="7" t="s">
        <v>8336</v>
      </c>
      <c r="S1786" t="s">
        <v>8337</v>
      </c>
      <c r="T1786" s="5">
        <f t="shared" si="111"/>
        <v>60.242424242424242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s="6">
        <f t="shared" si="110"/>
        <v>20.220833333333331</v>
      </c>
      <c r="Q1787" t="s">
        <v>8285</v>
      </c>
      <c r="R1787" s="7" t="s">
        <v>8336</v>
      </c>
      <c r="S1787" t="s">
        <v>8337</v>
      </c>
      <c r="T1787" s="5">
        <f t="shared" si="111"/>
        <v>44.935185185185183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s="6">
        <f t="shared" si="110"/>
        <v>47.631578947368418</v>
      </c>
      <c r="Q1788" t="s">
        <v>8285</v>
      </c>
      <c r="R1788" s="7" t="s">
        <v>8336</v>
      </c>
      <c r="S1788" t="s">
        <v>8337</v>
      </c>
      <c r="T1788" s="5">
        <f t="shared" si="111"/>
        <v>31.206896551724139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s="6">
        <f t="shared" si="110"/>
        <v>15.329999999999998</v>
      </c>
      <c r="Q1789" t="s">
        <v>8285</v>
      </c>
      <c r="R1789" s="7" t="s">
        <v>8336</v>
      </c>
      <c r="S1789" t="s">
        <v>8337</v>
      </c>
      <c r="T1789" s="5">
        <f t="shared" si="111"/>
        <v>63.875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s="6">
        <f t="shared" si="110"/>
        <v>1.3818181818181818</v>
      </c>
      <c r="Q1790" t="s">
        <v>8285</v>
      </c>
      <c r="R1790" s="7" t="s">
        <v>8336</v>
      </c>
      <c r="S1790" t="s">
        <v>8337</v>
      </c>
      <c r="T1790" s="5">
        <f t="shared" si="111"/>
        <v>19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s="6">
        <f t="shared" si="110"/>
        <v>0.5</v>
      </c>
      <c r="Q1791" t="s">
        <v>8285</v>
      </c>
      <c r="R1791" s="7" t="s">
        <v>8336</v>
      </c>
      <c r="S1791" t="s">
        <v>8337</v>
      </c>
      <c r="T1791" s="5">
        <f t="shared" si="111"/>
        <v>10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s="6">
        <f t="shared" si="110"/>
        <v>4.957575757575758</v>
      </c>
      <c r="Q1792" t="s">
        <v>8285</v>
      </c>
      <c r="R1792" s="7" t="s">
        <v>8336</v>
      </c>
      <c r="S1792" t="s">
        <v>8337</v>
      </c>
      <c r="T1792" s="5">
        <f t="shared" si="111"/>
        <v>109.06666666666666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s="6">
        <f t="shared" si="110"/>
        <v>3.5666666666666664</v>
      </c>
      <c r="Q1793" t="s">
        <v>8285</v>
      </c>
      <c r="R1793" s="7" t="s">
        <v>8336</v>
      </c>
      <c r="S1793" t="s">
        <v>8337</v>
      </c>
      <c r="T1793" s="5">
        <f t="shared" si="111"/>
        <v>26.75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s="6">
        <f t="shared" si="110"/>
        <v>61.124000000000002</v>
      </c>
      <c r="Q1794" t="s">
        <v>8285</v>
      </c>
      <c r="R1794" s="7" t="s">
        <v>8336</v>
      </c>
      <c r="S1794" t="s">
        <v>8337</v>
      </c>
      <c r="T1794" s="5">
        <f t="shared" si="111"/>
        <v>109.93525179856115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s="6">
        <f t="shared" ref="P1795:P1858" si="114">(E1795/D1795)*100</f>
        <v>1.3333333333333335</v>
      </c>
      <c r="Q1795" t="s">
        <v>8285</v>
      </c>
      <c r="R1795" s="7" t="s">
        <v>8336</v>
      </c>
      <c r="S1795" t="s">
        <v>8337</v>
      </c>
      <c r="T1795" s="5">
        <f t="shared" ref="T1795:T1858" si="115">E1795/N1795</f>
        <v>20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s="6">
        <f t="shared" si="114"/>
        <v>11.077777777777778</v>
      </c>
      <c r="Q1796" t="s">
        <v>8285</v>
      </c>
      <c r="R1796" s="7" t="s">
        <v>8336</v>
      </c>
      <c r="S1796" t="s">
        <v>8337</v>
      </c>
      <c r="T1796" s="5">
        <f t="shared" si="115"/>
        <v>55.388888888888886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s="6">
        <f t="shared" si="114"/>
        <v>38.735714285714288</v>
      </c>
      <c r="Q1797" t="s">
        <v>8285</v>
      </c>
      <c r="R1797" s="7" t="s">
        <v>8336</v>
      </c>
      <c r="S1797" t="s">
        <v>8337</v>
      </c>
      <c r="T1797" s="5">
        <f t="shared" si="115"/>
        <v>133.90123456790124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s="6">
        <f t="shared" si="114"/>
        <v>22.05263157894737</v>
      </c>
      <c r="Q1798" t="s">
        <v>8285</v>
      </c>
      <c r="R1798" s="7" t="s">
        <v>8336</v>
      </c>
      <c r="S1798" t="s">
        <v>8337</v>
      </c>
      <c r="T1798" s="5">
        <f t="shared" si="115"/>
        <v>48.720930232558139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s="6">
        <f t="shared" si="114"/>
        <v>67.55</v>
      </c>
      <c r="Q1799" t="s">
        <v>8285</v>
      </c>
      <c r="R1799" s="7" t="s">
        <v>8336</v>
      </c>
      <c r="S1799" t="s">
        <v>8337</v>
      </c>
      <c r="T1799" s="5">
        <f t="shared" si="115"/>
        <v>48.25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s="6">
        <f t="shared" si="114"/>
        <v>13.637499999999999</v>
      </c>
      <c r="Q1800" t="s">
        <v>8285</v>
      </c>
      <c r="R1800" s="7" t="s">
        <v>8336</v>
      </c>
      <c r="S1800" t="s">
        <v>8337</v>
      </c>
      <c r="T1800" s="5">
        <f t="shared" si="115"/>
        <v>58.972972972972975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s="6">
        <f t="shared" si="114"/>
        <v>1.7457500000000001</v>
      </c>
      <c r="Q1801" t="s">
        <v>8285</v>
      </c>
      <c r="R1801" s="7" t="s">
        <v>8336</v>
      </c>
      <c r="S1801" t="s">
        <v>8337</v>
      </c>
      <c r="T1801" s="5">
        <f t="shared" si="115"/>
        <v>11.638333333333334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s="6">
        <f t="shared" si="114"/>
        <v>20.44963251188932</v>
      </c>
      <c r="Q1802" t="s">
        <v>8285</v>
      </c>
      <c r="R1802" s="7" t="s">
        <v>8336</v>
      </c>
      <c r="S1802" t="s">
        <v>8337</v>
      </c>
      <c r="T1802" s="5">
        <f t="shared" si="115"/>
        <v>83.716814159292042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s="6">
        <f t="shared" si="114"/>
        <v>13.852941176470587</v>
      </c>
      <c r="Q1803" t="s">
        <v>8285</v>
      </c>
      <c r="R1803" s="7" t="s">
        <v>8336</v>
      </c>
      <c r="S1803" t="s">
        <v>8337</v>
      </c>
      <c r="T1803" s="5">
        <f t="shared" si="115"/>
        <v>63.648648648648646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s="6">
        <f t="shared" si="114"/>
        <v>48.485714285714288</v>
      </c>
      <c r="Q1804" t="s">
        <v>8285</v>
      </c>
      <c r="R1804" s="7" t="s">
        <v>8336</v>
      </c>
      <c r="S1804" t="s">
        <v>8337</v>
      </c>
      <c r="T1804" s="5">
        <f t="shared" si="115"/>
        <v>94.277777777777771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s="6">
        <f t="shared" si="114"/>
        <v>30.8</v>
      </c>
      <c r="Q1805" t="s">
        <v>8285</v>
      </c>
      <c r="R1805" s="7" t="s">
        <v>8336</v>
      </c>
      <c r="S1805" t="s">
        <v>8337</v>
      </c>
      <c r="T1805" s="5">
        <f t="shared" si="115"/>
        <v>71.86666666666666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s="6">
        <f t="shared" si="114"/>
        <v>35.174193548387095</v>
      </c>
      <c r="Q1806" t="s">
        <v>8285</v>
      </c>
      <c r="R1806" s="7" t="s">
        <v>8336</v>
      </c>
      <c r="S1806" t="s">
        <v>8337</v>
      </c>
      <c r="T1806" s="5">
        <f t="shared" si="115"/>
        <v>104.84615384615384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s="6">
        <f t="shared" si="114"/>
        <v>36.404444444444444</v>
      </c>
      <c r="Q1807" t="s">
        <v>8285</v>
      </c>
      <c r="R1807" s="7" t="s">
        <v>8336</v>
      </c>
      <c r="S1807" t="s">
        <v>8337</v>
      </c>
      <c r="T1807" s="5">
        <f t="shared" si="115"/>
        <v>67.139344262295083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s="6">
        <f t="shared" si="114"/>
        <v>2.9550000000000001</v>
      </c>
      <c r="Q1808" t="s">
        <v>8285</v>
      </c>
      <c r="R1808" s="7" t="s">
        <v>8336</v>
      </c>
      <c r="S1808" t="s">
        <v>8337</v>
      </c>
      <c r="T1808" s="5">
        <f t="shared" si="115"/>
        <v>73.875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s="6">
        <f t="shared" si="114"/>
        <v>11.06</v>
      </c>
      <c r="Q1809" t="s">
        <v>8285</v>
      </c>
      <c r="R1809" s="7" t="s">
        <v>8336</v>
      </c>
      <c r="S1809" t="s">
        <v>8337</v>
      </c>
      <c r="T1809" s="5">
        <f t="shared" si="115"/>
        <v>69.125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s="6">
        <f t="shared" si="114"/>
        <v>41.407142857142858</v>
      </c>
      <c r="Q1810" t="s">
        <v>8285</v>
      </c>
      <c r="R1810" s="7" t="s">
        <v>8336</v>
      </c>
      <c r="S1810" t="s">
        <v>8337</v>
      </c>
      <c r="T1810" s="5">
        <f t="shared" si="115"/>
        <v>120.77083333333333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s="6">
        <f t="shared" si="114"/>
        <v>10.857142857142858</v>
      </c>
      <c r="Q1811" t="s">
        <v>8285</v>
      </c>
      <c r="R1811" s="7" t="s">
        <v>8336</v>
      </c>
      <c r="S1811" t="s">
        <v>8337</v>
      </c>
      <c r="T1811" s="5">
        <f t="shared" si="115"/>
        <v>42.222222222222221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s="6">
        <f t="shared" si="114"/>
        <v>3.3333333333333335</v>
      </c>
      <c r="Q1812" t="s">
        <v>8285</v>
      </c>
      <c r="R1812" s="7" t="s">
        <v>8336</v>
      </c>
      <c r="S1812" t="s">
        <v>8337</v>
      </c>
      <c r="T1812" s="5">
        <f t="shared" si="115"/>
        <v>7.5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s="6">
        <f t="shared" si="114"/>
        <v>7.407407407407407E-2</v>
      </c>
      <c r="Q1813" t="s">
        <v>8285</v>
      </c>
      <c r="R1813" s="7" t="s">
        <v>8336</v>
      </c>
      <c r="S1813" t="s">
        <v>8337</v>
      </c>
      <c r="T1813" s="5">
        <f t="shared" si="115"/>
        <v>1.5384615384615385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s="6">
        <f t="shared" si="114"/>
        <v>13.307692307692307</v>
      </c>
      <c r="Q1814" t="s">
        <v>8285</v>
      </c>
      <c r="R1814" s="7" t="s">
        <v>8336</v>
      </c>
      <c r="S1814" t="s">
        <v>8337</v>
      </c>
      <c r="T1814" s="5">
        <f t="shared" si="115"/>
        <v>37.608695652173914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s="6">
        <f t="shared" si="114"/>
        <v>0</v>
      </c>
      <c r="Q1815" t="s">
        <v>8285</v>
      </c>
      <c r="R1815" s="7" t="s">
        <v>8336</v>
      </c>
      <c r="S1815" t="s">
        <v>8337</v>
      </c>
      <c r="T1815" s="5" t="e">
        <f t="shared" si="115"/>
        <v>#DIV/0!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s="6">
        <f t="shared" si="114"/>
        <v>49.183333333333337</v>
      </c>
      <c r="Q1816" t="s">
        <v>8285</v>
      </c>
      <c r="R1816" s="7" t="s">
        <v>8336</v>
      </c>
      <c r="S1816" t="s">
        <v>8337</v>
      </c>
      <c r="T1816" s="5">
        <f t="shared" si="115"/>
        <v>42.157142857142858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s="6">
        <f t="shared" si="114"/>
        <v>0</v>
      </c>
      <c r="Q1817" t="s">
        <v>8285</v>
      </c>
      <c r="R1817" s="7" t="s">
        <v>8336</v>
      </c>
      <c r="S1817" t="s">
        <v>8337</v>
      </c>
      <c r="T1817" s="5" t="e">
        <f t="shared" si="115"/>
        <v>#DIV/0!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s="6">
        <f t="shared" si="114"/>
        <v>2.036</v>
      </c>
      <c r="Q1818" t="s">
        <v>8285</v>
      </c>
      <c r="R1818" s="7" t="s">
        <v>8336</v>
      </c>
      <c r="S1818" t="s">
        <v>8337</v>
      </c>
      <c r="T1818" s="5">
        <f t="shared" si="115"/>
        <v>84.833333333333329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s="6">
        <f t="shared" si="114"/>
        <v>52.327777777777776</v>
      </c>
      <c r="Q1819" t="s">
        <v>8285</v>
      </c>
      <c r="R1819" s="7" t="s">
        <v>8336</v>
      </c>
      <c r="S1819" t="s">
        <v>8337</v>
      </c>
      <c r="T1819" s="5">
        <f t="shared" si="115"/>
        <v>94.19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s="6">
        <f t="shared" si="114"/>
        <v>0</v>
      </c>
      <c r="Q1820" t="s">
        <v>8285</v>
      </c>
      <c r="R1820" s="7" t="s">
        <v>8336</v>
      </c>
      <c r="S1820" t="s">
        <v>8337</v>
      </c>
      <c r="T1820" s="5" t="e">
        <f t="shared" si="115"/>
        <v>#DIV/0!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s="6">
        <f t="shared" si="114"/>
        <v>2.083333333333333</v>
      </c>
      <c r="Q1821" t="s">
        <v>8285</v>
      </c>
      <c r="R1821" s="7" t="s">
        <v>8336</v>
      </c>
      <c r="S1821" t="s">
        <v>8337</v>
      </c>
      <c r="T1821" s="5">
        <f t="shared" si="115"/>
        <v>6.25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s="6">
        <f t="shared" si="114"/>
        <v>6.565384615384616</v>
      </c>
      <c r="Q1822" t="s">
        <v>8285</v>
      </c>
      <c r="R1822" s="7" t="s">
        <v>8336</v>
      </c>
      <c r="S1822" t="s">
        <v>8337</v>
      </c>
      <c r="T1822" s="5">
        <f t="shared" si="115"/>
        <v>213.375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s="6">
        <f t="shared" si="114"/>
        <v>134.88999999999999</v>
      </c>
      <c r="Q1823" t="s">
        <v>8276</v>
      </c>
      <c r="R1823" s="7" t="s">
        <v>8323</v>
      </c>
      <c r="S1823" t="s">
        <v>8324</v>
      </c>
      <c r="T1823" s="5">
        <f t="shared" si="115"/>
        <v>59.162280701754383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s="6">
        <f t="shared" si="114"/>
        <v>100</v>
      </c>
      <c r="Q1824" t="s">
        <v>8276</v>
      </c>
      <c r="R1824" s="7" t="s">
        <v>8323</v>
      </c>
      <c r="S1824" t="s">
        <v>8324</v>
      </c>
      <c r="T1824" s="5">
        <f t="shared" si="115"/>
        <v>27.272727272727273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s="6">
        <f t="shared" si="114"/>
        <v>115.85714285714286</v>
      </c>
      <c r="Q1825" t="s">
        <v>8276</v>
      </c>
      <c r="R1825" s="7" t="s">
        <v>8323</v>
      </c>
      <c r="S1825" t="s">
        <v>8324</v>
      </c>
      <c r="T1825" s="5">
        <f t="shared" si="115"/>
        <v>24.575757575757574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s="6">
        <f t="shared" si="114"/>
        <v>100.06666666666666</v>
      </c>
      <c r="Q1826" t="s">
        <v>8276</v>
      </c>
      <c r="R1826" s="7" t="s">
        <v>8323</v>
      </c>
      <c r="S1826" t="s">
        <v>8324</v>
      </c>
      <c r="T1826" s="5">
        <f t="shared" si="115"/>
        <v>75.05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s="6">
        <f t="shared" si="114"/>
        <v>105.05</v>
      </c>
      <c r="Q1827" t="s">
        <v>8276</v>
      </c>
      <c r="R1827" s="7" t="s">
        <v>8323</v>
      </c>
      <c r="S1827" t="s">
        <v>8324</v>
      </c>
      <c r="T1827" s="5">
        <f t="shared" si="115"/>
        <v>42.02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s="6">
        <f t="shared" si="114"/>
        <v>101</v>
      </c>
      <c r="Q1828" t="s">
        <v>8276</v>
      </c>
      <c r="R1828" s="7" t="s">
        <v>8323</v>
      </c>
      <c r="S1828" t="s">
        <v>8324</v>
      </c>
      <c r="T1828" s="5">
        <f t="shared" si="115"/>
        <v>53.157894736842103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s="6">
        <f t="shared" si="114"/>
        <v>100.66250000000001</v>
      </c>
      <c r="Q1829" t="s">
        <v>8276</v>
      </c>
      <c r="R1829" s="7" t="s">
        <v>8323</v>
      </c>
      <c r="S1829" t="s">
        <v>8324</v>
      </c>
      <c r="T1829" s="5">
        <f t="shared" si="115"/>
        <v>83.885416666666671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s="6">
        <f t="shared" si="114"/>
        <v>100.16000000000001</v>
      </c>
      <c r="Q1830" t="s">
        <v>8276</v>
      </c>
      <c r="R1830" s="7" t="s">
        <v>8323</v>
      </c>
      <c r="S1830" t="s">
        <v>8324</v>
      </c>
      <c r="T1830" s="5">
        <f t="shared" si="115"/>
        <v>417.33333333333331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s="6">
        <f t="shared" si="114"/>
        <v>166.68333333333334</v>
      </c>
      <c r="Q1831" t="s">
        <v>8276</v>
      </c>
      <c r="R1831" s="7" t="s">
        <v>8323</v>
      </c>
      <c r="S1831" t="s">
        <v>8324</v>
      </c>
      <c r="T1831" s="5">
        <f t="shared" si="115"/>
        <v>75.765151515151516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s="6">
        <f t="shared" si="114"/>
        <v>101.53333333333335</v>
      </c>
      <c r="Q1832" t="s">
        <v>8276</v>
      </c>
      <c r="R1832" s="7" t="s">
        <v>8323</v>
      </c>
      <c r="S1832" t="s">
        <v>8324</v>
      </c>
      <c r="T1832" s="5">
        <f t="shared" si="115"/>
        <v>67.389380530973455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s="6">
        <f t="shared" si="114"/>
        <v>103</v>
      </c>
      <c r="Q1833" t="s">
        <v>8276</v>
      </c>
      <c r="R1833" s="7" t="s">
        <v>8323</v>
      </c>
      <c r="S1833" t="s">
        <v>8324</v>
      </c>
      <c r="T1833" s="5">
        <f t="shared" si="115"/>
        <v>73.571428571428569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s="6">
        <f t="shared" si="114"/>
        <v>142.85714285714286</v>
      </c>
      <c r="Q1834" t="s">
        <v>8276</v>
      </c>
      <c r="R1834" s="7" t="s">
        <v>8323</v>
      </c>
      <c r="S1834" t="s">
        <v>8324</v>
      </c>
      <c r="T1834" s="5">
        <f t="shared" si="115"/>
        <v>25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s="6">
        <f t="shared" si="114"/>
        <v>262.5</v>
      </c>
      <c r="Q1835" t="s">
        <v>8276</v>
      </c>
      <c r="R1835" s="7" t="s">
        <v>8323</v>
      </c>
      <c r="S1835" t="s">
        <v>8324</v>
      </c>
      <c r="T1835" s="5">
        <f t="shared" si="115"/>
        <v>42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s="6">
        <f t="shared" si="114"/>
        <v>118.05000000000001</v>
      </c>
      <c r="Q1836" t="s">
        <v>8276</v>
      </c>
      <c r="R1836" s="7" t="s">
        <v>8323</v>
      </c>
      <c r="S1836" t="s">
        <v>8324</v>
      </c>
      <c r="T1836" s="5">
        <f t="shared" si="115"/>
        <v>131.16666666666666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s="6">
        <f t="shared" si="114"/>
        <v>104</v>
      </c>
      <c r="Q1837" t="s">
        <v>8276</v>
      </c>
      <c r="R1837" s="7" t="s">
        <v>8323</v>
      </c>
      <c r="S1837" t="s">
        <v>8324</v>
      </c>
      <c r="T1837" s="5">
        <f t="shared" si="115"/>
        <v>47.272727272727273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s="6">
        <f t="shared" si="114"/>
        <v>200.34</v>
      </c>
      <c r="Q1838" t="s">
        <v>8276</v>
      </c>
      <c r="R1838" s="7" t="s">
        <v>8323</v>
      </c>
      <c r="S1838" t="s">
        <v>8324</v>
      </c>
      <c r="T1838" s="5">
        <f t="shared" si="115"/>
        <v>182.12727272727273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s="6">
        <f t="shared" si="114"/>
        <v>306.83333333333331</v>
      </c>
      <c r="Q1839" t="s">
        <v>8276</v>
      </c>
      <c r="R1839" s="7" t="s">
        <v>8323</v>
      </c>
      <c r="S1839" t="s">
        <v>8324</v>
      </c>
      <c r="T1839" s="5">
        <f t="shared" si="115"/>
        <v>61.366666666666667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s="6">
        <f t="shared" si="114"/>
        <v>100.149</v>
      </c>
      <c r="Q1840" t="s">
        <v>8276</v>
      </c>
      <c r="R1840" s="7" t="s">
        <v>8323</v>
      </c>
      <c r="S1840" t="s">
        <v>8324</v>
      </c>
      <c r="T1840" s="5">
        <f t="shared" si="115"/>
        <v>35.767499999999998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s="6">
        <f t="shared" si="114"/>
        <v>205.29999999999998</v>
      </c>
      <c r="Q1841" t="s">
        <v>8276</v>
      </c>
      <c r="R1841" s="7" t="s">
        <v>8323</v>
      </c>
      <c r="S1841" t="s">
        <v>8324</v>
      </c>
      <c r="T1841" s="5">
        <f t="shared" si="115"/>
        <v>45.62222222222222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s="6">
        <f t="shared" si="114"/>
        <v>108.88888888888889</v>
      </c>
      <c r="Q1842" t="s">
        <v>8276</v>
      </c>
      <c r="R1842" s="7" t="s">
        <v>8323</v>
      </c>
      <c r="S1842" t="s">
        <v>8324</v>
      </c>
      <c r="T1842" s="5">
        <f t="shared" si="115"/>
        <v>75.384615384615387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s="6">
        <f t="shared" si="114"/>
        <v>101.75</v>
      </c>
      <c r="Q1843" t="s">
        <v>8276</v>
      </c>
      <c r="R1843" s="7" t="s">
        <v>8323</v>
      </c>
      <c r="S1843" t="s">
        <v>8324</v>
      </c>
      <c r="T1843" s="5">
        <f t="shared" si="115"/>
        <v>50.875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s="6">
        <f t="shared" si="114"/>
        <v>125.25</v>
      </c>
      <c r="Q1844" t="s">
        <v>8276</v>
      </c>
      <c r="R1844" s="7" t="s">
        <v>8323</v>
      </c>
      <c r="S1844" t="s">
        <v>8324</v>
      </c>
      <c r="T1844" s="5">
        <f t="shared" si="115"/>
        <v>119.28571428571429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s="6">
        <f t="shared" si="114"/>
        <v>124.0061</v>
      </c>
      <c r="Q1845" t="s">
        <v>8276</v>
      </c>
      <c r="R1845" s="7" t="s">
        <v>8323</v>
      </c>
      <c r="S1845" t="s">
        <v>8324</v>
      </c>
      <c r="T1845" s="5">
        <f t="shared" si="115"/>
        <v>92.541865671641801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s="6">
        <f t="shared" si="114"/>
        <v>101.4</v>
      </c>
      <c r="Q1846" t="s">
        <v>8276</v>
      </c>
      <c r="R1846" s="7" t="s">
        <v>8323</v>
      </c>
      <c r="S1846" t="s">
        <v>8324</v>
      </c>
      <c r="T1846" s="5">
        <f t="shared" si="115"/>
        <v>76.05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s="6">
        <f t="shared" si="114"/>
        <v>100</v>
      </c>
      <c r="Q1847" t="s">
        <v>8276</v>
      </c>
      <c r="R1847" s="7" t="s">
        <v>8323</v>
      </c>
      <c r="S1847" t="s">
        <v>8324</v>
      </c>
      <c r="T1847" s="5">
        <f t="shared" si="115"/>
        <v>52.631578947368418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s="6">
        <f t="shared" si="114"/>
        <v>137.92666666666668</v>
      </c>
      <c r="Q1848" t="s">
        <v>8276</v>
      </c>
      <c r="R1848" s="7" t="s">
        <v>8323</v>
      </c>
      <c r="S1848" t="s">
        <v>8324</v>
      </c>
      <c r="T1848" s="5">
        <f t="shared" si="115"/>
        <v>98.990430622009569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s="6">
        <f t="shared" si="114"/>
        <v>120.88000000000001</v>
      </c>
      <c r="Q1849" t="s">
        <v>8276</v>
      </c>
      <c r="R1849" s="7" t="s">
        <v>8323</v>
      </c>
      <c r="S1849" t="s">
        <v>8324</v>
      </c>
      <c r="T1849" s="5">
        <f t="shared" si="115"/>
        <v>79.526315789473685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s="6">
        <f t="shared" si="114"/>
        <v>107.36666666666667</v>
      </c>
      <c r="Q1850" t="s">
        <v>8276</v>
      </c>
      <c r="R1850" s="7" t="s">
        <v>8323</v>
      </c>
      <c r="S1850" t="s">
        <v>8324</v>
      </c>
      <c r="T1850" s="5">
        <f t="shared" si="115"/>
        <v>134.20833333333334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s="6">
        <f t="shared" si="114"/>
        <v>100.33333333333334</v>
      </c>
      <c r="Q1851" t="s">
        <v>8276</v>
      </c>
      <c r="R1851" s="7" t="s">
        <v>8323</v>
      </c>
      <c r="S1851" t="s">
        <v>8324</v>
      </c>
      <c r="T1851" s="5">
        <f t="shared" si="115"/>
        <v>37.625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s="6">
        <f t="shared" si="114"/>
        <v>101.52222222222223</v>
      </c>
      <c r="Q1852" t="s">
        <v>8276</v>
      </c>
      <c r="R1852" s="7" t="s">
        <v>8323</v>
      </c>
      <c r="S1852" t="s">
        <v>8324</v>
      </c>
      <c r="T1852" s="5">
        <f t="shared" si="115"/>
        <v>51.044692737430168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s="6">
        <f t="shared" si="114"/>
        <v>100.07692307692308</v>
      </c>
      <c r="Q1853" t="s">
        <v>8276</v>
      </c>
      <c r="R1853" s="7" t="s">
        <v>8323</v>
      </c>
      <c r="S1853" t="s">
        <v>8324</v>
      </c>
      <c r="T1853" s="5">
        <f t="shared" si="115"/>
        <v>50.03846153846154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s="6">
        <f t="shared" si="114"/>
        <v>116.96666666666667</v>
      </c>
      <c r="Q1854" t="s">
        <v>8276</v>
      </c>
      <c r="R1854" s="7" t="s">
        <v>8323</v>
      </c>
      <c r="S1854" t="s">
        <v>8324</v>
      </c>
      <c r="T1854" s="5">
        <f t="shared" si="115"/>
        <v>133.93129770992365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s="6">
        <f t="shared" si="114"/>
        <v>101.875</v>
      </c>
      <c r="Q1855" t="s">
        <v>8276</v>
      </c>
      <c r="R1855" s="7" t="s">
        <v>8323</v>
      </c>
      <c r="S1855" t="s">
        <v>8324</v>
      </c>
      <c r="T1855" s="5">
        <f t="shared" si="115"/>
        <v>58.214285714285715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s="6">
        <f t="shared" si="114"/>
        <v>102.12366666666665</v>
      </c>
      <c r="Q1856" t="s">
        <v>8276</v>
      </c>
      <c r="R1856" s="7" t="s">
        <v>8323</v>
      </c>
      <c r="S1856" t="s">
        <v>8324</v>
      </c>
      <c r="T1856" s="5">
        <f t="shared" si="115"/>
        <v>88.037643678160919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s="6">
        <f t="shared" si="114"/>
        <v>154.05897142857143</v>
      </c>
      <c r="Q1857" t="s">
        <v>8276</v>
      </c>
      <c r="R1857" s="7" t="s">
        <v>8323</v>
      </c>
      <c r="S1857" t="s">
        <v>8324</v>
      </c>
      <c r="T1857" s="5">
        <f t="shared" si="115"/>
        <v>70.576753926701571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s="6">
        <f t="shared" si="114"/>
        <v>101.25</v>
      </c>
      <c r="Q1858" t="s">
        <v>8276</v>
      </c>
      <c r="R1858" s="7" t="s">
        <v>8323</v>
      </c>
      <c r="S1858" t="s">
        <v>8324</v>
      </c>
      <c r="T1858" s="5">
        <f t="shared" si="115"/>
        <v>53.289473684210527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s="6">
        <f t="shared" ref="P1859:P1922" si="118">(E1859/D1859)*100</f>
        <v>100</v>
      </c>
      <c r="Q1859" t="s">
        <v>8276</v>
      </c>
      <c r="R1859" s="7" t="s">
        <v>8323</v>
      </c>
      <c r="S1859" t="s">
        <v>8324</v>
      </c>
      <c r="T1859" s="5">
        <f t="shared" ref="T1859:T1922" si="119">E1859/N1859</f>
        <v>136.36363636363637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s="6">
        <f t="shared" si="118"/>
        <v>108.74800874800874</v>
      </c>
      <c r="Q1860" t="s">
        <v>8276</v>
      </c>
      <c r="R1860" s="7" t="s">
        <v>8323</v>
      </c>
      <c r="S1860" t="s">
        <v>8324</v>
      </c>
      <c r="T1860" s="5">
        <f t="shared" si="119"/>
        <v>40.547315436241611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s="6">
        <f t="shared" si="118"/>
        <v>131.83333333333334</v>
      </c>
      <c r="Q1861" t="s">
        <v>8276</v>
      </c>
      <c r="R1861" s="7" t="s">
        <v>8323</v>
      </c>
      <c r="S1861" t="s">
        <v>8324</v>
      </c>
      <c r="T1861" s="5">
        <f t="shared" si="119"/>
        <v>70.625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s="6">
        <f t="shared" si="118"/>
        <v>133.46666666666667</v>
      </c>
      <c r="Q1862" t="s">
        <v>8276</v>
      </c>
      <c r="R1862" s="7" t="s">
        <v>8323</v>
      </c>
      <c r="S1862" t="s">
        <v>8324</v>
      </c>
      <c r="T1862" s="5">
        <f t="shared" si="119"/>
        <v>52.684210526315788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s="6">
        <f t="shared" si="118"/>
        <v>0</v>
      </c>
      <c r="Q1863" t="s">
        <v>8283</v>
      </c>
      <c r="R1863" s="7" t="s">
        <v>8331</v>
      </c>
      <c r="S1863" t="s">
        <v>8333</v>
      </c>
      <c r="T1863" s="5" t="e">
        <f t="shared" si="119"/>
        <v>#DIV/0!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s="6">
        <f t="shared" si="118"/>
        <v>8.0833333333333321</v>
      </c>
      <c r="Q1864" t="s">
        <v>8283</v>
      </c>
      <c r="R1864" s="7" t="s">
        <v>8331</v>
      </c>
      <c r="S1864" t="s">
        <v>8333</v>
      </c>
      <c r="T1864" s="5">
        <f t="shared" si="119"/>
        <v>90.9375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s="6">
        <f t="shared" si="118"/>
        <v>0.4</v>
      </c>
      <c r="Q1865" t="s">
        <v>8283</v>
      </c>
      <c r="R1865" s="7" t="s">
        <v>8331</v>
      </c>
      <c r="S1865" t="s">
        <v>8333</v>
      </c>
      <c r="T1865" s="5">
        <f t="shared" si="119"/>
        <v>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s="6">
        <f t="shared" si="118"/>
        <v>42.892307692307689</v>
      </c>
      <c r="Q1866" t="s">
        <v>8283</v>
      </c>
      <c r="R1866" s="7" t="s">
        <v>8331</v>
      </c>
      <c r="S1866" t="s">
        <v>8333</v>
      </c>
      <c r="T1866" s="5">
        <f t="shared" si="119"/>
        <v>58.083333333333336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s="6">
        <f t="shared" si="118"/>
        <v>3.6363636363636364E-3</v>
      </c>
      <c r="Q1867" t="s">
        <v>8283</v>
      </c>
      <c r="R1867" s="7" t="s">
        <v>8331</v>
      </c>
      <c r="S1867" t="s">
        <v>8333</v>
      </c>
      <c r="T1867" s="5">
        <f t="shared" si="119"/>
        <v>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s="6">
        <f t="shared" si="118"/>
        <v>0.5</v>
      </c>
      <c r="Q1868" t="s">
        <v>8283</v>
      </c>
      <c r="R1868" s="7" t="s">
        <v>8331</v>
      </c>
      <c r="S1868" t="s">
        <v>8333</v>
      </c>
      <c r="T1868" s="5">
        <f t="shared" si="119"/>
        <v>62.5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s="6">
        <f t="shared" si="118"/>
        <v>0.05</v>
      </c>
      <c r="Q1869" t="s">
        <v>8283</v>
      </c>
      <c r="R1869" s="7" t="s">
        <v>8331</v>
      </c>
      <c r="S1869" t="s">
        <v>8333</v>
      </c>
      <c r="T1869" s="5">
        <f t="shared" si="119"/>
        <v>10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s="6">
        <f t="shared" si="118"/>
        <v>4.8680000000000003</v>
      </c>
      <c r="Q1870" t="s">
        <v>8283</v>
      </c>
      <c r="R1870" s="7" t="s">
        <v>8331</v>
      </c>
      <c r="S1870" t="s">
        <v>8333</v>
      </c>
      <c r="T1870" s="5">
        <f t="shared" si="119"/>
        <v>71.588235294117652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s="6">
        <f t="shared" si="118"/>
        <v>0</v>
      </c>
      <c r="Q1871" t="s">
        <v>8283</v>
      </c>
      <c r="R1871" s="7" t="s">
        <v>8331</v>
      </c>
      <c r="S1871" t="s">
        <v>8333</v>
      </c>
      <c r="T1871" s="5" t="e">
        <f t="shared" si="119"/>
        <v>#DIV/0!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s="6">
        <f t="shared" si="118"/>
        <v>10.314285714285715</v>
      </c>
      <c r="Q1872" t="s">
        <v>8283</v>
      </c>
      <c r="R1872" s="7" t="s">
        <v>8331</v>
      </c>
      <c r="S1872" t="s">
        <v>8333</v>
      </c>
      <c r="T1872" s="5">
        <f t="shared" si="119"/>
        <v>32.81818181818182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s="6">
        <f t="shared" si="118"/>
        <v>71.784615384615378</v>
      </c>
      <c r="Q1873" t="s">
        <v>8283</v>
      </c>
      <c r="R1873" s="7" t="s">
        <v>8331</v>
      </c>
      <c r="S1873" t="s">
        <v>8333</v>
      </c>
      <c r="T1873" s="5">
        <f t="shared" si="119"/>
        <v>49.11578947368421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s="6">
        <f t="shared" si="118"/>
        <v>1.06</v>
      </c>
      <c r="Q1874" t="s">
        <v>8283</v>
      </c>
      <c r="R1874" s="7" t="s">
        <v>8331</v>
      </c>
      <c r="S1874" t="s">
        <v>8333</v>
      </c>
      <c r="T1874" s="5">
        <f t="shared" si="119"/>
        <v>16.307692307692307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s="6">
        <f t="shared" si="118"/>
        <v>0.44999999999999996</v>
      </c>
      <c r="Q1875" t="s">
        <v>8283</v>
      </c>
      <c r="R1875" s="7" t="s">
        <v>8331</v>
      </c>
      <c r="S1875" t="s">
        <v>8333</v>
      </c>
      <c r="T1875" s="5">
        <f t="shared" si="119"/>
        <v>18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s="6">
        <f t="shared" si="118"/>
        <v>1.6250000000000001E-2</v>
      </c>
      <c r="Q1876" t="s">
        <v>8283</v>
      </c>
      <c r="R1876" s="7" t="s">
        <v>8331</v>
      </c>
      <c r="S1876" t="s">
        <v>8333</v>
      </c>
      <c r="T1876" s="5">
        <f t="shared" si="119"/>
        <v>13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s="6">
        <f t="shared" si="118"/>
        <v>0.51</v>
      </c>
      <c r="Q1877" t="s">
        <v>8283</v>
      </c>
      <c r="R1877" s="7" t="s">
        <v>8331</v>
      </c>
      <c r="S1877" t="s">
        <v>8333</v>
      </c>
      <c r="T1877" s="5">
        <f t="shared" si="119"/>
        <v>17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s="6">
        <f t="shared" si="118"/>
        <v>0</v>
      </c>
      <c r="Q1878" t="s">
        <v>8283</v>
      </c>
      <c r="R1878" s="7" t="s">
        <v>8331</v>
      </c>
      <c r="S1878" t="s">
        <v>8333</v>
      </c>
      <c r="T1878" s="5" t="e">
        <f t="shared" si="119"/>
        <v>#DIV/0!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s="6">
        <f t="shared" si="118"/>
        <v>0</v>
      </c>
      <c r="Q1879" t="s">
        <v>8283</v>
      </c>
      <c r="R1879" s="7" t="s">
        <v>8331</v>
      </c>
      <c r="S1879" t="s">
        <v>8333</v>
      </c>
      <c r="T1879" s="5" t="e">
        <f t="shared" si="119"/>
        <v>#DIV/0!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s="6">
        <f t="shared" si="118"/>
        <v>0</v>
      </c>
      <c r="Q1880" t="s">
        <v>8283</v>
      </c>
      <c r="R1880" s="7" t="s">
        <v>8331</v>
      </c>
      <c r="S1880" t="s">
        <v>8333</v>
      </c>
      <c r="T1880" s="5" t="e">
        <f t="shared" si="119"/>
        <v>#DIV/0!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s="6">
        <f t="shared" si="118"/>
        <v>0.12</v>
      </c>
      <c r="Q1881" t="s">
        <v>8283</v>
      </c>
      <c r="R1881" s="7" t="s">
        <v>8331</v>
      </c>
      <c r="S1881" t="s">
        <v>8333</v>
      </c>
      <c r="T1881" s="5">
        <f t="shared" si="119"/>
        <v>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s="6">
        <f t="shared" si="118"/>
        <v>20.080000000000002</v>
      </c>
      <c r="Q1882" t="s">
        <v>8283</v>
      </c>
      <c r="R1882" s="7" t="s">
        <v>8331</v>
      </c>
      <c r="S1882" t="s">
        <v>8333</v>
      </c>
      <c r="T1882" s="5">
        <f t="shared" si="119"/>
        <v>41.833333333333336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s="6">
        <f t="shared" si="118"/>
        <v>172.68449999999999</v>
      </c>
      <c r="Q1883" t="s">
        <v>8279</v>
      </c>
      <c r="R1883" s="7" t="s">
        <v>8323</v>
      </c>
      <c r="S1883" t="s">
        <v>8327</v>
      </c>
      <c r="T1883" s="5">
        <f t="shared" si="119"/>
        <v>49.338428571428572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s="6">
        <f t="shared" si="118"/>
        <v>100.8955223880597</v>
      </c>
      <c r="Q1884" t="s">
        <v>8279</v>
      </c>
      <c r="R1884" s="7" t="s">
        <v>8323</v>
      </c>
      <c r="S1884" t="s">
        <v>8327</v>
      </c>
      <c r="T1884" s="5">
        <f t="shared" si="119"/>
        <v>41.728395061728392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s="6">
        <f t="shared" si="118"/>
        <v>104.8048048048048</v>
      </c>
      <c r="Q1885" t="s">
        <v>8279</v>
      </c>
      <c r="R1885" s="7" t="s">
        <v>8323</v>
      </c>
      <c r="S1885" t="s">
        <v>8327</v>
      </c>
      <c r="T1885" s="5">
        <f t="shared" si="119"/>
        <v>32.71875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s="6">
        <f t="shared" si="118"/>
        <v>135.1</v>
      </c>
      <c r="Q1886" t="s">
        <v>8279</v>
      </c>
      <c r="R1886" s="7" t="s">
        <v>8323</v>
      </c>
      <c r="S1886" t="s">
        <v>8327</v>
      </c>
      <c r="T1886" s="5">
        <f t="shared" si="119"/>
        <v>51.96153846153846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s="6">
        <f t="shared" si="118"/>
        <v>116.32786885245903</v>
      </c>
      <c r="Q1887" t="s">
        <v>8279</v>
      </c>
      <c r="R1887" s="7" t="s">
        <v>8323</v>
      </c>
      <c r="S1887" t="s">
        <v>8327</v>
      </c>
      <c r="T1887" s="5">
        <f t="shared" si="119"/>
        <v>50.685714285714283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s="6">
        <f t="shared" si="118"/>
        <v>102.08333333333333</v>
      </c>
      <c r="Q1888" t="s">
        <v>8279</v>
      </c>
      <c r="R1888" s="7" t="s">
        <v>8323</v>
      </c>
      <c r="S1888" t="s">
        <v>8327</v>
      </c>
      <c r="T1888" s="5">
        <f t="shared" si="119"/>
        <v>42.241379310344826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s="6">
        <f t="shared" si="118"/>
        <v>111.16666666666666</v>
      </c>
      <c r="Q1889" t="s">
        <v>8279</v>
      </c>
      <c r="R1889" s="7" t="s">
        <v>8323</v>
      </c>
      <c r="S1889" t="s">
        <v>8327</v>
      </c>
      <c r="T1889" s="5">
        <f t="shared" si="119"/>
        <v>416.875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s="6">
        <f t="shared" si="118"/>
        <v>166.08</v>
      </c>
      <c r="Q1890" t="s">
        <v>8279</v>
      </c>
      <c r="R1890" s="7" t="s">
        <v>8323</v>
      </c>
      <c r="S1890" t="s">
        <v>8327</v>
      </c>
      <c r="T1890" s="5">
        <f t="shared" si="119"/>
        <v>46.651685393258425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s="6">
        <f t="shared" si="118"/>
        <v>106.60000000000001</v>
      </c>
      <c r="Q1891" t="s">
        <v>8279</v>
      </c>
      <c r="R1891" s="7" t="s">
        <v>8323</v>
      </c>
      <c r="S1891" t="s">
        <v>8327</v>
      </c>
      <c r="T1891" s="5">
        <f t="shared" si="119"/>
        <v>48.454545454545453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s="6">
        <f t="shared" si="118"/>
        <v>144.58441666666667</v>
      </c>
      <c r="Q1892" t="s">
        <v>8279</v>
      </c>
      <c r="R1892" s="7" t="s">
        <v>8323</v>
      </c>
      <c r="S1892" t="s">
        <v>8327</v>
      </c>
      <c r="T1892" s="5">
        <f t="shared" si="119"/>
        <v>70.5289837398374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s="6">
        <f t="shared" si="118"/>
        <v>105.55000000000001</v>
      </c>
      <c r="Q1893" t="s">
        <v>8279</v>
      </c>
      <c r="R1893" s="7" t="s">
        <v>8323</v>
      </c>
      <c r="S1893" t="s">
        <v>8327</v>
      </c>
      <c r="T1893" s="5">
        <f t="shared" si="119"/>
        <v>87.958333333333329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s="6">
        <f t="shared" si="118"/>
        <v>136.60000000000002</v>
      </c>
      <c r="Q1894" t="s">
        <v>8279</v>
      </c>
      <c r="R1894" s="7" t="s">
        <v>8323</v>
      </c>
      <c r="S1894" t="s">
        <v>8327</v>
      </c>
      <c r="T1894" s="5">
        <f t="shared" si="119"/>
        <v>26.26923076923077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s="6">
        <f t="shared" si="118"/>
        <v>104</v>
      </c>
      <c r="Q1895" t="s">
        <v>8279</v>
      </c>
      <c r="R1895" s="7" t="s">
        <v>8323</v>
      </c>
      <c r="S1895" t="s">
        <v>8327</v>
      </c>
      <c r="T1895" s="5">
        <f t="shared" si="119"/>
        <v>57.777777777777779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s="6">
        <f t="shared" si="118"/>
        <v>114.5</v>
      </c>
      <c r="Q1896" t="s">
        <v>8279</v>
      </c>
      <c r="R1896" s="7" t="s">
        <v>8323</v>
      </c>
      <c r="S1896" t="s">
        <v>8327</v>
      </c>
      <c r="T1896" s="5">
        <f t="shared" si="119"/>
        <v>57.25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s="6">
        <f t="shared" si="118"/>
        <v>101.71957671957672</v>
      </c>
      <c r="Q1897" t="s">
        <v>8279</v>
      </c>
      <c r="R1897" s="7" t="s">
        <v>8323</v>
      </c>
      <c r="S1897" t="s">
        <v>8327</v>
      </c>
      <c r="T1897" s="5">
        <f t="shared" si="119"/>
        <v>196.34042553191489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s="6">
        <f t="shared" si="118"/>
        <v>123.94678492239468</v>
      </c>
      <c r="Q1898" t="s">
        <v>8279</v>
      </c>
      <c r="R1898" s="7" t="s">
        <v>8323</v>
      </c>
      <c r="S1898" t="s">
        <v>8327</v>
      </c>
      <c r="T1898" s="5">
        <f t="shared" si="119"/>
        <v>43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s="6">
        <f t="shared" si="118"/>
        <v>102.45669291338582</v>
      </c>
      <c r="Q1899" t="s">
        <v>8279</v>
      </c>
      <c r="R1899" s="7" t="s">
        <v>8323</v>
      </c>
      <c r="S1899" t="s">
        <v>8327</v>
      </c>
      <c r="T1899" s="5">
        <f t="shared" si="119"/>
        <v>35.551912568306008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s="6">
        <f t="shared" si="118"/>
        <v>144.5</v>
      </c>
      <c r="Q1900" t="s">
        <v>8279</v>
      </c>
      <c r="R1900" s="7" t="s">
        <v>8323</v>
      </c>
      <c r="S1900" t="s">
        <v>8327</v>
      </c>
      <c r="T1900" s="5">
        <f t="shared" si="119"/>
        <v>68.80952380952381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s="6">
        <f t="shared" si="118"/>
        <v>133.33333333333331</v>
      </c>
      <c r="Q1901" t="s">
        <v>8279</v>
      </c>
      <c r="R1901" s="7" t="s">
        <v>8323</v>
      </c>
      <c r="S1901" t="s">
        <v>8327</v>
      </c>
      <c r="T1901" s="5">
        <f t="shared" si="119"/>
        <v>28.571428571428573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s="6">
        <f t="shared" si="118"/>
        <v>109.3644</v>
      </c>
      <c r="Q1902" t="s">
        <v>8279</v>
      </c>
      <c r="R1902" s="7" t="s">
        <v>8323</v>
      </c>
      <c r="S1902" t="s">
        <v>8327</v>
      </c>
      <c r="T1902" s="5">
        <f t="shared" si="119"/>
        <v>50.631666666666668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s="6">
        <f t="shared" si="118"/>
        <v>2.6969696969696968</v>
      </c>
      <c r="Q1903" t="s">
        <v>8294</v>
      </c>
      <c r="R1903" s="7" t="s">
        <v>8317</v>
      </c>
      <c r="S1903" t="s">
        <v>8346</v>
      </c>
      <c r="T1903" s="5">
        <f t="shared" si="119"/>
        <v>106.8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s="6">
        <f t="shared" si="118"/>
        <v>1.2</v>
      </c>
      <c r="Q1904" t="s">
        <v>8294</v>
      </c>
      <c r="R1904" s="7" t="s">
        <v>8317</v>
      </c>
      <c r="S1904" t="s">
        <v>8346</v>
      </c>
      <c r="T1904" s="5">
        <f t="shared" si="119"/>
        <v>4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s="6">
        <f t="shared" si="118"/>
        <v>46.6</v>
      </c>
      <c r="Q1905" t="s">
        <v>8294</v>
      </c>
      <c r="R1905" s="7" t="s">
        <v>8317</v>
      </c>
      <c r="S1905" t="s">
        <v>8346</v>
      </c>
      <c r="T1905" s="5">
        <f t="shared" si="119"/>
        <v>34.097560975609753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s="6">
        <f t="shared" si="118"/>
        <v>0.1</v>
      </c>
      <c r="Q1906" t="s">
        <v>8294</v>
      </c>
      <c r="R1906" s="7" t="s">
        <v>8317</v>
      </c>
      <c r="S1906" t="s">
        <v>8346</v>
      </c>
      <c r="T1906" s="5">
        <f t="shared" si="119"/>
        <v>25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s="6">
        <f t="shared" si="118"/>
        <v>0.16800000000000001</v>
      </c>
      <c r="Q1907" t="s">
        <v>8294</v>
      </c>
      <c r="R1907" s="7" t="s">
        <v>8317</v>
      </c>
      <c r="S1907" t="s">
        <v>8346</v>
      </c>
      <c r="T1907" s="5">
        <f t="shared" si="119"/>
        <v>10.5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s="6">
        <f t="shared" si="118"/>
        <v>42.76</v>
      </c>
      <c r="Q1908" t="s">
        <v>8294</v>
      </c>
      <c r="R1908" s="7" t="s">
        <v>8317</v>
      </c>
      <c r="S1908" t="s">
        <v>8346</v>
      </c>
      <c r="T1908" s="5">
        <f t="shared" si="119"/>
        <v>215.95959595959596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s="6">
        <f t="shared" si="118"/>
        <v>0.28333333333333333</v>
      </c>
      <c r="Q1909" t="s">
        <v>8294</v>
      </c>
      <c r="R1909" s="7" t="s">
        <v>8317</v>
      </c>
      <c r="S1909" t="s">
        <v>8346</v>
      </c>
      <c r="T1909" s="5">
        <f t="shared" si="119"/>
        <v>21.25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s="6">
        <f t="shared" si="118"/>
        <v>1.7319999999999998</v>
      </c>
      <c r="Q1910" t="s">
        <v>8294</v>
      </c>
      <c r="R1910" s="7" t="s">
        <v>8317</v>
      </c>
      <c r="S1910" t="s">
        <v>8346</v>
      </c>
      <c r="T1910" s="5">
        <f t="shared" si="119"/>
        <v>108.25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s="6">
        <f t="shared" si="118"/>
        <v>14.111428571428572</v>
      </c>
      <c r="Q1911" t="s">
        <v>8294</v>
      </c>
      <c r="R1911" s="7" t="s">
        <v>8317</v>
      </c>
      <c r="S1911" t="s">
        <v>8346</v>
      </c>
      <c r="T1911" s="5">
        <f t="shared" si="119"/>
        <v>129.97368421052633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s="6">
        <f t="shared" si="118"/>
        <v>39.395294117647055</v>
      </c>
      <c r="Q1912" t="s">
        <v>8294</v>
      </c>
      <c r="R1912" s="7" t="s">
        <v>8317</v>
      </c>
      <c r="S1912" t="s">
        <v>8346</v>
      </c>
      <c r="T1912" s="5">
        <f t="shared" si="119"/>
        <v>117.49473684210527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s="6">
        <f t="shared" si="118"/>
        <v>2.3529411764705882E-2</v>
      </c>
      <c r="Q1913" t="s">
        <v>8294</v>
      </c>
      <c r="R1913" s="7" t="s">
        <v>8317</v>
      </c>
      <c r="S1913" t="s">
        <v>8346</v>
      </c>
      <c r="T1913" s="5">
        <f t="shared" si="119"/>
        <v>10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s="6">
        <f t="shared" si="118"/>
        <v>59.3</v>
      </c>
      <c r="Q1914" t="s">
        <v>8294</v>
      </c>
      <c r="R1914" s="7" t="s">
        <v>8317</v>
      </c>
      <c r="S1914" t="s">
        <v>8346</v>
      </c>
      <c r="T1914" s="5">
        <f t="shared" si="119"/>
        <v>70.595238095238102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s="6">
        <f t="shared" si="118"/>
        <v>1.3270833333333334</v>
      </c>
      <c r="Q1915" t="s">
        <v>8294</v>
      </c>
      <c r="R1915" s="7" t="s">
        <v>8317</v>
      </c>
      <c r="S1915" t="s">
        <v>8346</v>
      </c>
      <c r="T1915" s="5">
        <f t="shared" si="119"/>
        <v>24.5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s="6">
        <f t="shared" si="118"/>
        <v>9.0090090090090094</v>
      </c>
      <c r="Q1916" t="s">
        <v>8294</v>
      </c>
      <c r="R1916" s="7" t="s">
        <v>8317</v>
      </c>
      <c r="S1916" t="s">
        <v>8346</v>
      </c>
      <c r="T1916" s="5">
        <f t="shared" si="119"/>
        <v>30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s="6">
        <f t="shared" si="118"/>
        <v>1.6</v>
      </c>
      <c r="Q1917" t="s">
        <v>8294</v>
      </c>
      <c r="R1917" s="7" t="s">
        <v>8317</v>
      </c>
      <c r="S1917" t="s">
        <v>8346</v>
      </c>
      <c r="T1917" s="5">
        <f t="shared" si="119"/>
        <v>2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s="6">
        <f t="shared" si="118"/>
        <v>0.51</v>
      </c>
      <c r="Q1918" t="s">
        <v>8294</v>
      </c>
      <c r="R1918" s="7" t="s">
        <v>8317</v>
      </c>
      <c r="S1918" t="s">
        <v>8346</v>
      </c>
      <c r="T1918" s="5">
        <f t="shared" si="119"/>
        <v>17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s="6">
        <f t="shared" si="118"/>
        <v>52.570512820512818</v>
      </c>
      <c r="Q1919" t="s">
        <v>8294</v>
      </c>
      <c r="R1919" s="7" t="s">
        <v>8317</v>
      </c>
      <c r="S1919" t="s">
        <v>8346</v>
      </c>
      <c r="T1919" s="5">
        <f t="shared" si="119"/>
        <v>2928.9285714285716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s="6">
        <f t="shared" si="118"/>
        <v>1.04</v>
      </c>
      <c r="Q1920" t="s">
        <v>8294</v>
      </c>
      <c r="R1920" s="7" t="s">
        <v>8317</v>
      </c>
      <c r="S1920" t="s">
        <v>8346</v>
      </c>
      <c r="T1920" s="5">
        <f t="shared" si="119"/>
        <v>28.888888888888889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s="6">
        <f t="shared" si="118"/>
        <v>47.4</v>
      </c>
      <c r="Q1921" t="s">
        <v>8294</v>
      </c>
      <c r="R1921" s="7" t="s">
        <v>8317</v>
      </c>
      <c r="S1921" t="s">
        <v>8346</v>
      </c>
      <c r="T1921" s="5">
        <f t="shared" si="119"/>
        <v>29.625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s="6">
        <f t="shared" si="118"/>
        <v>43.03</v>
      </c>
      <c r="Q1922" t="s">
        <v>8294</v>
      </c>
      <c r="R1922" s="7" t="s">
        <v>8317</v>
      </c>
      <c r="S1922" t="s">
        <v>8346</v>
      </c>
      <c r="T1922" s="5">
        <f t="shared" si="119"/>
        <v>40.980952380952381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s="6">
        <f t="shared" ref="P1923:P1986" si="122">(E1923/D1923)*100</f>
        <v>136.80000000000001</v>
      </c>
      <c r="Q1923" t="s">
        <v>8279</v>
      </c>
      <c r="R1923" s="7" t="s">
        <v>8323</v>
      </c>
      <c r="S1923" t="s">
        <v>8327</v>
      </c>
      <c r="T1923" s="5">
        <f t="shared" ref="T1923:T1986" si="123">E1923/N1923</f>
        <v>54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s="6">
        <f t="shared" si="122"/>
        <v>115.55</v>
      </c>
      <c r="Q1924" t="s">
        <v>8279</v>
      </c>
      <c r="R1924" s="7" t="s">
        <v>8323</v>
      </c>
      <c r="S1924" t="s">
        <v>8327</v>
      </c>
      <c r="T1924" s="5">
        <f t="shared" si="123"/>
        <v>36.109375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s="6">
        <f t="shared" si="122"/>
        <v>240.79999999999998</v>
      </c>
      <c r="Q1925" t="s">
        <v>8279</v>
      </c>
      <c r="R1925" s="7" t="s">
        <v>8323</v>
      </c>
      <c r="S1925" t="s">
        <v>8327</v>
      </c>
      <c r="T1925" s="5">
        <f t="shared" si="123"/>
        <v>23.153846153846153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s="6">
        <f t="shared" si="122"/>
        <v>114.39999999999999</v>
      </c>
      <c r="Q1926" t="s">
        <v>8279</v>
      </c>
      <c r="R1926" s="7" t="s">
        <v>8323</v>
      </c>
      <c r="S1926" t="s">
        <v>8327</v>
      </c>
      <c r="T1926" s="5">
        <f t="shared" si="123"/>
        <v>104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s="6">
        <f t="shared" si="122"/>
        <v>110.33333333333333</v>
      </c>
      <c r="Q1927" t="s">
        <v>8279</v>
      </c>
      <c r="R1927" s="7" t="s">
        <v>8323</v>
      </c>
      <c r="S1927" t="s">
        <v>8327</v>
      </c>
      <c r="T1927" s="5">
        <f t="shared" si="123"/>
        <v>31.826923076923077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s="6">
        <f t="shared" si="122"/>
        <v>195.37933333333334</v>
      </c>
      <c r="Q1928" t="s">
        <v>8279</v>
      </c>
      <c r="R1928" s="7" t="s">
        <v>8323</v>
      </c>
      <c r="S1928" t="s">
        <v>8327</v>
      </c>
      <c r="T1928" s="5">
        <f t="shared" si="123"/>
        <v>27.3896261682243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s="6">
        <f t="shared" si="122"/>
        <v>103.33333333333334</v>
      </c>
      <c r="Q1929" t="s">
        <v>8279</v>
      </c>
      <c r="R1929" s="7" t="s">
        <v>8323</v>
      </c>
      <c r="S1929" t="s">
        <v>8327</v>
      </c>
      <c r="T1929" s="5">
        <f t="shared" si="123"/>
        <v>56.363636363636367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s="6">
        <f t="shared" si="122"/>
        <v>103.1372549019608</v>
      </c>
      <c r="Q1930" t="s">
        <v>8279</v>
      </c>
      <c r="R1930" s="7" t="s">
        <v>8323</v>
      </c>
      <c r="S1930" t="s">
        <v>8327</v>
      </c>
      <c r="T1930" s="5">
        <f t="shared" si="123"/>
        <v>77.352941176470594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s="6">
        <f t="shared" si="122"/>
        <v>100.3125</v>
      </c>
      <c r="Q1931" t="s">
        <v>8279</v>
      </c>
      <c r="R1931" s="7" t="s">
        <v>8323</v>
      </c>
      <c r="S1931" t="s">
        <v>8327</v>
      </c>
      <c r="T1931" s="5">
        <f t="shared" si="123"/>
        <v>42.8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s="6">
        <f t="shared" si="122"/>
        <v>127</v>
      </c>
      <c r="Q1932" t="s">
        <v>8279</v>
      </c>
      <c r="R1932" s="7" t="s">
        <v>8323</v>
      </c>
      <c r="S1932" t="s">
        <v>8327</v>
      </c>
      <c r="T1932" s="5">
        <f t="shared" si="123"/>
        <v>48.846153846153847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s="6">
        <f t="shared" si="122"/>
        <v>120.601</v>
      </c>
      <c r="Q1933" t="s">
        <v>8279</v>
      </c>
      <c r="R1933" s="7" t="s">
        <v>8323</v>
      </c>
      <c r="S1933" t="s">
        <v>8327</v>
      </c>
      <c r="T1933" s="5">
        <f t="shared" si="123"/>
        <v>48.240400000000001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s="6">
        <f t="shared" si="122"/>
        <v>106.99047619047619</v>
      </c>
      <c r="Q1934" t="s">
        <v>8279</v>
      </c>
      <c r="R1934" s="7" t="s">
        <v>8323</v>
      </c>
      <c r="S1934" t="s">
        <v>8327</v>
      </c>
      <c r="T1934" s="5">
        <f t="shared" si="123"/>
        <v>70.212500000000006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s="6">
        <f t="shared" si="122"/>
        <v>172.43333333333334</v>
      </c>
      <c r="Q1935" t="s">
        <v>8279</v>
      </c>
      <c r="R1935" s="7" t="s">
        <v>8323</v>
      </c>
      <c r="S1935" t="s">
        <v>8327</v>
      </c>
      <c r="T1935" s="5">
        <f t="shared" si="123"/>
        <v>94.054545454545448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s="6">
        <f t="shared" si="122"/>
        <v>123.61999999999999</v>
      </c>
      <c r="Q1936" t="s">
        <v>8279</v>
      </c>
      <c r="R1936" s="7" t="s">
        <v>8323</v>
      </c>
      <c r="S1936" t="s">
        <v>8327</v>
      </c>
      <c r="T1936" s="5">
        <f t="shared" si="123"/>
        <v>80.272727272727266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s="6">
        <f t="shared" si="122"/>
        <v>108.4</v>
      </c>
      <c r="Q1937" t="s">
        <v>8279</v>
      </c>
      <c r="R1937" s="7" t="s">
        <v>8323</v>
      </c>
      <c r="S1937" t="s">
        <v>8327</v>
      </c>
      <c r="T1937" s="5">
        <f t="shared" si="123"/>
        <v>54.2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s="6">
        <f t="shared" si="122"/>
        <v>116.52013333333333</v>
      </c>
      <c r="Q1938" t="s">
        <v>8279</v>
      </c>
      <c r="R1938" s="7" t="s">
        <v>8323</v>
      </c>
      <c r="S1938" t="s">
        <v>8327</v>
      </c>
      <c r="T1938" s="5">
        <f t="shared" si="123"/>
        <v>60.26903448275862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s="6">
        <f t="shared" si="122"/>
        <v>187.245</v>
      </c>
      <c r="Q1939" t="s">
        <v>8279</v>
      </c>
      <c r="R1939" s="7" t="s">
        <v>8323</v>
      </c>
      <c r="S1939" t="s">
        <v>8327</v>
      </c>
      <c r="T1939" s="5">
        <f t="shared" si="123"/>
        <v>38.740344827586206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s="6">
        <f t="shared" si="122"/>
        <v>115.93333333333334</v>
      </c>
      <c r="Q1940" t="s">
        <v>8279</v>
      </c>
      <c r="R1940" s="7" t="s">
        <v>8323</v>
      </c>
      <c r="S1940" t="s">
        <v>8327</v>
      </c>
      <c r="T1940" s="5">
        <f t="shared" si="123"/>
        <v>152.54385964912279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s="6">
        <f t="shared" si="122"/>
        <v>110.7</v>
      </c>
      <c r="Q1941" t="s">
        <v>8279</v>
      </c>
      <c r="R1941" s="7" t="s">
        <v>8323</v>
      </c>
      <c r="S1941" t="s">
        <v>8327</v>
      </c>
      <c r="T1941" s="5">
        <f t="shared" si="123"/>
        <v>115.3125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s="6">
        <f t="shared" si="122"/>
        <v>170.92307692307693</v>
      </c>
      <c r="Q1942" t="s">
        <v>8279</v>
      </c>
      <c r="R1942" s="7" t="s">
        <v>8323</v>
      </c>
      <c r="S1942" t="s">
        <v>8327</v>
      </c>
      <c r="T1942" s="5">
        <f t="shared" si="123"/>
        <v>35.838709677419352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s="6">
        <f t="shared" si="122"/>
        <v>126.11835600000001</v>
      </c>
      <c r="Q1943" t="s">
        <v>8295</v>
      </c>
      <c r="R1943" s="7" t="s">
        <v>8317</v>
      </c>
      <c r="S1943" t="s">
        <v>8347</v>
      </c>
      <c r="T1943" s="5">
        <f t="shared" si="123"/>
        <v>64.570118779438872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s="6">
        <f t="shared" si="122"/>
        <v>138.44033333333334</v>
      </c>
      <c r="Q1944" t="s">
        <v>8295</v>
      </c>
      <c r="R1944" s="7" t="s">
        <v>8317</v>
      </c>
      <c r="S1944" t="s">
        <v>8347</v>
      </c>
      <c r="T1944" s="5">
        <f t="shared" si="123"/>
        <v>87.436000000000007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s="6">
        <f t="shared" si="122"/>
        <v>1705.2499999999998</v>
      </c>
      <c r="Q1945" t="s">
        <v>8295</v>
      </c>
      <c r="R1945" s="7" t="s">
        <v>8317</v>
      </c>
      <c r="S1945" t="s">
        <v>8347</v>
      </c>
      <c r="T1945" s="5">
        <f t="shared" si="123"/>
        <v>68.815577078288939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s="6">
        <f t="shared" si="122"/>
        <v>788.05550000000005</v>
      </c>
      <c r="Q1946" t="s">
        <v>8295</v>
      </c>
      <c r="R1946" s="7" t="s">
        <v>8317</v>
      </c>
      <c r="S1946" t="s">
        <v>8347</v>
      </c>
      <c r="T1946" s="5">
        <f t="shared" si="123"/>
        <v>176.200223588597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s="6">
        <f t="shared" si="122"/>
        <v>348.01799999999997</v>
      </c>
      <c r="Q1947" t="s">
        <v>8295</v>
      </c>
      <c r="R1947" s="7" t="s">
        <v>8317</v>
      </c>
      <c r="S1947" t="s">
        <v>8347</v>
      </c>
      <c r="T1947" s="5">
        <f t="shared" si="123"/>
        <v>511.79117647058825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s="6">
        <f t="shared" si="122"/>
        <v>149.74666666666667</v>
      </c>
      <c r="Q1948" t="s">
        <v>8295</v>
      </c>
      <c r="R1948" s="7" t="s">
        <v>8317</v>
      </c>
      <c r="S1948" t="s">
        <v>8347</v>
      </c>
      <c r="T1948" s="5">
        <f t="shared" si="123"/>
        <v>160.44285714285715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s="6">
        <f t="shared" si="122"/>
        <v>100.63375000000001</v>
      </c>
      <c r="Q1949" t="s">
        <v>8295</v>
      </c>
      <c r="R1949" s="7" t="s">
        <v>8317</v>
      </c>
      <c r="S1949" t="s">
        <v>8347</v>
      </c>
      <c r="T1949" s="5">
        <f t="shared" si="123"/>
        <v>35.003043478260871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s="6">
        <f t="shared" si="122"/>
        <v>800.21100000000001</v>
      </c>
      <c r="Q1950" t="s">
        <v>8295</v>
      </c>
      <c r="R1950" s="7" t="s">
        <v>8317</v>
      </c>
      <c r="S1950" t="s">
        <v>8347</v>
      </c>
      <c r="T1950" s="5">
        <f t="shared" si="123"/>
        <v>188.50671378091872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s="6">
        <f t="shared" si="122"/>
        <v>106.00260000000002</v>
      </c>
      <c r="Q1951" t="s">
        <v>8295</v>
      </c>
      <c r="R1951" s="7" t="s">
        <v>8317</v>
      </c>
      <c r="S1951" t="s">
        <v>8347</v>
      </c>
      <c r="T1951" s="5">
        <f t="shared" si="123"/>
        <v>56.204984093319197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s="6">
        <f t="shared" si="122"/>
        <v>200.51866666666669</v>
      </c>
      <c r="Q1952" t="s">
        <v>8295</v>
      </c>
      <c r="R1952" s="7" t="s">
        <v>8317</v>
      </c>
      <c r="S1952" t="s">
        <v>8347</v>
      </c>
      <c r="T1952" s="5">
        <f t="shared" si="123"/>
        <v>51.3054157782516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s="6">
        <f t="shared" si="122"/>
        <v>212.44399999999999</v>
      </c>
      <c r="Q1953" t="s">
        <v>8295</v>
      </c>
      <c r="R1953" s="7" t="s">
        <v>8317</v>
      </c>
      <c r="S1953" t="s">
        <v>8347</v>
      </c>
      <c r="T1953" s="5">
        <f t="shared" si="123"/>
        <v>127.36450839328538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s="6">
        <f t="shared" si="122"/>
        <v>198.47237142857145</v>
      </c>
      <c r="Q1954" t="s">
        <v>8295</v>
      </c>
      <c r="R1954" s="7" t="s">
        <v>8317</v>
      </c>
      <c r="S1954" t="s">
        <v>8347</v>
      </c>
      <c r="T1954" s="5">
        <f t="shared" si="123"/>
        <v>101.85532258064516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s="6">
        <f t="shared" si="122"/>
        <v>225.94666666666666</v>
      </c>
      <c r="Q1955" t="s">
        <v>8295</v>
      </c>
      <c r="R1955" s="7" t="s">
        <v>8317</v>
      </c>
      <c r="S1955" t="s">
        <v>8347</v>
      </c>
      <c r="T1955" s="5">
        <f t="shared" si="123"/>
        <v>230.55782312925169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s="6">
        <f t="shared" si="122"/>
        <v>698.94800000000009</v>
      </c>
      <c r="Q1956" t="s">
        <v>8295</v>
      </c>
      <c r="R1956" s="7" t="s">
        <v>8317</v>
      </c>
      <c r="S1956" t="s">
        <v>8347</v>
      </c>
      <c r="T1956" s="5">
        <f t="shared" si="123"/>
        <v>842.10602409638557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s="6">
        <f t="shared" si="122"/>
        <v>398.59528571428569</v>
      </c>
      <c r="Q1957" t="s">
        <v>8295</v>
      </c>
      <c r="R1957" s="7" t="s">
        <v>8317</v>
      </c>
      <c r="S1957" t="s">
        <v>8347</v>
      </c>
      <c r="T1957" s="5">
        <f t="shared" si="123"/>
        <v>577.27593103448271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s="6">
        <f t="shared" si="122"/>
        <v>294.0333333333333</v>
      </c>
      <c r="Q1958" t="s">
        <v>8295</v>
      </c>
      <c r="R1958" s="7" t="s">
        <v>8317</v>
      </c>
      <c r="S1958" t="s">
        <v>8347</v>
      </c>
      <c r="T1958" s="5">
        <f t="shared" si="123"/>
        <v>483.34246575342468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s="6">
        <f t="shared" si="122"/>
        <v>167.50470000000001</v>
      </c>
      <c r="Q1959" t="s">
        <v>8295</v>
      </c>
      <c r="R1959" s="7" t="s">
        <v>8317</v>
      </c>
      <c r="S1959" t="s">
        <v>8347</v>
      </c>
      <c r="T1959" s="5">
        <f t="shared" si="123"/>
        <v>76.138500000000008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s="6">
        <f t="shared" si="122"/>
        <v>1435.5717142857143</v>
      </c>
      <c r="Q1960" t="s">
        <v>8295</v>
      </c>
      <c r="R1960" s="7" t="s">
        <v>8317</v>
      </c>
      <c r="S1960" t="s">
        <v>8347</v>
      </c>
      <c r="T1960" s="5">
        <f t="shared" si="123"/>
        <v>74.107684365781708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s="6">
        <f t="shared" si="122"/>
        <v>156.73439999999999</v>
      </c>
      <c r="Q1961" t="s">
        <v>8295</v>
      </c>
      <c r="R1961" s="7" t="s">
        <v>8317</v>
      </c>
      <c r="S1961" t="s">
        <v>8347</v>
      </c>
      <c r="T1961" s="5">
        <f t="shared" si="123"/>
        <v>36.965660377358489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s="6">
        <f t="shared" si="122"/>
        <v>117.90285714285716</v>
      </c>
      <c r="Q1962" t="s">
        <v>8295</v>
      </c>
      <c r="R1962" s="7" t="s">
        <v>8317</v>
      </c>
      <c r="S1962" t="s">
        <v>8347</v>
      </c>
      <c r="T1962" s="5">
        <f t="shared" si="123"/>
        <v>2500.969696969697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s="6">
        <f t="shared" si="122"/>
        <v>1105.3811999999998</v>
      </c>
      <c r="Q1963" t="s">
        <v>8295</v>
      </c>
      <c r="R1963" s="7" t="s">
        <v>8317</v>
      </c>
      <c r="S1963" t="s">
        <v>8347</v>
      </c>
      <c r="T1963" s="5">
        <f t="shared" si="123"/>
        <v>67.690214329454989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s="6">
        <f t="shared" si="122"/>
        <v>192.92499999999998</v>
      </c>
      <c r="Q1964" t="s">
        <v>8295</v>
      </c>
      <c r="R1964" s="7" t="s">
        <v>8317</v>
      </c>
      <c r="S1964" t="s">
        <v>8347</v>
      </c>
      <c r="T1964" s="5">
        <f t="shared" si="123"/>
        <v>63.04738562091503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s="6">
        <f t="shared" si="122"/>
        <v>126.8842105263158</v>
      </c>
      <c r="Q1965" t="s">
        <v>8295</v>
      </c>
      <c r="R1965" s="7" t="s">
        <v>8317</v>
      </c>
      <c r="S1965" t="s">
        <v>8347</v>
      </c>
      <c r="T1965" s="5">
        <f t="shared" si="123"/>
        <v>117.6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s="6">
        <f t="shared" si="122"/>
        <v>259.57748878923763</v>
      </c>
      <c r="Q1966" t="s">
        <v>8295</v>
      </c>
      <c r="R1966" s="7" t="s">
        <v>8317</v>
      </c>
      <c r="S1966" t="s">
        <v>8347</v>
      </c>
      <c r="T1966" s="5">
        <f t="shared" si="123"/>
        <v>180.75185011709601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s="6">
        <f t="shared" si="122"/>
        <v>262.27999999999997</v>
      </c>
      <c r="Q1967" t="s">
        <v>8295</v>
      </c>
      <c r="R1967" s="7" t="s">
        <v>8317</v>
      </c>
      <c r="S1967" t="s">
        <v>8347</v>
      </c>
      <c r="T1967" s="5">
        <f t="shared" si="123"/>
        <v>127.32038834951456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s="6">
        <f t="shared" si="122"/>
        <v>206.74309000000002</v>
      </c>
      <c r="Q1968" t="s">
        <v>8295</v>
      </c>
      <c r="R1968" s="7" t="s">
        <v>8317</v>
      </c>
      <c r="S1968" t="s">
        <v>8347</v>
      </c>
      <c r="T1968" s="5">
        <f t="shared" si="123"/>
        <v>136.6444745538665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s="6">
        <f t="shared" si="122"/>
        <v>370.13</v>
      </c>
      <c r="Q1969" t="s">
        <v>8295</v>
      </c>
      <c r="R1969" s="7" t="s">
        <v>8317</v>
      </c>
      <c r="S1969" t="s">
        <v>8347</v>
      </c>
      <c r="T1969" s="5">
        <f t="shared" si="123"/>
        <v>182.78024691358024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s="6">
        <f t="shared" si="122"/>
        <v>284.96600000000001</v>
      </c>
      <c r="Q1970" t="s">
        <v>8295</v>
      </c>
      <c r="R1970" s="7" t="s">
        <v>8317</v>
      </c>
      <c r="S1970" t="s">
        <v>8347</v>
      </c>
      <c r="T1970" s="5">
        <f t="shared" si="123"/>
        <v>279.37843137254902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s="6">
        <f t="shared" si="122"/>
        <v>579.08000000000004</v>
      </c>
      <c r="Q1971" t="s">
        <v>8295</v>
      </c>
      <c r="R1971" s="7" t="s">
        <v>8317</v>
      </c>
      <c r="S1971" t="s">
        <v>8347</v>
      </c>
      <c r="T1971" s="5">
        <f t="shared" si="123"/>
        <v>61.375728669846318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s="6">
        <f t="shared" si="122"/>
        <v>1131.8</v>
      </c>
      <c r="Q1972" t="s">
        <v>8295</v>
      </c>
      <c r="R1972" s="7" t="s">
        <v>8317</v>
      </c>
      <c r="S1972" t="s">
        <v>8347</v>
      </c>
      <c r="T1972" s="5">
        <f t="shared" si="123"/>
        <v>80.727532097004286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s="6">
        <f t="shared" si="122"/>
        <v>263.02771750000005</v>
      </c>
      <c r="Q1973" t="s">
        <v>8295</v>
      </c>
      <c r="R1973" s="7" t="s">
        <v>8317</v>
      </c>
      <c r="S1973" t="s">
        <v>8347</v>
      </c>
      <c r="T1973" s="5">
        <f t="shared" si="123"/>
        <v>272.35590732591254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s="6">
        <f t="shared" si="122"/>
        <v>674.48</v>
      </c>
      <c r="Q1974" t="s">
        <v>8295</v>
      </c>
      <c r="R1974" s="7" t="s">
        <v>8317</v>
      </c>
      <c r="S1974" t="s">
        <v>8347</v>
      </c>
      <c r="T1974" s="5">
        <f t="shared" si="123"/>
        <v>70.848739495798313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s="6">
        <f t="shared" si="122"/>
        <v>256.83081313131316</v>
      </c>
      <c r="Q1975" t="s">
        <v>8295</v>
      </c>
      <c r="R1975" s="7" t="s">
        <v>8317</v>
      </c>
      <c r="S1975" t="s">
        <v>8347</v>
      </c>
      <c r="T1975" s="5">
        <f t="shared" si="123"/>
        <v>247.94003412969283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s="6">
        <f t="shared" si="122"/>
        <v>375.49599999999998</v>
      </c>
      <c r="Q1976" t="s">
        <v>8295</v>
      </c>
      <c r="R1976" s="7" t="s">
        <v>8317</v>
      </c>
      <c r="S1976" t="s">
        <v>8347</v>
      </c>
      <c r="T1976" s="5">
        <f t="shared" si="123"/>
        <v>186.81393034825871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s="6">
        <f t="shared" si="122"/>
        <v>208.70837499999996</v>
      </c>
      <c r="Q1977" t="s">
        <v>8295</v>
      </c>
      <c r="R1977" s="7" t="s">
        <v>8317</v>
      </c>
      <c r="S1977" t="s">
        <v>8347</v>
      </c>
      <c r="T1977" s="5">
        <f t="shared" si="123"/>
        <v>131.98948616600788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s="6">
        <f t="shared" si="122"/>
        <v>346.6</v>
      </c>
      <c r="Q1978" t="s">
        <v>8295</v>
      </c>
      <c r="R1978" s="7" t="s">
        <v>8317</v>
      </c>
      <c r="S1978" t="s">
        <v>8347</v>
      </c>
      <c r="T1978" s="5">
        <f t="shared" si="123"/>
        <v>29.310782241014799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s="6">
        <f t="shared" si="122"/>
        <v>402.33</v>
      </c>
      <c r="Q1979" t="s">
        <v>8295</v>
      </c>
      <c r="R1979" s="7" t="s">
        <v>8317</v>
      </c>
      <c r="S1979" t="s">
        <v>8347</v>
      </c>
      <c r="T1979" s="5">
        <f t="shared" si="123"/>
        <v>245.02436053593178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s="6">
        <f t="shared" si="122"/>
        <v>1026.8451399999999</v>
      </c>
      <c r="Q1980" t="s">
        <v>8295</v>
      </c>
      <c r="R1980" s="7" t="s">
        <v>8317</v>
      </c>
      <c r="S1980" t="s">
        <v>8347</v>
      </c>
      <c r="T1980" s="5">
        <f t="shared" si="123"/>
        <v>1323.2540463917526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s="6">
        <f t="shared" si="122"/>
        <v>114.901155</v>
      </c>
      <c r="Q1981" t="s">
        <v>8295</v>
      </c>
      <c r="R1981" s="7" t="s">
        <v>8317</v>
      </c>
      <c r="S1981" t="s">
        <v>8347</v>
      </c>
      <c r="T1981" s="5">
        <f t="shared" si="123"/>
        <v>282.65966789667897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s="6">
        <f t="shared" si="122"/>
        <v>354.82402000000002</v>
      </c>
      <c r="Q1982" t="s">
        <v>8295</v>
      </c>
      <c r="R1982" s="7" t="s">
        <v>8317</v>
      </c>
      <c r="S1982" t="s">
        <v>8347</v>
      </c>
      <c r="T1982" s="5">
        <f t="shared" si="123"/>
        <v>91.214401028277635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s="6">
        <f t="shared" si="122"/>
        <v>5.08</v>
      </c>
      <c r="Q1983" t="s">
        <v>8296</v>
      </c>
      <c r="R1983" s="7" t="s">
        <v>8336</v>
      </c>
      <c r="S1983" t="s">
        <v>8348</v>
      </c>
      <c r="T1983" s="5">
        <f t="shared" si="123"/>
        <v>31.75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s="6">
        <f t="shared" si="122"/>
        <v>0</v>
      </c>
      <c r="Q1984" t="s">
        <v>8296</v>
      </c>
      <c r="R1984" s="7" t="s">
        <v>8336</v>
      </c>
      <c r="S1984" t="s">
        <v>8348</v>
      </c>
      <c r="T1984" s="5" t="e">
        <f t="shared" si="123"/>
        <v>#DIV/0!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s="6">
        <f t="shared" si="122"/>
        <v>4.3</v>
      </c>
      <c r="Q1985" t="s">
        <v>8296</v>
      </c>
      <c r="R1985" s="7" t="s">
        <v>8336</v>
      </c>
      <c r="S1985" t="s">
        <v>8348</v>
      </c>
      <c r="T1985" s="5">
        <f t="shared" si="123"/>
        <v>88.6875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s="6">
        <f t="shared" si="122"/>
        <v>21.146666666666665</v>
      </c>
      <c r="Q1986" t="s">
        <v>8296</v>
      </c>
      <c r="R1986" s="7" t="s">
        <v>8336</v>
      </c>
      <c r="S1986" t="s">
        <v>8348</v>
      </c>
      <c r="T1986" s="5">
        <f t="shared" si="123"/>
        <v>453.14285714285717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s="6">
        <f t="shared" ref="P1987:P2050" si="126">(E1987/D1987)*100</f>
        <v>3.1875</v>
      </c>
      <c r="Q1987" t="s">
        <v>8296</v>
      </c>
      <c r="R1987" s="7" t="s">
        <v>8336</v>
      </c>
      <c r="S1987" t="s">
        <v>8348</v>
      </c>
      <c r="T1987" s="5">
        <f t="shared" ref="T1987:T2050" si="127">E1987/N1987</f>
        <v>12.75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s="6">
        <f t="shared" si="126"/>
        <v>0.05</v>
      </c>
      <c r="Q1988" t="s">
        <v>8296</v>
      </c>
      <c r="R1988" s="7" t="s">
        <v>8336</v>
      </c>
      <c r="S1988" t="s">
        <v>8348</v>
      </c>
      <c r="T1988" s="5">
        <f t="shared" si="127"/>
        <v>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s="6">
        <f t="shared" si="126"/>
        <v>42.472727272727276</v>
      </c>
      <c r="Q1989" t="s">
        <v>8296</v>
      </c>
      <c r="R1989" s="7" t="s">
        <v>8336</v>
      </c>
      <c r="S1989" t="s">
        <v>8348</v>
      </c>
      <c r="T1989" s="5">
        <f t="shared" si="127"/>
        <v>83.428571428571431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s="6">
        <f t="shared" si="126"/>
        <v>0.41666666666666669</v>
      </c>
      <c r="Q1990" t="s">
        <v>8296</v>
      </c>
      <c r="R1990" s="7" t="s">
        <v>8336</v>
      </c>
      <c r="S1990" t="s">
        <v>8348</v>
      </c>
      <c r="T1990" s="5">
        <f t="shared" si="127"/>
        <v>25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s="6">
        <f t="shared" si="126"/>
        <v>1</v>
      </c>
      <c r="Q1991" t="s">
        <v>8296</v>
      </c>
      <c r="R1991" s="7" t="s">
        <v>8336</v>
      </c>
      <c r="S1991" t="s">
        <v>8348</v>
      </c>
      <c r="T1991" s="5">
        <f t="shared" si="127"/>
        <v>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s="6">
        <f t="shared" si="126"/>
        <v>16.966666666666665</v>
      </c>
      <c r="Q1992" t="s">
        <v>8296</v>
      </c>
      <c r="R1992" s="7" t="s">
        <v>8336</v>
      </c>
      <c r="S1992" t="s">
        <v>8348</v>
      </c>
      <c r="T1992" s="5">
        <f t="shared" si="127"/>
        <v>101.8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s="6">
        <f t="shared" si="126"/>
        <v>7.0000000000000009</v>
      </c>
      <c r="Q1993" t="s">
        <v>8296</v>
      </c>
      <c r="R1993" s="7" t="s">
        <v>8336</v>
      </c>
      <c r="S1993" t="s">
        <v>8348</v>
      </c>
      <c r="T1993" s="5">
        <f t="shared" si="127"/>
        <v>46.666666666666664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s="6">
        <f t="shared" si="126"/>
        <v>0.13333333333333333</v>
      </c>
      <c r="Q1994" t="s">
        <v>8296</v>
      </c>
      <c r="R1994" s="7" t="s">
        <v>8336</v>
      </c>
      <c r="S1994" t="s">
        <v>8348</v>
      </c>
      <c r="T1994" s="5">
        <f t="shared" si="127"/>
        <v>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s="6">
        <f t="shared" si="126"/>
        <v>0</v>
      </c>
      <c r="Q1995" t="s">
        <v>8296</v>
      </c>
      <c r="R1995" s="7" t="s">
        <v>8336</v>
      </c>
      <c r="S1995" t="s">
        <v>8348</v>
      </c>
      <c r="T1995" s="5" t="e">
        <f t="shared" si="127"/>
        <v>#DIV/0!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s="6">
        <f t="shared" si="126"/>
        <v>0</v>
      </c>
      <c r="Q1996" t="s">
        <v>8296</v>
      </c>
      <c r="R1996" s="7" t="s">
        <v>8336</v>
      </c>
      <c r="S1996" t="s">
        <v>8348</v>
      </c>
      <c r="T1996" s="5" t="e">
        <f t="shared" si="127"/>
        <v>#DIV/0!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s="6">
        <f t="shared" si="126"/>
        <v>7.8</v>
      </c>
      <c r="Q1997" t="s">
        <v>8296</v>
      </c>
      <c r="R1997" s="7" t="s">
        <v>8336</v>
      </c>
      <c r="S1997" t="s">
        <v>8348</v>
      </c>
      <c r="T1997" s="5">
        <f t="shared" si="127"/>
        <v>26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s="6">
        <f t="shared" si="126"/>
        <v>0</v>
      </c>
      <c r="Q1998" t="s">
        <v>8296</v>
      </c>
      <c r="R1998" s="7" t="s">
        <v>8336</v>
      </c>
      <c r="S1998" t="s">
        <v>8348</v>
      </c>
      <c r="T1998" s="5" t="e">
        <f t="shared" si="127"/>
        <v>#DIV/0!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s="6">
        <f t="shared" si="126"/>
        <v>0</v>
      </c>
      <c r="Q1999" t="s">
        <v>8296</v>
      </c>
      <c r="R1999" s="7" t="s">
        <v>8336</v>
      </c>
      <c r="S1999" t="s">
        <v>8348</v>
      </c>
      <c r="T1999" s="5" t="e">
        <f t="shared" si="127"/>
        <v>#DIV/0!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s="6">
        <f t="shared" si="126"/>
        <v>26.200000000000003</v>
      </c>
      <c r="Q2000" t="s">
        <v>8296</v>
      </c>
      <c r="R2000" s="7" t="s">
        <v>8336</v>
      </c>
      <c r="S2000" t="s">
        <v>8348</v>
      </c>
      <c r="T2000" s="5">
        <f t="shared" si="127"/>
        <v>218.33333333333334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s="6">
        <f t="shared" si="126"/>
        <v>0.76129032258064511</v>
      </c>
      <c r="Q2001" t="s">
        <v>8296</v>
      </c>
      <c r="R2001" s="7" t="s">
        <v>8336</v>
      </c>
      <c r="S2001" t="s">
        <v>8348</v>
      </c>
      <c r="T2001" s="5">
        <f t="shared" si="127"/>
        <v>33.714285714285715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s="6">
        <f t="shared" si="126"/>
        <v>12.5</v>
      </c>
      <c r="Q2002" t="s">
        <v>8296</v>
      </c>
      <c r="R2002" s="7" t="s">
        <v>8336</v>
      </c>
      <c r="S2002" t="s">
        <v>8348</v>
      </c>
      <c r="T2002" s="5">
        <f t="shared" si="127"/>
        <v>25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s="6">
        <f t="shared" si="126"/>
        <v>382.12909090909091</v>
      </c>
      <c r="Q2003" t="s">
        <v>8295</v>
      </c>
      <c r="R2003" s="7" t="s">
        <v>8317</v>
      </c>
      <c r="S2003" t="s">
        <v>8347</v>
      </c>
      <c r="T2003" s="5">
        <f t="shared" si="127"/>
        <v>128.38790470372632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s="6">
        <f t="shared" si="126"/>
        <v>216.79422000000002</v>
      </c>
      <c r="Q2004" t="s">
        <v>8295</v>
      </c>
      <c r="R2004" s="7" t="s">
        <v>8317</v>
      </c>
      <c r="S2004" t="s">
        <v>8347</v>
      </c>
      <c r="T2004" s="5">
        <f t="shared" si="127"/>
        <v>78.834261818181815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s="6">
        <f t="shared" si="126"/>
        <v>312</v>
      </c>
      <c r="Q2005" t="s">
        <v>8295</v>
      </c>
      <c r="R2005" s="7" t="s">
        <v>8317</v>
      </c>
      <c r="S2005" t="s">
        <v>8347</v>
      </c>
      <c r="T2005" s="5">
        <f t="shared" si="127"/>
        <v>91.764705882352942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s="6">
        <f t="shared" si="126"/>
        <v>234.42048</v>
      </c>
      <c r="Q2006" t="s">
        <v>8295</v>
      </c>
      <c r="R2006" s="7" t="s">
        <v>8317</v>
      </c>
      <c r="S2006" t="s">
        <v>8347</v>
      </c>
      <c r="T2006" s="5">
        <f t="shared" si="127"/>
        <v>331.10237288135596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s="6">
        <f t="shared" si="126"/>
        <v>123.68010000000001</v>
      </c>
      <c r="Q2007" t="s">
        <v>8295</v>
      </c>
      <c r="R2007" s="7" t="s">
        <v>8317</v>
      </c>
      <c r="S2007" t="s">
        <v>8347</v>
      </c>
      <c r="T2007" s="5">
        <f t="shared" si="127"/>
        <v>194.26193717277485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s="6">
        <f t="shared" si="126"/>
        <v>247.84</v>
      </c>
      <c r="Q2008" t="s">
        <v>8295</v>
      </c>
      <c r="R2008" s="7" t="s">
        <v>8317</v>
      </c>
      <c r="S2008" t="s">
        <v>8347</v>
      </c>
      <c r="T2008" s="5">
        <f t="shared" si="127"/>
        <v>408.97689768976898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s="6">
        <f t="shared" si="126"/>
        <v>115.7092</v>
      </c>
      <c r="Q2009" t="s">
        <v>8295</v>
      </c>
      <c r="R2009" s="7" t="s">
        <v>8317</v>
      </c>
      <c r="S2009" t="s">
        <v>8347</v>
      </c>
      <c r="T2009" s="5">
        <f t="shared" si="127"/>
        <v>84.459270072992695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s="6">
        <f t="shared" si="126"/>
        <v>117.07484768810599</v>
      </c>
      <c r="Q2010" t="s">
        <v>8295</v>
      </c>
      <c r="R2010" s="7" t="s">
        <v>8317</v>
      </c>
      <c r="S2010" t="s">
        <v>8347</v>
      </c>
      <c r="T2010" s="5">
        <f t="shared" si="127"/>
        <v>44.853658536585364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s="6">
        <f t="shared" si="126"/>
        <v>305.15800000000002</v>
      </c>
      <c r="Q2011" t="s">
        <v>8295</v>
      </c>
      <c r="R2011" s="7" t="s">
        <v>8317</v>
      </c>
      <c r="S2011" t="s">
        <v>8347</v>
      </c>
      <c r="T2011" s="5">
        <f t="shared" si="127"/>
        <v>383.3643216080402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s="6">
        <f t="shared" si="126"/>
        <v>320.05299999999994</v>
      </c>
      <c r="Q2012" t="s">
        <v>8295</v>
      </c>
      <c r="R2012" s="7" t="s">
        <v>8317</v>
      </c>
      <c r="S2012" t="s">
        <v>8347</v>
      </c>
      <c r="T2012" s="5">
        <f t="shared" si="127"/>
        <v>55.276856649395505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s="6">
        <f t="shared" si="126"/>
        <v>819.56399999999996</v>
      </c>
      <c r="Q2013" t="s">
        <v>8295</v>
      </c>
      <c r="R2013" s="7" t="s">
        <v>8317</v>
      </c>
      <c r="S2013" t="s">
        <v>8347</v>
      </c>
      <c r="T2013" s="5">
        <f t="shared" si="127"/>
        <v>422.02059732234807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s="6">
        <f t="shared" si="126"/>
        <v>234.90000000000003</v>
      </c>
      <c r="Q2014" t="s">
        <v>8295</v>
      </c>
      <c r="R2014" s="7" t="s">
        <v>8317</v>
      </c>
      <c r="S2014" t="s">
        <v>8347</v>
      </c>
      <c r="T2014" s="5">
        <f t="shared" si="127"/>
        <v>64.180327868852459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s="6">
        <f t="shared" si="126"/>
        <v>494.91374999999999</v>
      </c>
      <c r="Q2015" t="s">
        <v>8295</v>
      </c>
      <c r="R2015" s="7" t="s">
        <v>8317</v>
      </c>
      <c r="S2015" t="s">
        <v>8347</v>
      </c>
      <c r="T2015" s="5">
        <f t="shared" si="127"/>
        <v>173.57781674704077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s="6">
        <f t="shared" si="126"/>
        <v>7813.7822333333334</v>
      </c>
      <c r="Q2016" t="s">
        <v>8295</v>
      </c>
      <c r="R2016" s="7" t="s">
        <v>8317</v>
      </c>
      <c r="S2016" t="s">
        <v>8347</v>
      </c>
      <c r="T2016" s="5">
        <f t="shared" si="127"/>
        <v>88.601680840609291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s="6">
        <f t="shared" si="126"/>
        <v>113.00013888888888</v>
      </c>
      <c r="Q2017" t="s">
        <v>8295</v>
      </c>
      <c r="R2017" s="7" t="s">
        <v>8317</v>
      </c>
      <c r="S2017" t="s">
        <v>8347</v>
      </c>
      <c r="T2017" s="5">
        <f t="shared" si="127"/>
        <v>50.222283950617282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s="6">
        <f t="shared" si="126"/>
        <v>921.54219999999998</v>
      </c>
      <c r="Q2018" t="s">
        <v>8295</v>
      </c>
      <c r="R2018" s="7" t="s">
        <v>8317</v>
      </c>
      <c r="S2018" t="s">
        <v>8347</v>
      </c>
      <c r="T2018" s="5">
        <f t="shared" si="127"/>
        <v>192.38876826722338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s="6">
        <f t="shared" si="126"/>
        <v>125.10239999999999</v>
      </c>
      <c r="Q2019" t="s">
        <v>8295</v>
      </c>
      <c r="R2019" s="7" t="s">
        <v>8317</v>
      </c>
      <c r="S2019" t="s">
        <v>8347</v>
      </c>
      <c r="T2019" s="5">
        <f t="shared" si="127"/>
        <v>73.416901408450698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s="6">
        <f t="shared" si="126"/>
        <v>102.24343076923077</v>
      </c>
      <c r="Q2020" t="s">
        <v>8295</v>
      </c>
      <c r="R2020" s="7" t="s">
        <v>8317</v>
      </c>
      <c r="S2020" t="s">
        <v>8347</v>
      </c>
      <c r="T2020" s="5">
        <f t="shared" si="127"/>
        <v>147.68495555555555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s="6">
        <f t="shared" si="126"/>
        <v>484.90975000000003</v>
      </c>
      <c r="Q2021" t="s">
        <v>8295</v>
      </c>
      <c r="R2021" s="7" t="s">
        <v>8317</v>
      </c>
      <c r="S2021" t="s">
        <v>8347</v>
      </c>
      <c r="T2021" s="5">
        <f t="shared" si="127"/>
        <v>108.96848314606741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s="6">
        <f t="shared" si="126"/>
        <v>192.33333333333334</v>
      </c>
      <c r="Q2022" t="s">
        <v>8295</v>
      </c>
      <c r="R2022" s="7" t="s">
        <v>8317</v>
      </c>
      <c r="S2022" t="s">
        <v>8347</v>
      </c>
      <c r="T2022" s="5">
        <f t="shared" si="127"/>
        <v>23.647540983606557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s="6">
        <f t="shared" si="126"/>
        <v>281.10000000000002</v>
      </c>
      <c r="Q2023" t="s">
        <v>8295</v>
      </c>
      <c r="R2023" s="7" t="s">
        <v>8317</v>
      </c>
      <c r="S2023" t="s">
        <v>8347</v>
      </c>
      <c r="T2023" s="5">
        <f t="shared" si="127"/>
        <v>147.94736842105263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s="6">
        <f t="shared" si="126"/>
        <v>125.13700000000001</v>
      </c>
      <c r="Q2024" t="s">
        <v>8295</v>
      </c>
      <c r="R2024" s="7" t="s">
        <v>8317</v>
      </c>
      <c r="S2024" t="s">
        <v>8347</v>
      </c>
      <c r="T2024" s="5">
        <f t="shared" si="127"/>
        <v>385.03692307692307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s="6">
        <f t="shared" si="126"/>
        <v>161.459</v>
      </c>
      <c r="Q2025" t="s">
        <v>8295</v>
      </c>
      <c r="R2025" s="7" t="s">
        <v>8317</v>
      </c>
      <c r="S2025" t="s">
        <v>8347</v>
      </c>
      <c r="T2025" s="5">
        <f t="shared" si="127"/>
        <v>457.39093484419266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s="6">
        <f t="shared" si="126"/>
        <v>585.35</v>
      </c>
      <c r="Q2026" t="s">
        <v>8295</v>
      </c>
      <c r="R2026" s="7" t="s">
        <v>8317</v>
      </c>
      <c r="S2026" t="s">
        <v>8347</v>
      </c>
      <c r="T2026" s="5">
        <f t="shared" si="127"/>
        <v>222.99047619047619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s="6">
        <f t="shared" si="126"/>
        <v>201.14999999999998</v>
      </c>
      <c r="Q2027" t="s">
        <v>8295</v>
      </c>
      <c r="R2027" s="7" t="s">
        <v>8317</v>
      </c>
      <c r="S2027" t="s">
        <v>8347</v>
      </c>
      <c r="T2027" s="5">
        <f t="shared" si="127"/>
        <v>220.74074074074073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s="6">
        <f t="shared" si="126"/>
        <v>133.48307999999997</v>
      </c>
      <c r="Q2028" t="s">
        <v>8295</v>
      </c>
      <c r="R2028" s="7" t="s">
        <v>8317</v>
      </c>
      <c r="S2028" t="s">
        <v>8347</v>
      </c>
      <c r="T2028" s="5">
        <f t="shared" si="127"/>
        <v>73.503898678414089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s="6">
        <f t="shared" si="126"/>
        <v>120.24900000000001</v>
      </c>
      <c r="Q2029" t="s">
        <v>8295</v>
      </c>
      <c r="R2029" s="7" t="s">
        <v>8317</v>
      </c>
      <c r="S2029" t="s">
        <v>8347</v>
      </c>
      <c r="T2029" s="5">
        <f t="shared" si="127"/>
        <v>223.09647495361781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s="6">
        <f t="shared" si="126"/>
        <v>126.16666666666667</v>
      </c>
      <c r="Q2030" t="s">
        <v>8295</v>
      </c>
      <c r="R2030" s="7" t="s">
        <v>8317</v>
      </c>
      <c r="S2030" t="s">
        <v>8347</v>
      </c>
      <c r="T2030" s="5">
        <f t="shared" si="127"/>
        <v>47.911392405063289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s="6">
        <f t="shared" si="126"/>
        <v>361.2</v>
      </c>
      <c r="Q2031" t="s">
        <v>8295</v>
      </c>
      <c r="R2031" s="7" t="s">
        <v>8317</v>
      </c>
      <c r="S2031" t="s">
        <v>8347</v>
      </c>
      <c r="T2031" s="5">
        <f t="shared" si="127"/>
        <v>96.063829787234042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s="6">
        <f t="shared" si="126"/>
        <v>226.239013671875</v>
      </c>
      <c r="Q2032" t="s">
        <v>8295</v>
      </c>
      <c r="R2032" s="7" t="s">
        <v>8317</v>
      </c>
      <c r="S2032" t="s">
        <v>8347</v>
      </c>
      <c r="T2032" s="5">
        <f t="shared" si="127"/>
        <v>118.6144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s="6">
        <f t="shared" si="126"/>
        <v>120.35</v>
      </c>
      <c r="Q2033" t="s">
        <v>8295</v>
      </c>
      <c r="R2033" s="7" t="s">
        <v>8317</v>
      </c>
      <c r="S2033" t="s">
        <v>8347</v>
      </c>
      <c r="T2033" s="5">
        <f t="shared" si="127"/>
        <v>118.45472440944881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s="6">
        <f t="shared" si="126"/>
        <v>304.18799999999999</v>
      </c>
      <c r="Q2034" t="s">
        <v>8295</v>
      </c>
      <c r="R2034" s="7" t="s">
        <v>8317</v>
      </c>
      <c r="S2034" t="s">
        <v>8347</v>
      </c>
      <c r="T2034" s="5">
        <f t="shared" si="127"/>
        <v>143.21468926553672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s="6">
        <f t="shared" si="126"/>
        <v>178.67599999999999</v>
      </c>
      <c r="Q2035" t="s">
        <v>8295</v>
      </c>
      <c r="R2035" s="7" t="s">
        <v>8317</v>
      </c>
      <c r="S2035" t="s">
        <v>8347</v>
      </c>
      <c r="T2035" s="5">
        <f t="shared" si="127"/>
        <v>282.71518987341773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s="6">
        <f t="shared" si="126"/>
        <v>386.81998717948721</v>
      </c>
      <c r="Q2036" t="s">
        <v>8295</v>
      </c>
      <c r="R2036" s="7" t="s">
        <v>8317</v>
      </c>
      <c r="S2036" t="s">
        <v>8347</v>
      </c>
      <c r="T2036" s="5">
        <f t="shared" si="127"/>
        <v>593.93620078740162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s="6">
        <f t="shared" si="126"/>
        <v>211.03642500000004</v>
      </c>
      <c r="Q2037" t="s">
        <v>8295</v>
      </c>
      <c r="R2037" s="7" t="s">
        <v>8317</v>
      </c>
      <c r="S2037" t="s">
        <v>8347</v>
      </c>
      <c r="T2037" s="5">
        <f t="shared" si="127"/>
        <v>262.15704968944101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s="6">
        <f t="shared" si="126"/>
        <v>131.66833333333335</v>
      </c>
      <c r="Q2038" t="s">
        <v>8295</v>
      </c>
      <c r="R2038" s="7" t="s">
        <v>8317</v>
      </c>
      <c r="S2038" t="s">
        <v>8347</v>
      </c>
      <c r="T2038" s="5">
        <f t="shared" si="127"/>
        <v>46.580778301886795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s="6">
        <f t="shared" si="126"/>
        <v>300.47639999999996</v>
      </c>
      <c r="Q2039" t="s">
        <v>8295</v>
      </c>
      <c r="R2039" s="7" t="s">
        <v>8317</v>
      </c>
      <c r="S2039" t="s">
        <v>8347</v>
      </c>
      <c r="T2039" s="5">
        <f t="shared" si="127"/>
        <v>70.041118881118877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s="6">
        <f t="shared" si="126"/>
        <v>420.51249999999999</v>
      </c>
      <c r="Q2040" t="s">
        <v>8295</v>
      </c>
      <c r="R2040" s="7" t="s">
        <v>8317</v>
      </c>
      <c r="S2040" t="s">
        <v>8347</v>
      </c>
      <c r="T2040" s="5">
        <f t="shared" si="127"/>
        <v>164.90686274509804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s="6">
        <f t="shared" si="126"/>
        <v>136.21680000000001</v>
      </c>
      <c r="Q2041" t="s">
        <v>8295</v>
      </c>
      <c r="R2041" s="7" t="s">
        <v>8317</v>
      </c>
      <c r="S2041" t="s">
        <v>8347</v>
      </c>
      <c r="T2041" s="5">
        <f t="shared" si="127"/>
        <v>449.26385224274406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s="6">
        <f t="shared" si="126"/>
        <v>248.17133333333334</v>
      </c>
      <c r="Q2042" t="s">
        <v>8295</v>
      </c>
      <c r="R2042" s="7" t="s">
        <v>8317</v>
      </c>
      <c r="S2042" t="s">
        <v>8347</v>
      </c>
      <c r="T2042" s="5">
        <f t="shared" si="127"/>
        <v>27.472841328413285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s="6">
        <f t="shared" si="126"/>
        <v>181.86315789473684</v>
      </c>
      <c r="Q2043" t="s">
        <v>8295</v>
      </c>
      <c r="R2043" s="7" t="s">
        <v>8317</v>
      </c>
      <c r="S2043" t="s">
        <v>8347</v>
      </c>
      <c r="T2043" s="5">
        <f t="shared" si="127"/>
        <v>143.97499999999999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s="6">
        <f t="shared" si="126"/>
        <v>123.53</v>
      </c>
      <c r="Q2044" t="s">
        <v>8295</v>
      </c>
      <c r="R2044" s="7" t="s">
        <v>8317</v>
      </c>
      <c r="S2044" t="s">
        <v>8347</v>
      </c>
      <c r="T2044" s="5">
        <f t="shared" si="127"/>
        <v>88.23571428571428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s="6">
        <f t="shared" si="126"/>
        <v>506.20938628158842</v>
      </c>
      <c r="Q2045" t="s">
        <v>8295</v>
      </c>
      <c r="R2045" s="7" t="s">
        <v>8317</v>
      </c>
      <c r="S2045" t="s">
        <v>8347</v>
      </c>
      <c r="T2045" s="5">
        <f t="shared" si="127"/>
        <v>36.326424870466319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s="6">
        <f t="shared" si="126"/>
        <v>108.21333333333334</v>
      </c>
      <c r="Q2046" t="s">
        <v>8295</v>
      </c>
      <c r="R2046" s="7" t="s">
        <v>8317</v>
      </c>
      <c r="S2046" t="s">
        <v>8347</v>
      </c>
      <c r="T2046" s="5">
        <f t="shared" si="127"/>
        <v>90.177777777777777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s="6">
        <f t="shared" si="126"/>
        <v>819.18387755102037</v>
      </c>
      <c r="Q2047" t="s">
        <v>8295</v>
      </c>
      <c r="R2047" s="7" t="s">
        <v>8317</v>
      </c>
      <c r="S2047" t="s">
        <v>8347</v>
      </c>
      <c r="T2047" s="5">
        <f t="shared" si="127"/>
        <v>152.62361216730039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s="6">
        <f t="shared" si="126"/>
        <v>121.10000000000001</v>
      </c>
      <c r="Q2048" t="s">
        <v>8295</v>
      </c>
      <c r="R2048" s="7" t="s">
        <v>8317</v>
      </c>
      <c r="S2048" t="s">
        <v>8347</v>
      </c>
      <c r="T2048" s="5">
        <f t="shared" si="127"/>
        <v>55.806451612903224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s="6">
        <f t="shared" si="126"/>
        <v>102.99897959183673</v>
      </c>
      <c r="Q2049" t="s">
        <v>8295</v>
      </c>
      <c r="R2049" s="7" t="s">
        <v>8317</v>
      </c>
      <c r="S2049" t="s">
        <v>8347</v>
      </c>
      <c r="T2049" s="5">
        <f t="shared" si="127"/>
        <v>227.85327313769753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s="6">
        <f t="shared" si="126"/>
        <v>148.33229411764705</v>
      </c>
      <c r="Q2050" t="s">
        <v>8295</v>
      </c>
      <c r="R2050" s="7" t="s">
        <v>8317</v>
      </c>
      <c r="S2050" t="s">
        <v>8347</v>
      </c>
      <c r="T2050" s="5">
        <f t="shared" si="127"/>
        <v>91.82989803350327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s="6">
        <f t="shared" ref="P2051:P2114" si="130">(E2051/D2051)*100</f>
        <v>120.19070000000001</v>
      </c>
      <c r="Q2051" t="s">
        <v>8295</v>
      </c>
      <c r="R2051" s="7" t="s">
        <v>8317</v>
      </c>
      <c r="S2051" t="s">
        <v>8347</v>
      </c>
      <c r="T2051" s="5">
        <f t="shared" ref="T2051:T2114" si="131">E2051/N2051</f>
        <v>80.991037735849048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s="6">
        <f t="shared" si="130"/>
        <v>473.27000000000004</v>
      </c>
      <c r="Q2052" t="s">
        <v>8295</v>
      </c>
      <c r="R2052" s="7" t="s">
        <v>8317</v>
      </c>
      <c r="S2052" t="s">
        <v>8347</v>
      </c>
      <c r="T2052" s="5">
        <f t="shared" si="131"/>
        <v>278.39411764705881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s="6">
        <f t="shared" si="130"/>
        <v>130.36250000000001</v>
      </c>
      <c r="Q2053" t="s">
        <v>8295</v>
      </c>
      <c r="R2053" s="7" t="s">
        <v>8317</v>
      </c>
      <c r="S2053" t="s">
        <v>8347</v>
      </c>
      <c r="T2053" s="5">
        <f t="shared" si="131"/>
        <v>43.095041322314053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s="6">
        <f t="shared" si="130"/>
        <v>353.048</v>
      </c>
      <c r="Q2054" t="s">
        <v>8295</v>
      </c>
      <c r="R2054" s="7" t="s">
        <v>8317</v>
      </c>
      <c r="S2054" t="s">
        <v>8347</v>
      </c>
      <c r="T2054" s="5">
        <f t="shared" si="131"/>
        <v>326.29205175600737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s="6">
        <f t="shared" si="130"/>
        <v>101.02</v>
      </c>
      <c r="Q2055" t="s">
        <v>8295</v>
      </c>
      <c r="R2055" s="7" t="s">
        <v>8317</v>
      </c>
      <c r="S2055" t="s">
        <v>8347</v>
      </c>
      <c r="T2055" s="5">
        <f t="shared" si="131"/>
        <v>41.743801652892564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s="6">
        <f t="shared" si="130"/>
        <v>113.59142857142857</v>
      </c>
      <c r="Q2056" t="s">
        <v>8295</v>
      </c>
      <c r="R2056" s="7" t="s">
        <v>8317</v>
      </c>
      <c r="S2056" t="s">
        <v>8347</v>
      </c>
      <c r="T2056" s="5">
        <f t="shared" si="131"/>
        <v>64.020933977455712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s="6">
        <f t="shared" si="130"/>
        <v>167.41666666666666</v>
      </c>
      <c r="Q2057" t="s">
        <v>8295</v>
      </c>
      <c r="R2057" s="7" t="s">
        <v>8317</v>
      </c>
      <c r="S2057" t="s">
        <v>8347</v>
      </c>
      <c r="T2057" s="5">
        <f t="shared" si="131"/>
        <v>99.455445544554451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s="6">
        <f t="shared" si="130"/>
        <v>153.452</v>
      </c>
      <c r="Q2058" t="s">
        <v>8295</v>
      </c>
      <c r="R2058" s="7" t="s">
        <v>8317</v>
      </c>
      <c r="S2058" t="s">
        <v>8347</v>
      </c>
      <c r="T2058" s="5">
        <f t="shared" si="131"/>
        <v>138.49458483754512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s="6">
        <f t="shared" si="130"/>
        <v>202.23220000000001</v>
      </c>
      <c r="Q2059" t="s">
        <v>8295</v>
      </c>
      <c r="R2059" s="7" t="s">
        <v>8317</v>
      </c>
      <c r="S2059" t="s">
        <v>8347</v>
      </c>
      <c r="T2059" s="5">
        <f t="shared" si="131"/>
        <v>45.547792792792798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s="6">
        <f t="shared" si="130"/>
        <v>168.28125</v>
      </c>
      <c r="Q2060" t="s">
        <v>8295</v>
      </c>
      <c r="R2060" s="7" t="s">
        <v>8317</v>
      </c>
      <c r="S2060" t="s">
        <v>8347</v>
      </c>
      <c r="T2060" s="5">
        <f t="shared" si="131"/>
        <v>10.507317073170732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s="6">
        <f t="shared" si="130"/>
        <v>143.45666666666668</v>
      </c>
      <c r="Q2061" t="s">
        <v>8295</v>
      </c>
      <c r="R2061" s="7" t="s">
        <v>8317</v>
      </c>
      <c r="S2061" t="s">
        <v>8347</v>
      </c>
      <c r="T2061" s="5">
        <f t="shared" si="131"/>
        <v>114.76533333333333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s="6">
        <f t="shared" si="130"/>
        <v>196.4</v>
      </c>
      <c r="Q2062" t="s">
        <v>8295</v>
      </c>
      <c r="R2062" s="7" t="s">
        <v>8317</v>
      </c>
      <c r="S2062" t="s">
        <v>8347</v>
      </c>
      <c r="T2062" s="5">
        <f t="shared" si="131"/>
        <v>35.997067448680355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s="6">
        <f t="shared" si="130"/>
        <v>107.91999999999999</v>
      </c>
      <c r="Q2063" t="s">
        <v>8295</v>
      </c>
      <c r="R2063" s="7" t="s">
        <v>8317</v>
      </c>
      <c r="S2063" t="s">
        <v>8347</v>
      </c>
      <c r="T2063" s="5">
        <f t="shared" si="131"/>
        <v>154.17142857142858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s="6">
        <f t="shared" si="130"/>
        <v>114.97699999999999</v>
      </c>
      <c r="Q2064" t="s">
        <v>8295</v>
      </c>
      <c r="R2064" s="7" t="s">
        <v>8317</v>
      </c>
      <c r="S2064" t="s">
        <v>8347</v>
      </c>
      <c r="T2064" s="5">
        <f t="shared" si="131"/>
        <v>566.38916256157631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s="6">
        <f t="shared" si="130"/>
        <v>148.04999999999998</v>
      </c>
      <c r="Q2065" t="s">
        <v>8295</v>
      </c>
      <c r="R2065" s="7" t="s">
        <v>8317</v>
      </c>
      <c r="S2065" t="s">
        <v>8347</v>
      </c>
      <c r="T2065" s="5">
        <f t="shared" si="131"/>
        <v>120.85714285714286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s="6">
        <f t="shared" si="130"/>
        <v>191.16676082790633</v>
      </c>
      <c r="Q2066" t="s">
        <v>8295</v>
      </c>
      <c r="R2066" s="7" t="s">
        <v>8317</v>
      </c>
      <c r="S2066" t="s">
        <v>8347</v>
      </c>
      <c r="T2066" s="5">
        <f t="shared" si="131"/>
        <v>86.163845492085343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s="6">
        <f t="shared" si="130"/>
        <v>199.215125</v>
      </c>
      <c r="Q2067" t="s">
        <v>8295</v>
      </c>
      <c r="R2067" s="7" t="s">
        <v>8317</v>
      </c>
      <c r="S2067" t="s">
        <v>8347</v>
      </c>
      <c r="T2067" s="5">
        <f t="shared" si="131"/>
        <v>51.212114395886893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s="6">
        <f t="shared" si="130"/>
        <v>218.6</v>
      </c>
      <c r="Q2068" t="s">
        <v>8295</v>
      </c>
      <c r="R2068" s="7" t="s">
        <v>8317</v>
      </c>
      <c r="S2068" t="s">
        <v>8347</v>
      </c>
      <c r="T2068" s="5">
        <f t="shared" si="131"/>
        <v>67.261538461538464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s="6">
        <f t="shared" si="130"/>
        <v>126.86868686868686</v>
      </c>
      <c r="Q2069" t="s">
        <v>8295</v>
      </c>
      <c r="R2069" s="7" t="s">
        <v>8317</v>
      </c>
      <c r="S2069" t="s">
        <v>8347</v>
      </c>
      <c r="T2069" s="5">
        <f t="shared" si="131"/>
        <v>62.8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s="6">
        <f t="shared" si="130"/>
        <v>105.22388000000001</v>
      </c>
      <c r="Q2070" t="s">
        <v>8295</v>
      </c>
      <c r="R2070" s="7" t="s">
        <v>8317</v>
      </c>
      <c r="S2070" t="s">
        <v>8347</v>
      </c>
      <c r="T2070" s="5">
        <f t="shared" si="131"/>
        <v>346.13118421052633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s="6">
        <f t="shared" si="130"/>
        <v>128.40666000000002</v>
      </c>
      <c r="Q2071" t="s">
        <v>8295</v>
      </c>
      <c r="R2071" s="7" t="s">
        <v>8317</v>
      </c>
      <c r="S2071" t="s">
        <v>8347</v>
      </c>
      <c r="T2071" s="5">
        <f t="shared" si="131"/>
        <v>244.11912547528519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s="6">
        <f t="shared" si="130"/>
        <v>317.3272</v>
      </c>
      <c r="Q2072" t="s">
        <v>8295</v>
      </c>
      <c r="R2072" s="7" t="s">
        <v>8317</v>
      </c>
      <c r="S2072" t="s">
        <v>8347</v>
      </c>
      <c r="T2072" s="5">
        <f t="shared" si="131"/>
        <v>259.25424836601309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s="6">
        <f t="shared" si="130"/>
        <v>280.73</v>
      </c>
      <c r="Q2073" t="s">
        <v>8295</v>
      </c>
      <c r="R2073" s="7" t="s">
        <v>8317</v>
      </c>
      <c r="S2073" t="s">
        <v>8347</v>
      </c>
      <c r="T2073" s="5">
        <f t="shared" si="131"/>
        <v>201.96402877697841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s="6">
        <f t="shared" si="130"/>
        <v>110.73146853146854</v>
      </c>
      <c r="Q2074" t="s">
        <v>8295</v>
      </c>
      <c r="R2074" s="7" t="s">
        <v>8317</v>
      </c>
      <c r="S2074" t="s">
        <v>8347</v>
      </c>
      <c r="T2074" s="5">
        <f t="shared" si="131"/>
        <v>226.20857142857142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s="6">
        <f t="shared" si="130"/>
        <v>152.60429999999999</v>
      </c>
      <c r="Q2075" t="s">
        <v>8295</v>
      </c>
      <c r="R2075" s="7" t="s">
        <v>8317</v>
      </c>
      <c r="S2075" t="s">
        <v>8347</v>
      </c>
      <c r="T2075" s="5">
        <f t="shared" si="131"/>
        <v>324.69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s="6">
        <f t="shared" si="130"/>
        <v>102.49999999999999</v>
      </c>
      <c r="Q2076" t="s">
        <v>8295</v>
      </c>
      <c r="R2076" s="7" t="s">
        <v>8317</v>
      </c>
      <c r="S2076" t="s">
        <v>8347</v>
      </c>
      <c r="T2076" s="5">
        <f t="shared" si="131"/>
        <v>205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s="6">
        <f t="shared" si="130"/>
        <v>1678.3738373837384</v>
      </c>
      <c r="Q2077" t="s">
        <v>8295</v>
      </c>
      <c r="R2077" s="7" t="s">
        <v>8317</v>
      </c>
      <c r="S2077" t="s">
        <v>8347</v>
      </c>
      <c r="T2077" s="5">
        <f t="shared" si="131"/>
        <v>20.465926829268295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s="6">
        <f t="shared" si="130"/>
        <v>543.349156424581</v>
      </c>
      <c r="Q2078" t="s">
        <v>8295</v>
      </c>
      <c r="R2078" s="7" t="s">
        <v>8317</v>
      </c>
      <c r="S2078" t="s">
        <v>8347</v>
      </c>
      <c r="T2078" s="5">
        <f t="shared" si="131"/>
        <v>116.35303146309367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s="6">
        <f t="shared" si="130"/>
        <v>115.50800000000001</v>
      </c>
      <c r="Q2079" t="s">
        <v>8295</v>
      </c>
      <c r="R2079" s="7" t="s">
        <v>8317</v>
      </c>
      <c r="S2079" t="s">
        <v>8347</v>
      </c>
      <c r="T2079" s="5">
        <f t="shared" si="131"/>
        <v>307.20212765957444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s="6">
        <f t="shared" si="130"/>
        <v>131.20499999999998</v>
      </c>
      <c r="Q2080" t="s">
        <v>8295</v>
      </c>
      <c r="R2080" s="7" t="s">
        <v>8317</v>
      </c>
      <c r="S2080" t="s">
        <v>8347</v>
      </c>
      <c r="T2080" s="5">
        <f t="shared" si="131"/>
        <v>546.6875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s="6">
        <f t="shared" si="130"/>
        <v>288.17</v>
      </c>
      <c r="Q2081" t="s">
        <v>8295</v>
      </c>
      <c r="R2081" s="7" t="s">
        <v>8317</v>
      </c>
      <c r="S2081" t="s">
        <v>8347</v>
      </c>
      <c r="T2081" s="5">
        <f t="shared" si="131"/>
        <v>47.474464579901152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s="6">
        <f t="shared" si="130"/>
        <v>507.8</v>
      </c>
      <c r="Q2082" t="s">
        <v>8295</v>
      </c>
      <c r="R2082" s="7" t="s">
        <v>8317</v>
      </c>
      <c r="S2082" t="s">
        <v>8347</v>
      </c>
      <c r="T2082" s="5">
        <f t="shared" si="131"/>
        <v>101.56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s="6">
        <f t="shared" si="130"/>
        <v>114.57142857142857</v>
      </c>
      <c r="Q2083" t="s">
        <v>8279</v>
      </c>
      <c r="R2083" s="7" t="s">
        <v>8323</v>
      </c>
      <c r="S2083" t="s">
        <v>8327</v>
      </c>
      <c r="T2083" s="5">
        <f t="shared" si="131"/>
        <v>72.909090909090907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s="6">
        <f t="shared" si="130"/>
        <v>110.73333333333333</v>
      </c>
      <c r="Q2084" t="s">
        <v>8279</v>
      </c>
      <c r="R2084" s="7" t="s">
        <v>8323</v>
      </c>
      <c r="S2084" t="s">
        <v>8327</v>
      </c>
      <c r="T2084" s="5">
        <f t="shared" si="131"/>
        <v>43.710526315789473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s="6">
        <f t="shared" si="130"/>
        <v>113.33333333333333</v>
      </c>
      <c r="Q2085" t="s">
        <v>8279</v>
      </c>
      <c r="R2085" s="7" t="s">
        <v>8323</v>
      </c>
      <c r="S2085" t="s">
        <v>8327</v>
      </c>
      <c r="T2085" s="5">
        <f t="shared" si="131"/>
        <v>34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s="6">
        <f t="shared" si="130"/>
        <v>108.33333333333333</v>
      </c>
      <c r="Q2086" t="s">
        <v>8279</v>
      </c>
      <c r="R2086" s="7" t="s">
        <v>8323</v>
      </c>
      <c r="S2086" t="s">
        <v>8327</v>
      </c>
      <c r="T2086" s="5">
        <f t="shared" si="131"/>
        <v>70.652173913043484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s="6">
        <f t="shared" si="130"/>
        <v>123.53333333333335</v>
      </c>
      <c r="Q2087" t="s">
        <v>8279</v>
      </c>
      <c r="R2087" s="7" t="s">
        <v>8323</v>
      </c>
      <c r="S2087" t="s">
        <v>8327</v>
      </c>
      <c r="T2087" s="5">
        <f t="shared" si="131"/>
        <v>89.301204819277103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s="6">
        <f t="shared" si="130"/>
        <v>100.69999999999999</v>
      </c>
      <c r="Q2088" t="s">
        <v>8279</v>
      </c>
      <c r="R2088" s="7" t="s">
        <v>8323</v>
      </c>
      <c r="S2088" t="s">
        <v>8327</v>
      </c>
      <c r="T2088" s="5">
        <f t="shared" si="131"/>
        <v>115.08571428571429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s="6">
        <f t="shared" si="130"/>
        <v>103.53333333333335</v>
      </c>
      <c r="Q2089" t="s">
        <v>8279</v>
      </c>
      <c r="R2089" s="7" t="s">
        <v>8323</v>
      </c>
      <c r="S2089" t="s">
        <v>8327</v>
      </c>
      <c r="T2089" s="5">
        <f t="shared" si="131"/>
        <v>62.12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s="6">
        <f t="shared" si="130"/>
        <v>115.51066666666668</v>
      </c>
      <c r="Q2090" t="s">
        <v>8279</v>
      </c>
      <c r="R2090" s="7" t="s">
        <v>8323</v>
      </c>
      <c r="S2090" t="s">
        <v>8327</v>
      </c>
      <c r="T2090" s="5">
        <f t="shared" si="131"/>
        <v>46.204266666666669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s="6">
        <f t="shared" si="130"/>
        <v>120.4004</v>
      </c>
      <c r="Q2091" t="s">
        <v>8279</v>
      </c>
      <c r="R2091" s="7" t="s">
        <v>8323</v>
      </c>
      <c r="S2091" t="s">
        <v>8327</v>
      </c>
      <c r="T2091" s="5">
        <f t="shared" si="131"/>
        <v>48.54854838709678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s="6">
        <f t="shared" si="130"/>
        <v>115.040375</v>
      </c>
      <c r="Q2092" t="s">
        <v>8279</v>
      </c>
      <c r="R2092" s="7" t="s">
        <v>8323</v>
      </c>
      <c r="S2092" t="s">
        <v>8327</v>
      </c>
      <c r="T2092" s="5">
        <f t="shared" si="131"/>
        <v>57.520187499999999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s="6">
        <f t="shared" si="130"/>
        <v>120.46777777777777</v>
      </c>
      <c r="Q2093" t="s">
        <v>8279</v>
      </c>
      <c r="R2093" s="7" t="s">
        <v>8323</v>
      </c>
      <c r="S2093" t="s">
        <v>8327</v>
      </c>
      <c r="T2093" s="5">
        <f t="shared" si="131"/>
        <v>88.147154471544724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s="6">
        <f t="shared" si="130"/>
        <v>101.28333333333333</v>
      </c>
      <c r="Q2094" t="s">
        <v>8279</v>
      </c>
      <c r="R2094" s="7" t="s">
        <v>8323</v>
      </c>
      <c r="S2094" t="s">
        <v>8327</v>
      </c>
      <c r="T2094" s="5">
        <f t="shared" si="131"/>
        <v>110.49090909090908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s="6">
        <f t="shared" si="130"/>
        <v>102.46666666666667</v>
      </c>
      <c r="Q2095" t="s">
        <v>8279</v>
      </c>
      <c r="R2095" s="7" t="s">
        <v>8323</v>
      </c>
      <c r="S2095" t="s">
        <v>8327</v>
      </c>
      <c r="T2095" s="5">
        <f t="shared" si="131"/>
        <v>66.826086956521735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s="6">
        <f t="shared" si="130"/>
        <v>120.54285714285714</v>
      </c>
      <c r="Q2096" t="s">
        <v>8279</v>
      </c>
      <c r="R2096" s="7" t="s">
        <v>8323</v>
      </c>
      <c r="S2096" t="s">
        <v>8327</v>
      </c>
      <c r="T2096" s="5">
        <f t="shared" si="131"/>
        <v>58.597222222222221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s="6">
        <f t="shared" si="130"/>
        <v>100</v>
      </c>
      <c r="Q2097" t="s">
        <v>8279</v>
      </c>
      <c r="R2097" s="7" t="s">
        <v>8323</v>
      </c>
      <c r="S2097" t="s">
        <v>8327</v>
      </c>
      <c r="T2097" s="5">
        <f t="shared" si="131"/>
        <v>113.63636363636364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s="6">
        <f t="shared" si="130"/>
        <v>101.66666666666666</v>
      </c>
      <c r="Q2098" t="s">
        <v>8279</v>
      </c>
      <c r="R2098" s="7" t="s">
        <v>8323</v>
      </c>
      <c r="S2098" t="s">
        <v>8327</v>
      </c>
      <c r="T2098" s="5">
        <f t="shared" si="131"/>
        <v>43.571428571428569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s="6">
        <f t="shared" si="130"/>
        <v>100</v>
      </c>
      <c r="Q2099" t="s">
        <v>8279</v>
      </c>
      <c r="R2099" s="7" t="s">
        <v>8323</v>
      </c>
      <c r="S2099" t="s">
        <v>8327</v>
      </c>
      <c r="T2099" s="5">
        <f t="shared" si="131"/>
        <v>78.94736842105263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s="6">
        <f t="shared" si="130"/>
        <v>100.33333333333334</v>
      </c>
      <c r="Q2100" t="s">
        <v>8279</v>
      </c>
      <c r="R2100" s="7" t="s">
        <v>8323</v>
      </c>
      <c r="S2100" t="s">
        <v>8327</v>
      </c>
      <c r="T2100" s="5">
        <f t="shared" si="131"/>
        <v>188.125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s="6">
        <f t="shared" si="130"/>
        <v>132.36666666666667</v>
      </c>
      <c r="Q2101" t="s">
        <v>8279</v>
      </c>
      <c r="R2101" s="7" t="s">
        <v>8323</v>
      </c>
      <c r="S2101" t="s">
        <v>8327</v>
      </c>
      <c r="T2101" s="5">
        <f t="shared" si="131"/>
        <v>63.031746031746032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s="6">
        <f t="shared" si="130"/>
        <v>136.66666666666666</v>
      </c>
      <c r="Q2102" t="s">
        <v>8279</v>
      </c>
      <c r="R2102" s="7" t="s">
        <v>8323</v>
      </c>
      <c r="S2102" t="s">
        <v>8327</v>
      </c>
      <c r="T2102" s="5">
        <f t="shared" si="131"/>
        <v>30.37037037037037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s="6">
        <f t="shared" si="130"/>
        <v>113.25</v>
      </c>
      <c r="Q2103" t="s">
        <v>8279</v>
      </c>
      <c r="R2103" s="7" t="s">
        <v>8323</v>
      </c>
      <c r="S2103" t="s">
        <v>8327</v>
      </c>
      <c r="T2103" s="5">
        <f t="shared" si="131"/>
        <v>51.477272727272727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s="6">
        <f t="shared" si="130"/>
        <v>136</v>
      </c>
      <c r="Q2104" t="s">
        <v>8279</v>
      </c>
      <c r="R2104" s="7" t="s">
        <v>8323</v>
      </c>
      <c r="S2104" t="s">
        <v>8327</v>
      </c>
      <c r="T2104" s="5">
        <f t="shared" si="131"/>
        <v>35.789473684210527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s="6">
        <f t="shared" si="130"/>
        <v>146.12318374694613</v>
      </c>
      <c r="Q2105" t="s">
        <v>8279</v>
      </c>
      <c r="R2105" s="7" t="s">
        <v>8323</v>
      </c>
      <c r="S2105" t="s">
        <v>8327</v>
      </c>
      <c r="T2105" s="5">
        <f t="shared" si="131"/>
        <v>98.817391304347822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s="6">
        <f t="shared" si="130"/>
        <v>129.5</v>
      </c>
      <c r="Q2106" t="s">
        <v>8279</v>
      </c>
      <c r="R2106" s="7" t="s">
        <v>8323</v>
      </c>
      <c r="S2106" t="s">
        <v>8327</v>
      </c>
      <c r="T2106" s="5">
        <f t="shared" si="131"/>
        <v>28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s="6">
        <f t="shared" si="130"/>
        <v>254</v>
      </c>
      <c r="Q2107" t="s">
        <v>8279</v>
      </c>
      <c r="R2107" s="7" t="s">
        <v>8323</v>
      </c>
      <c r="S2107" t="s">
        <v>8327</v>
      </c>
      <c r="T2107" s="5">
        <f t="shared" si="131"/>
        <v>51.313131313131315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s="6">
        <f t="shared" si="130"/>
        <v>107.04545454545456</v>
      </c>
      <c r="Q2108" t="s">
        <v>8279</v>
      </c>
      <c r="R2108" s="7" t="s">
        <v>8323</v>
      </c>
      <c r="S2108" t="s">
        <v>8327</v>
      </c>
      <c r="T2108" s="5">
        <f t="shared" si="131"/>
        <v>53.522727272727273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s="6">
        <f t="shared" si="130"/>
        <v>107.73299999999999</v>
      </c>
      <c r="Q2109" t="s">
        <v>8279</v>
      </c>
      <c r="R2109" s="7" t="s">
        <v>8323</v>
      </c>
      <c r="S2109" t="s">
        <v>8327</v>
      </c>
      <c r="T2109" s="5">
        <f t="shared" si="131"/>
        <v>37.149310344827583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s="6">
        <f t="shared" si="130"/>
        <v>107.31250000000001</v>
      </c>
      <c r="Q2110" t="s">
        <v>8279</v>
      </c>
      <c r="R2110" s="7" t="s">
        <v>8323</v>
      </c>
      <c r="S2110" t="s">
        <v>8327</v>
      </c>
      <c r="T2110" s="5">
        <f t="shared" si="131"/>
        <v>89.895287958115176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s="6">
        <f t="shared" si="130"/>
        <v>106.52500000000001</v>
      </c>
      <c r="Q2111" t="s">
        <v>8279</v>
      </c>
      <c r="R2111" s="7" t="s">
        <v>8323</v>
      </c>
      <c r="S2111" t="s">
        <v>8327</v>
      </c>
      <c r="T2111" s="5">
        <f t="shared" si="131"/>
        <v>106.52500000000001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s="6">
        <f t="shared" si="130"/>
        <v>100.35000000000001</v>
      </c>
      <c r="Q2112" t="s">
        <v>8279</v>
      </c>
      <c r="R2112" s="7" t="s">
        <v>8323</v>
      </c>
      <c r="S2112" t="s">
        <v>8327</v>
      </c>
      <c r="T2112" s="5">
        <f t="shared" si="131"/>
        <v>52.815789473684212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s="6">
        <f t="shared" si="130"/>
        <v>106.5</v>
      </c>
      <c r="Q2113" t="s">
        <v>8279</v>
      </c>
      <c r="R2113" s="7" t="s">
        <v>8323</v>
      </c>
      <c r="S2113" t="s">
        <v>8327</v>
      </c>
      <c r="T2113" s="5">
        <f t="shared" si="131"/>
        <v>54.615384615384613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s="6">
        <f t="shared" si="130"/>
        <v>100</v>
      </c>
      <c r="Q2114" t="s">
        <v>8279</v>
      </c>
      <c r="R2114" s="7" t="s">
        <v>8323</v>
      </c>
      <c r="S2114" t="s">
        <v>8327</v>
      </c>
      <c r="T2114" s="5">
        <f t="shared" si="131"/>
        <v>27.272727272727273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s="6">
        <f t="shared" ref="P2115:P2178" si="134">(E2115/D2115)*100</f>
        <v>104.85714285714285</v>
      </c>
      <c r="Q2115" t="s">
        <v>8279</v>
      </c>
      <c r="R2115" s="7" t="s">
        <v>8323</v>
      </c>
      <c r="S2115" t="s">
        <v>8327</v>
      </c>
      <c r="T2115" s="5">
        <f t="shared" ref="T2115:T2178" si="135">E2115/N2115</f>
        <v>68.598130841121488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s="6">
        <f t="shared" si="134"/>
        <v>104.69999999999999</v>
      </c>
      <c r="Q2116" t="s">
        <v>8279</v>
      </c>
      <c r="R2116" s="7" t="s">
        <v>8323</v>
      </c>
      <c r="S2116" t="s">
        <v>8327</v>
      </c>
      <c r="T2116" s="5">
        <f t="shared" si="135"/>
        <v>35.612244897959187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s="6">
        <f t="shared" si="134"/>
        <v>225.66666666666669</v>
      </c>
      <c r="Q2117" t="s">
        <v>8279</v>
      </c>
      <c r="R2117" s="7" t="s">
        <v>8323</v>
      </c>
      <c r="S2117" t="s">
        <v>8327</v>
      </c>
      <c r="T2117" s="5">
        <f t="shared" si="135"/>
        <v>94.027777777777771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s="6">
        <f t="shared" si="134"/>
        <v>100.90416666666667</v>
      </c>
      <c r="Q2118" t="s">
        <v>8279</v>
      </c>
      <c r="R2118" s="7" t="s">
        <v>8323</v>
      </c>
      <c r="S2118" t="s">
        <v>8327</v>
      </c>
      <c r="T2118" s="5">
        <f t="shared" si="135"/>
        <v>526.45652173913038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s="6">
        <f t="shared" si="134"/>
        <v>147.75</v>
      </c>
      <c r="Q2119" t="s">
        <v>8279</v>
      </c>
      <c r="R2119" s="7" t="s">
        <v>8323</v>
      </c>
      <c r="S2119" t="s">
        <v>8327</v>
      </c>
      <c r="T2119" s="5">
        <f t="shared" si="135"/>
        <v>50.657142857142858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s="6">
        <f t="shared" si="134"/>
        <v>134.61099999999999</v>
      </c>
      <c r="Q2120" t="s">
        <v>8279</v>
      </c>
      <c r="R2120" s="7" t="s">
        <v>8323</v>
      </c>
      <c r="S2120" t="s">
        <v>8327</v>
      </c>
      <c r="T2120" s="5">
        <f t="shared" si="135"/>
        <v>79.182941176470578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s="6">
        <f t="shared" si="134"/>
        <v>100.75</v>
      </c>
      <c r="Q2121" t="s">
        <v>8279</v>
      </c>
      <c r="R2121" s="7" t="s">
        <v>8323</v>
      </c>
      <c r="S2121" t="s">
        <v>8327</v>
      </c>
      <c r="T2121" s="5">
        <f t="shared" si="135"/>
        <v>91.590909090909093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s="6">
        <f t="shared" si="134"/>
        <v>100.880375</v>
      </c>
      <c r="Q2122" t="s">
        <v>8279</v>
      </c>
      <c r="R2122" s="7" t="s">
        <v>8323</v>
      </c>
      <c r="S2122" t="s">
        <v>8327</v>
      </c>
      <c r="T2122" s="5">
        <f t="shared" si="135"/>
        <v>116.96275362318841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s="6">
        <f t="shared" si="134"/>
        <v>0.56800000000000006</v>
      </c>
      <c r="Q2123" t="s">
        <v>8282</v>
      </c>
      <c r="R2123" s="7" t="s">
        <v>8331</v>
      </c>
      <c r="S2123" t="s">
        <v>8332</v>
      </c>
      <c r="T2123" s="5">
        <f t="shared" si="135"/>
        <v>28.4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s="6">
        <f t="shared" si="134"/>
        <v>0.38750000000000001</v>
      </c>
      <c r="Q2124" t="s">
        <v>8282</v>
      </c>
      <c r="R2124" s="7" t="s">
        <v>8331</v>
      </c>
      <c r="S2124" t="s">
        <v>8332</v>
      </c>
      <c r="T2124" s="5">
        <f t="shared" si="135"/>
        <v>103.33333333333333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s="6">
        <f t="shared" si="134"/>
        <v>10</v>
      </c>
      <c r="Q2125" t="s">
        <v>8282</v>
      </c>
      <c r="R2125" s="7" t="s">
        <v>8331</v>
      </c>
      <c r="S2125" t="s">
        <v>8332</v>
      </c>
      <c r="T2125" s="5">
        <f t="shared" si="135"/>
        <v>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s="6">
        <f t="shared" si="134"/>
        <v>10.454545454545453</v>
      </c>
      <c r="Q2126" t="s">
        <v>8282</v>
      </c>
      <c r="R2126" s="7" t="s">
        <v>8331</v>
      </c>
      <c r="S2126" t="s">
        <v>8332</v>
      </c>
      <c r="T2126" s="5">
        <f t="shared" si="135"/>
        <v>23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s="6">
        <f t="shared" si="134"/>
        <v>1.4200000000000002</v>
      </c>
      <c r="Q2127" t="s">
        <v>8282</v>
      </c>
      <c r="R2127" s="7" t="s">
        <v>8331</v>
      </c>
      <c r="S2127" t="s">
        <v>8332</v>
      </c>
      <c r="T2127" s="5">
        <f t="shared" si="135"/>
        <v>31.555555555555557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s="6">
        <f t="shared" si="134"/>
        <v>0.05</v>
      </c>
      <c r="Q2128" t="s">
        <v>8282</v>
      </c>
      <c r="R2128" s="7" t="s">
        <v>8331</v>
      </c>
      <c r="S2128" t="s">
        <v>8332</v>
      </c>
      <c r="T2128" s="5">
        <f t="shared" si="135"/>
        <v>5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s="6">
        <f t="shared" si="134"/>
        <v>28.842857142857142</v>
      </c>
      <c r="Q2129" t="s">
        <v>8282</v>
      </c>
      <c r="R2129" s="7" t="s">
        <v>8331</v>
      </c>
      <c r="S2129" t="s">
        <v>8332</v>
      </c>
      <c r="T2129" s="5">
        <f t="shared" si="135"/>
        <v>34.220338983050844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s="6">
        <f t="shared" si="134"/>
        <v>0.16666666666666669</v>
      </c>
      <c r="Q2130" t="s">
        <v>8282</v>
      </c>
      <c r="R2130" s="7" t="s">
        <v>8331</v>
      </c>
      <c r="S2130" t="s">
        <v>8332</v>
      </c>
      <c r="T2130" s="5">
        <f t="shared" si="135"/>
        <v>25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s="6">
        <f t="shared" si="134"/>
        <v>11.799999999999999</v>
      </c>
      <c r="Q2131" t="s">
        <v>8282</v>
      </c>
      <c r="R2131" s="7" t="s">
        <v>8331</v>
      </c>
      <c r="S2131" t="s">
        <v>8332</v>
      </c>
      <c r="T2131" s="5">
        <f t="shared" si="135"/>
        <v>19.666666666666668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s="6">
        <f t="shared" si="134"/>
        <v>0.20238095238095236</v>
      </c>
      <c r="Q2132" t="s">
        <v>8282</v>
      </c>
      <c r="R2132" s="7" t="s">
        <v>8331</v>
      </c>
      <c r="S2132" t="s">
        <v>8332</v>
      </c>
      <c r="T2132" s="5">
        <f t="shared" si="135"/>
        <v>21.25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s="6">
        <f t="shared" si="134"/>
        <v>5</v>
      </c>
      <c r="Q2133" t="s">
        <v>8282</v>
      </c>
      <c r="R2133" s="7" t="s">
        <v>8331</v>
      </c>
      <c r="S2133" t="s">
        <v>8332</v>
      </c>
      <c r="T2133" s="5">
        <f t="shared" si="135"/>
        <v>8.3333333333333339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s="6">
        <f t="shared" si="134"/>
        <v>2.1129899999999995</v>
      </c>
      <c r="Q2134" t="s">
        <v>8282</v>
      </c>
      <c r="R2134" s="7" t="s">
        <v>8331</v>
      </c>
      <c r="S2134" t="s">
        <v>8332</v>
      </c>
      <c r="T2134" s="5">
        <f t="shared" si="135"/>
        <v>21.34333333333333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s="6">
        <f t="shared" si="134"/>
        <v>1.6</v>
      </c>
      <c r="Q2135" t="s">
        <v>8282</v>
      </c>
      <c r="R2135" s="7" t="s">
        <v>8331</v>
      </c>
      <c r="S2135" t="s">
        <v>8332</v>
      </c>
      <c r="T2135" s="5">
        <f t="shared" si="135"/>
        <v>5.333333333333333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s="6">
        <f t="shared" si="134"/>
        <v>1.7333333333333332</v>
      </c>
      <c r="Q2136" t="s">
        <v>8282</v>
      </c>
      <c r="R2136" s="7" t="s">
        <v>8331</v>
      </c>
      <c r="S2136" t="s">
        <v>8332</v>
      </c>
      <c r="T2136" s="5">
        <f t="shared" si="135"/>
        <v>34.666666666666664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s="6">
        <f t="shared" si="134"/>
        <v>9.56</v>
      </c>
      <c r="Q2137" t="s">
        <v>8282</v>
      </c>
      <c r="R2137" s="7" t="s">
        <v>8331</v>
      </c>
      <c r="S2137" t="s">
        <v>8332</v>
      </c>
      <c r="T2137" s="5">
        <f t="shared" si="135"/>
        <v>21.727272727272727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s="6">
        <f t="shared" si="134"/>
        <v>5.9612499999999999E-2</v>
      </c>
      <c r="Q2138" t="s">
        <v>8282</v>
      </c>
      <c r="R2138" s="7" t="s">
        <v>8331</v>
      </c>
      <c r="S2138" t="s">
        <v>8332</v>
      </c>
      <c r="T2138" s="5">
        <f t="shared" si="135"/>
        <v>11.922499999999999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s="6">
        <f t="shared" si="134"/>
        <v>28.405999999999999</v>
      </c>
      <c r="Q2139" t="s">
        <v>8282</v>
      </c>
      <c r="R2139" s="7" t="s">
        <v>8331</v>
      </c>
      <c r="S2139" t="s">
        <v>8332</v>
      </c>
      <c r="T2139" s="5">
        <f t="shared" si="135"/>
        <v>26.59737827715356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s="6">
        <f t="shared" si="134"/>
        <v>12.8</v>
      </c>
      <c r="Q2140" t="s">
        <v>8282</v>
      </c>
      <c r="R2140" s="7" t="s">
        <v>8331</v>
      </c>
      <c r="S2140" t="s">
        <v>8332</v>
      </c>
      <c r="T2140" s="5">
        <f t="shared" si="135"/>
        <v>10.666666666666666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s="6">
        <f t="shared" si="134"/>
        <v>5.42</v>
      </c>
      <c r="Q2141" t="s">
        <v>8282</v>
      </c>
      <c r="R2141" s="7" t="s">
        <v>8331</v>
      </c>
      <c r="S2141" t="s">
        <v>8332</v>
      </c>
      <c r="T2141" s="5">
        <f t="shared" si="135"/>
        <v>29.035714285714285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s="6">
        <f t="shared" si="134"/>
        <v>0.11199999999999999</v>
      </c>
      <c r="Q2142" t="s">
        <v>8282</v>
      </c>
      <c r="R2142" s="7" t="s">
        <v>8331</v>
      </c>
      <c r="S2142" t="s">
        <v>8332</v>
      </c>
      <c r="T2142" s="5">
        <f t="shared" si="135"/>
        <v>50.909090909090907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s="6">
        <f t="shared" si="134"/>
        <v>0</v>
      </c>
      <c r="Q2143" t="s">
        <v>8282</v>
      </c>
      <c r="R2143" s="7" t="s">
        <v>8331</v>
      </c>
      <c r="S2143" t="s">
        <v>8332</v>
      </c>
      <c r="T2143" s="5" t="e">
        <f t="shared" si="135"/>
        <v>#DIV/0!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s="6">
        <f t="shared" si="134"/>
        <v>5.7238095238095239</v>
      </c>
      <c r="Q2144" t="s">
        <v>8282</v>
      </c>
      <c r="R2144" s="7" t="s">
        <v>8331</v>
      </c>
      <c r="S2144" t="s">
        <v>8332</v>
      </c>
      <c r="T2144" s="5">
        <f t="shared" si="135"/>
        <v>50.083333333333336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s="6">
        <f t="shared" si="134"/>
        <v>11.25</v>
      </c>
      <c r="Q2145" t="s">
        <v>8282</v>
      </c>
      <c r="R2145" s="7" t="s">
        <v>8331</v>
      </c>
      <c r="S2145" t="s">
        <v>8332</v>
      </c>
      <c r="T2145" s="5">
        <f t="shared" si="135"/>
        <v>45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s="6">
        <f t="shared" si="134"/>
        <v>1.7098591549295776</v>
      </c>
      <c r="Q2146" t="s">
        <v>8282</v>
      </c>
      <c r="R2146" s="7" t="s">
        <v>8331</v>
      </c>
      <c r="S2146" t="s">
        <v>8332</v>
      </c>
      <c r="T2146" s="5">
        <f t="shared" si="135"/>
        <v>25.291666666666668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s="6">
        <f t="shared" si="134"/>
        <v>30.433333333333334</v>
      </c>
      <c r="Q2147" t="s">
        <v>8282</v>
      </c>
      <c r="R2147" s="7" t="s">
        <v>8331</v>
      </c>
      <c r="S2147" t="s">
        <v>8332</v>
      </c>
      <c r="T2147" s="5">
        <f t="shared" si="135"/>
        <v>51.292134831460672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s="6">
        <f t="shared" si="134"/>
        <v>0.02</v>
      </c>
      <c r="Q2148" t="s">
        <v>8282</v>
      </c>
      <c r="R2148" s="7" t="s">
        <v>8331</v>
      </c>
      <c r="S2148" t="s">
        <v>8332</v>
      </c>
      <c r="T2148" s="5">
        <f t="shared" si="135"/>
        <v>1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s="6">
        <f t="shared" si="134"/>
        <v>0.69641025641025645</v>
      </c>
      <c r="Q2149" t="s">
        <v>8282</v>
      </c>
      <c r="R2149" s="7" t="s">
        <v>8331</v>
      </c>
      <c r="S2149" t="s">
        <v>8332</v>
      </c>
      <c r="T2149" s="5">
        <f t="shared" si="135"/>
        <v>49.381818181818183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s="6">
        <f t="shared" si="134"/>
        <v>2</v>
      </c>
      <c r="Q2150" t="s">
        <v>8282</v>
      </c>
      <c r="R2150" s="7" t="s">
        <v>8331</v>
      </c>
      <c r="S2150" t="s">
        <v>8332</v>
      </c>
      <c r="T2150" s="5">
        <f t="shared" si="135"/>
        <v>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s="6">
        <f t="shared" si="134"/>
        <v>0</v>
      </c>
      <c r="Q2151" t="s">
        <v>8282</v>
      </c>
      <c r="R2151" s="7" t="s">
        <v>8331</v>
      </c>
      <c r="S2151" t="s">
        <v>8332</v>
      </c>
      <c r="T2151" s="5" t="e">
        <f t="shared" si="135"/>
        <v>#DIV/0!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s="6">
        <f t="shared" si="134"/>
        <v>0.80999999999999994</v>
      </c>
      <c r="Q2152" t="s">
        <v>8282</v>
      </c>
      <c r="R2152" s="7" t="s">
        <v>8331</v>
      </c>
      <c r="S2152" t="s">
        <v>8332</v>
      </c>
      <c r="T2152" s="5">
        <f t="shared" si="135"/>
        <v>101.25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s="6">
        <f t="shared" si="134"/>
        <v>0.26222222222222225</v>
      </c>
      <c r="Q2153" t="s">
        <v>8282</v>
      </c>
      <c r="R2153" s="7" t="s">
        <v>8331</v>
      </c>
      <c r="S2153" t="s">
        <v>8332</v>
      </c>
      <c r="T2153" s="5">
        <f t="shared" si="135"/>
        <v>19.666666666666668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s="6">
        <f t="shared" si="134"/>
        <v>0.16666666666666669</v>
      </c>
      <c r="Q2154" t="s">
        <v>8282</v>
      </c>
      <c r="R2154" s="7" t="s">
        <v>8331</v>
      </c>
      <c r="S2154" t="s">
        <v>8332</v>
      </c>
      <c r="T2154" s="5">
        <f t="shared" si="135"/>
        <v>12.5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s="6">
        <f t="shared" si="134"/>
        <v>9.124454880912446E-3</v>
      </c>
      <c r="Q2155" t="s">
        <v>8282</v>
      </c>
      <c r="R2155" s="7" t="s">
        <v>8331</v>
      </c>
      <c r="S2155" t="s">
        <v>8332</v>
      </c>
      <c r="T2155" s="5">
        <f t="shared" si="135"/>
        <v>8.5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s="6">
        <f t="shared" si="134"/>
        <v>0.8</v>
      </c>
      <c r="Q2156" t="s">
        <v>8282</v>
      </c>
      <c r="R2156" s="7" t="s">
        <v>8331</v>
      </c>
      <c r="S2156" t="s">
        <v>8332</v>
      </c>
      <c r="T2156" s="5">
        <f t="shared" si="135"/>
        <v>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s="6">
        <f t="shared" si="134"/>
        <v>2.2999999999999998</v>
      </c>
      <c r="Q2157" t="s">
        <v>8282</v>
      </c>
      <c r="R2157" s="7" t="s">
        <v>8331</v>
      </c>
      <c r="S2157" t="s">
        <v>8332</v>
      </c>
      <c r="T2157" s="5">
        <f t="shared" si="135"/>
        <v>23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s="6">
        <f t="shared" si="134"/>
        <v>2.6660714285714282</v>
      </c>
      <c r="Q2158" t="s">
        <v>8282</v>
      </c>
      <c r="R2158" s="7" t="s">
        <v>8331</v>
      </c>
      <c r="S2158" t="s">
        <v>8332</v>
      </c>
      <c r="T2158" s="5">
        <f t="shared" si="135"/>
        <v>17.987951807228917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s="6">
        <f t="shared" si="134"/>
        <v>28.192</v>
      </c>
      <c r="Q2159" t="s">
        <v>8282</v>
      </c>
      <c r="R2159" s="7" t="s">
        <v>8331</v>
      </c>
      <c r="S2159" t="s">
        <v>8332</v>
      </c>
      <c r="T2159" s="5">
        <f t="shared" si="135"/>
        <v>370.94736842105266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s="6">
        <f t="shared" si="134"/>
        <v>6.5900366666666672</v>
      </c>
      <c r="Q2160" t="s">
        <v>8282</v>
      </c>
      <c r="R2160" s="7" t="s">
        <v>8331</v>
      </c>
      <c r="S2160" t="s">
        <v>8332</v>
      </c>
      <c r="T2160" s="5">
        <f t="shared" si="135"/>
        <v>63.569485530546629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s="6">
        <f t="shared" si="134"/>
        <v>0.72222222222222221</v>
      </c>
      <c r="Q2161" t="s">
        <v>8282</v>
      </c>
      <c r="R2161" s="7" t="s">
        <v>8331</v>
      </c>
      <c r="S2161" t="s">
        <v>8332</v>
      </c>
      <c r="T2161" s="5">
        <f t="shared" si="135"/>
        <v>13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s="6">
        <f t="shared" si="134"/>
        <v>0.85000000000000009</v>
      </c>
      <c r="Q2162" t="s">
        <v>8282</v>
      </c>
      <c r="R2162" s="7" t="s">
        <v>8331</v>
      </c>
      <c r="S2162" t="s">
        <v>8332</v>
      </c>
      <c r="T2162" s="5">
        <f t="shared" si="135"/>
        <v>5.3125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s="6">
        <f t="shared" si="134"/>
        <v>115.75</v>
      </c>
      <c r="Q2163" t="s">
        <v>8276</v>
      </c>
      <c r="R2163" s="7" t="s">
        <v>8323</v>
      </c>
      <c r="S2163" t="s">
        <v>8324</v>
      </c>
      <c r="T2163" s="5">
        <f t="shared" si="135"/>
        <v>35.615384615384613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s="6">
        <f t="shared" si="134"/>
        <v>112.26666666666667</v>
      </c>
      <c r="Q2164" t="s">
        <v>8276</v>
      </c>
      <c r="R2164" s="7" t="s">
        <v>8323</v>
      </c>
      <c r="S2164" t="s">
        <v>8324</v>
      </c>
      <c r="T2164" s="5">
        <f t="shared" si="135"/>
        <v>87.103448275862064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s="6">
        <f t="shared" si="134"/>
        <v>132.20000000000002</v>
      </c>
      <c r="Q2165" t="s">
        <v>8276</v>
      </c>
      <c r="R2165" s="7" t="s">
        <v>8323</v>
      </c>
      <c r="S2165" t="s">
        <v>8324</v>
      </c>
      <c r="T2165" s="5">
        <f t="shared" si="135"/>
        <v>75.11363636363636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s="6">
        <f t="shared" si="134"/>
        <v>102.63636363636364</v>
      </c>
      <c r="Q2166" t="s">
        <v>8276</v>
      </c>
      <c r="R2166" s="7" t="s">
        <v>8323</v>
      </c>
      <c r="S2166" t="s">
        <v>8324</v>
      </c>
      <c r="T2166" s="5">
        <f t="shared" si="135"/>
        <v>68.01204819277109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s="6">
        <f t="shared" si="134"/>
        <v>138.64000000000001</v>
      </c>
      <c r="Q2167" t="s">
        <v>8276</v>
      </c>
      <c r="R2167" s="7" t="s">
        <v>8323</v>
      </c>
      <c r="S2167" t="s">
        <v>8324</v>
      </c>
      <c r="T2167" s="5">
        <f t="shared" si="135"/>
        <v>29.623931623931625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s="6">
        <f t="shared" si="134"/>
        <v>146.6</v>
      </c>
      <c r="Q2168" t="s">
        <v>8276</v>
      </c>
      <c r="R2168" s="7" t="s">
        <v>8323</v>
      </c>
      <c r="S2168" t="s">
        <v>8324</v>
      </c>
      <c r="T2168" s="5">
        <f t="shared" si="135"/>
        <v>91.625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s="6">
        <f t="shared" si="134"/>
        <v>120</v>
      </c>
      <c r="Q2169" t="s">
        <v>8276</v>
      </c>
      <c r="R2169" s="7" t="s">
        <v>8323</v>
      </c>
      <c r="S2169" t="s">
        <v>8324</v>
      </c>
      <c r="T2169" s="5">
        <f t="shared" si="135"/>
        <v>22.5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s="6">
        <f t="shared" si="134"/>
        <v>121.5816111111111</v>
      </c>
      <c r="Q2170" t="s">
        <v>8276</v>
      </c>
      <c r="R2170" s="7" t="s">
        <v>8323</v>
      </c>
      <c r="S2170" t="s">
        <v>8324</v>
      </c>
      <c r="T2170" s="5">
        <f t="shared" si="135"/>
        <v>64.366735294117646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s="6">
        <f t="shared" si="134"/>
        <v>100</v>
      </c>
      <c r="Q2171" t="s">
        <v>8276</v>
      </c>
      <c r="R2171" s="7" t="s">
        <v>8323</v>
      </c>
      <c r="S2171" t="s">
        <v>8324</v>
      </c>
      <c r="T2171" s="5">
        <f t="shared" si="135"/>
        <v>21.857142857142858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s="6">
        <f t="shared" si="134"/>
        <v>180.85714285714286</v>
      </c>
      <c r="Q2172" t="s">
        <v>8276</v>
      </c>
      <c r="R2172" s="7" t="s">
        <v>8323</v>
      </c>
      <c r="S2172" t="s">
        <v>8324</v>
      </c>
      <c r="T2172" s="5">
        <f t="shared" si="135"/>
        <v>33.315789473684212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s="6">
        <f t="shared" si="134"/>
        <v>106.075</v>
      </c>
      <c r="Q2173" t="s">
        <v>8276</v>
      </c>
      <c r="R2173" s="7" t="s">
        <v>8323</v>
      </c>
      <c r="S2173" t="s">
        <v>8324</v>
      </c>
      <c r="T2173" s="5">
        <f t="shared" si="135"/>
        <v>90.276595744680847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s="6">
        <f t="shared" si="134"/>
        <v>100</v>
      </c>
      <c r="Q2174" t="s">
        <v>8276</v>
      </c>
      <c r="R2174" s="7" t="s">
        <v>8323</v>
      </c>
      <c r="S2174" t="s">
        <v>8324</v>
      </c>
      <c r="T2174" s="5">
        <f t="shared" si="135"/>
        <v>76.92307692307692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s="6">
        <f t="shared" si="134"/>
        <v>126.92857142857143</v>
      </c>
      <c r="Q2175" t="s">
        <v>8276</v>
      </c>
      <c r="R2175" s="7" t="s">
        <v>8323</v>
      </c>
      <c r="S2175" t="s">
        <v>8324</v>
      </c>
      <c r="T2175" s="5">
        <f t="shared" si="135"/>
        <v>59.233333333333334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s="6">
        <f t="shared" si="134"/>
        <v>102.97499999999999</v>
      </c>
      <c r="Q2176" t="s">
        <v>8276</v>
      </c>
      <c r="R2176" s="7" t="s">
        <v>8323</v>
      </c>
      <c r="S2176" t="s">
        <v>8324</v>
      </c>
      <c r="T2176" s="5">
        <f t="shared" si="135"/>
        <v>65.38095238095238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s="6">
        <f t="shared" si="134"/>
        <v>250</v>
      </c>
      <c r="Q2177" t="s">
        <v>8276</v>
      </c>
      <c r="R2177" s="7" t="s">
        <v>8323</v>
      </c>
      <c r="S2177" t="s">
        <v>8324</v>
      </c>
      <c r="T2177" s="5">
        <f t="shared" si="135"/>
        <v>67.307692307692307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s="6">
        <f t="shared" si="134"/>
        <v>126.02</v>
      </c>
      <c r="Q2178" t="s">
        <v>8276</v>
      </c>
      <c r="R2178" s="7" t="s">
        <v>8323</v>
      </c>
      <c r="S2178" t="s">
        <v>8324</v>
      </c>
      <c r="T2178" s="5">
        <f t="shared" si="135"/>
        <v>88.74647887323944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s="6">
        <f t="shared" ref="P2179:P2242" si="138">(E2179/D2179)*100</f>
        <v>100.12</v>
      </c>
      <c r="Q2179" t="s">
        <v>8276</v>
      </c>
      <c r="R2179" s="7" t="s">
        <v>8323</v>
      </c>
      <c r="S2179" t="s">
        <v>8324</v>
      </c>
      <c r="T2179" s="5">
        <f t="shared" ref="T2179:T2242" si="139">E2179/N2179</f>
        <v>65.868421052631575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s="6">
        <f t="shared" si="138"/>
        <v>138.64000000000001</v>
      </c>
      <c r="Q2180" t="s">
        <v>8276</v>
      </c>
      <c r="R2180" s="7" t="s">
        <v>8323</v>
      </c>
      <c r="S2180" t="s">
        <v>8324</v>
      </c>
      <c r="T2180" s="5">
        <f t="shared" si="139"/>
        <v>40.349243306169967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s="6">
        <f t="shared" si="138"/>
        <v>161.4</v>
      </c>
      <c r="Q2181" t="s">
        <v>8276</v>
      </c>
      <c r="R2181" s="7" t="s">
        <v>8323</v>
      </c>
      <c r="S2181" t="s">
        <v>8324</v>
      </c>
      <c r="T2181" s="5">
        <f t="shared" si="139"/>
        <v>76.857142857142861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s="6">
        <f t="shared" si="138"/>
        <v>107.18419999999999</v>
      </c>
      <c r="Q2182" t="s">
        <v>8276</v>
      </c>
      <c r="R2182" s="7" t="s">
        <v>8323</v>
      </c>
      <c r="S2182" t="s">
        <v>8324</v>
      </c>
      <c r="T2182" s="5">
        <f t="shared" si="139"/>
        <v>68.707820512820518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s="6">
        <f t="shared" si="138"/>
        <v>153.1</v>
      </c>
      <c r="Q2183" t="s">
        <v>8297</v>
      </c>
      <c r="R2183" s="7" t="s">
        <v>8331</v>
      </c>
      <c r="S2183" t="s">
        <v>8349</v>
      </c>
      <c r="T2183" s="5">
        <f t="shared" si="139"/>
        <v>57.773584905660378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s="6">
        <f t="shared" si="138"/>
        <v>524.16666666666663</v>
      </c>
      <c r="Q2184" t="s">
        <v>8297</v>
      </c>
      <c r="R2184" s="7" t="s">
        <v>8331</v>
      </c>
      <c r="S2184" t="s">
        <v>8349</v>
      </c>
      <c r="T2184" s="5">
        <f t="shared" si="139"/>
        <v>44.171348314606739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s="6">
        <f t="shared" si="138"/>
        <v>489.27777777777777</v>
      </c>
      <c r="Q2185" t="s">
        <v>8297</v>
      </c>
      <c r="R2185" s="7" t="s">
        <v>8331</v>
      </c>
      <c r="S2185" t="s">
        <v>8349</v>
      </c>
      <c r="T2185" s="5">
        <f t="shared" si="139"/>
        <v>31.566308243727597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s="6">
        <f t="shared" si="138"/>
        <v>284.74</v>
      </c>
      <c r="Q2186" t="s">
        <v>8297</v>
      </c>
      <c r="R2186" s="7" t="s">
        <v>8331</v>
      </c>
      <c r="S2186" t="s">
        <v>8349</v>
      </c>
      <c r="T2186" s="5">
        <f t="shared" si="139"/>
        <v>107.04511278195488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s="6">
        <f t="shared" si="138"/>
        <v>1856.97</v>
      </c>
      <c r="Q2187" t="s">
        <v>8297</v>
      </c>
      <c r="R2187" s="7" t="s">
        <v>8331</v>
      </c>
      <c r="S2187" t="s">
        <v>8349</v>
      </c>
      <c r="T2187" s="5">
        <f t="shared" si="139"/>
        <v>149.03451043338683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s="6">
        <f t="shared" si="138"/>
        <v>109.67499999999998</v>
      </c>
      <c r="Q2188" t="s">
        <v>8297</v>
      </c>
      <c r="R2188" s="7" t="s">
        <v>8331</v>
      </c>
      <c r="S2188" t="s">
        <v>8349</v>
      </c>
      <c r="T2188" s="5">
        <f t="shared" si="139"/>
        <v>55.956632653061227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s="6">
        <f t="shared" si="138"/>
        <v>1014.6425</v>
      </c>
      <c r="Q2189" t="s">
        <v>8297</v>
      </c>
      <c r="R2189" s="7" t="s">
        <v>8331</v>
      </c>
      <c r="S2189" t="s">
        <v>8349</v>
      </c>
      <c r="T2189" s="5">
        <f t="shared" si="139"/>
        <v>56.970381807973048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s="6">
        <f t="shared" si="138"/>
        <v>412.17692027666544</v>
      </c>
      <c r="Q2190" t="s">
        <v>8297</v>
      </c>
      <c r="R2190" s="7" t="s">
        <v>8331</v>
      </c>
      <c r="S2190" t="s">
        <v>8349</v>
      </c>
      <c r="T2190" s="5">
        <f t="shared" si="139"/>
        <v>44.056420233463037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s="6">
        <f t="shared" si="138"/>
        <v>503.25</v>
      </c>
      <c r="Q2191" t="s">
        <v>8297</v>
      </c>
      <c r="R2191" s="7" t="s">
        <v>8331</v>
      </c>
      <c r="S2191" t="s">
        <v>8349</v>
      </c>
      <c r="T2191" s="5">
        <f t="shared" si="139"/>
        <v>68.625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s="6">
        <f t="shared" si="138"/>
        <v>184.61052631578946</v>
      </c>
      <c r="Q2192" t="s">
        <v>8297</v>
      </c>
      <c r="R2192" s="7" t="s">
        <v>8331</v>
      </c>
      <c r="S2192" t="s">
        <v>8349</v>
      </c>
      <c r="T2192" s="5">
        <f t="shared" si="139"/>
        <v>65.318435754189949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s="6">
        <f t="shared" si="138"/>
        <v>119.73333333333333</v>
      </c>
      <c r="Q2193" t="s">
        <v>8297</v>
      </c>
      <c r="R2193" s="7" t="s">
        <v>8331</v>
      </c>
      <c r="S2193" t="s">
        <v>8349</v>
      </c>
      <c r="T2193" s="5">
        <f t="shared" si="139"/>
        <v>35.92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s="6">
        <f t="shared" si="138"/>
        <v>1081.2401666666667</v>
      </c>
      <c r="Q2194" t="s">
        <v>8297</v>
      </c>
      <c r="R2194" s="7" t="s">
        <v>8331</v>
      </c>
      <c r="S2194" t="s">
        <v>8349</v>
      </c>
      <c r="T2194" s="5">
        <f t="shared" si="139"/>
        <v>40.070667078443485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s="6">
        <f t="shared" si="138"/>
        <v>452.37333333333333</v>
      </c>
      <c r="Q2195" t="s">
        <v>8297</v>
      </c>
      <c r="R2195" s="7" t="s">
        <v>8331</v>
      </c>
      <c r="S2195" t="s">
        <v>8349</v>
      </c>
      <c r="T2195" s="5">
        <f t="shared" si="139"/>
        <v>75.647714604236342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s="6">
        <f t="shared" si="138"/>
        <v>537.37</v>
      </c>
      <c r="Q2196" t="s">
        <v>8297</v>
      </c>
      <c r="R2196" s="7" t="s">
        <v>8331</v>
      </c>
      <c r="S2196" t="s">
        <v>8349</v>
      </c>
      <c r="T2196" s="5">
        <f t="shared" si="139"/>
        <v>61.203872437357631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s="6">
        <f t="shared" si="138"/>
        <v>120.32608695652173</v>
      </c>
      <c r="Q2197" t="s">
        <v>8297</v>
      </c>
      <c r="R2197" s="7" t="s">
        <v>8331</v>
      </c>
      <c r="S2197" t="s">
        <v>8349</v>
      </c>
      <c r="T2197" s="5">
        <f t="shared" si="139"/>
        <v>48.130434782608695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s="6">
        <f t="shared" si="138"/>
        <v>113.83571428571429</v>
      </c>
      <c r="Q2198" t="s">
        <v>8297</v>
      </c>
      <c r="R2198" s="7" t="s">
        <v>8331</v>
      </c>
      <c r="S2198" t="s">
        <v>8349</v>
      </c>
      <c r="T2198" s="5">
        <f t="shared" si="139"/>
        <v>68.106837606837601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s="6">
        <f t="shared" si="138"/>
        <v>951.03109999999992</v>
      </c>
      <c r="Q2199" t="s">
        <v>8297</v>
      </c>
      <c r="R2199" s="7" t="s">
        <v>8331</v>
      </c>
      <c r="S2199" t="s">
        <v>8349</v>
      </c>
      <c r="T2199" s="5">
        <f t="shared" si="139"/>
        <v>65.891300230946882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s="6">
        <f t="shared" si="138"/>
        <v>132.89249999999998</v>
      </c>
      <c r="Q2200" t="s">
        <v>8297</v>
      </c>
      <c r="R2200" s="7" t="s">
        <v>8331</v>
      </c>
      <c r="S2200" t="s">
        <v>8349</v>
      </c>
      <c r="T2200" s="5">
        <f t="shared" si="139"/>
        <v>81.654377880184327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s="6">
        <f t="shared" si="138"/>
        <v>146.97777777777779</v>
      </c>
      <c r="Q2201" t="s">
        <v>8297</v>
      </c>
      <c r="R2201" s="7" t="s">
        <v>8331</v>
      </c>
      <c r="S2201" t="s">
        <v>8349</v>
      </c>
      <c r="T2201" s="5">
        <f t="shared" si="139"/>
        <v>52.701195219123505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s="6">
        <f t="shared" si="138"/>
        <v>542.15</v>
      </c>
      <c r="Q2202" t="s">
        <v>8297</v>
      </c>
      <c r="R2202" s="7" t="s">
        <v>8331</v>
      </c>
      <c r="S2202" t="s">
        <v>8349</v>
      </c>
      <c r="T2202" s="5">
        <f t="shared" si="139"/>
        <v>41.228136882129277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s="6">
        <f t="shared" si="138"/>
        <v>382.71818181818185</v>
      </c>
      <c r="Q2203" t="s">
        <v>8280</v>
      </c>
      <c r="R2203" s="7" t="s">
        <v>8323</v>
      </c>
      <c r="S2203" t="s">
        <v>8328</v>
      </c>
      <c r="T2203" s="5">
        <f t="shared" si="139"/>
        <v>15.035357142857142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s="6">
        <f t="shared" si="138"/>
        <v>704.18124999999998</v>
      </c>
      <c r="Q2204" t="s">
        <v>8280</v>
      </c>
      <c r="R2204" s="7" t="s">
        <v>8323</v>
      </c>
      <c r="S2204" t="s">
        <v>8328</v>
      </c>
      <c r="T2204" s="5">
        <f t="shared" si="139"/>
        <v>39.066920943134534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s="6">
        <f t="shared" si="138"/>
        <v>109.55</v>
      </c>
      <c r="Q2205" t="s">
        <v>8280</v>
      </c>
      <c r="R2205" s="7" t="s">
        <v>8323</v>
      </c>
      <c r="S2205" t="s">
        <v>8328</v>
      </c>
      <c r="T2205" s="5">
        <f t="shared" si="139"/>
        <v>43.82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s="6">
        <f t="shared" si="138"/>
        <v>132.86666666666667</v>
      </c>
      <c r="Q2206" t="s">
        <v>8280</v>
      </c>
      <c r="R2206" s="7" t="s">
        <v>8323</v>
      </c>
      <c r="S2206" t="s">
        <v>8328</v>
      </c>
      <c r="T2206" s="5">
        <f t="shared" si="139"/>
        <v>27.301369863013697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s="6">
        <f t="shared" si="138"/>
        <v>152</v>
      </c>
      <c r="Q2207" t="s">
        <v>8280</v>
      </c>
      <c r="R2207" s="7" t="s">
        <v>8323</v>
      </c>
      <c r="S2207" t="s">
        <v>8328</v>
      </c>
      <c r="T2207" s="5">
        <f t="shared" si="139"/>
        <v>42.222222222222221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s="6">
        <f t="shared" si="138"/>
        <v>102.72727272727273</v>
      </c>
      <c r="Q2208" t="s">
        <v>8280</v>
      </c>
      <c r="R2208" s="7" t="s">
        <v>8323</v>
      </c>
      <c r="S2208" t="s">
        <v>8328</v>
      </c>
      <c r="T2208" s="5">
        <f t="shared" si="139"/>
        <v>33.235294117647058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s="6">
        <f t="shared" si="138"/>
        <v>100</v>
      </c>
      <c r="Q2209" t="s">
        <v>8280</v>
      </c>
      <c r="R2209" s="7" t="s">
        <v>8323</v>
      </c>
      <c r="S2209" t="s">
        <v>8328</v>
      </c>
      <c r="T2209" s="5">
        <f t="shared" si="139"/>
        <v>285.71428571428572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s="6">
        <f t="shared" si="138"/>
        <v>101.6</v>
      </c>
      <c r="Q2210" t="s">
        <v>8280</v>
      </c>
      <c r="R2210" s="7" t="s">
        <v>8323</v>
      </c>
      <c r="S2210" t="s">
        <v>8328</v>
      </c>
      <c r="T2210" s="5">
        <f t="shared" si="139"/>
        <v>42.333333333333336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s="6">
        <f t="shared" si="138"/>
        <v>150.80000000000001</v>
      </c>
      <c r="Q2211" t="s">
        <v>8280</v>
      </c>
      <c r="R2211" s="7" t="s">
        <v>8323</v>
      </c>
      <c r="S2211" t="s">
        <v>8328</v>
      </c>
      <c r="T2211" s="5">
        <f t="shared" si="139"/>
        <v>50.266666666666666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s="6">
        <f t="shared" si="138"/>
        <v>111.425</v>
      </c>
      <c r="Q2212" t="s">
        <v>8280</v>
      </c>
      <c r="R2212" s="7" t="s">
        <v>8323</v>
      </c>
      <c r="S2212" t="s">
        <v>8328</v>
      </c>
      <c r="T2212" s="5">
        <f t="shared" si="139"/>
        <v>61.902777777777779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s="6">
        <f t="shared" si="138"/>
        <v>195.6</v>
      </c>
      <c r="Q2213" t="s">
        <v>8280</v>
      </c>
      <c r="R2213" s="7" t="s">
        <v>8323</v>
      </c>
      <c r="S2213" t="s">
        <v>8328</v>
      </c>
      <c r="T2213" s="5">
        <f t="shared" si="139"/>
        <v>40.75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s="6">
        <f t="shared" si="138"/>
        <v>114.38333333333333</v>
      </c>
      <c r="Q2214" t="s">
        <v>8280</v>
      </c>
      <c r="R2214" s="7" t="s">
        <v>8323</v>
      </c>
      <c r="S2214" t="s">
        <v>8328</v>
      </c>
      <c r="T2214" s="5">
        <f t="shared" si="139"/>
        <v>55.796747967479675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s="6">
        <f t="shared" si="138"/>
        <v>200</v>
      </c>
      <c r="Q2215" t="s">
        <v>8280</v>
      </c>
      <c r="R2215" s="7" t="s">
        <v>8323</v>
      </c>
      <c r="S2215" t="s">
        <v>8328</v>
      </c>
      <c r="T2215" s="5">
        <f t="shared" si="139"/>
        <v>10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s="6">
        <f t="shared" si="138"/>
        <v>292.50166666666667</v>
      </c>
      <c r="Q2216" t="s">
        <v>8280</v>
      </c>
      <c r="R2216" s="7" t="s">
        <v>8323</v>
      </c>
      <c r="S2216" t="s">
        <v>8328</v>
      </c>
      <c r="T2216" s="5">
        <f t="shared" si="139"/>
        <v>73.125416666666666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s="6">
        <f t="shared" si="138"/>
        <v>156.36363636363637</v>
      </c>
      <c r="Q2217" t="s">
        <v>8280</v>
      </c>
      <c r="R2217" s="7" t="s">
        <v>8323</v>
      </c>
      <c r="S2217" t="s">
        <v>8328</v>
      </c>
      <c r="T2217" s="5">
        <f t="shared" si="139"/>
        <v>26.060606060606062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s="6">
        <f t="shared" si="138"/>
        <v>105.66666666666666</v>
      </c>
      <c r="Q2218" t="s">
        <v>8280</v>
      </c>
      <c r="R2218" s="7" t="s">
        <v>8323</v>
      </c>
      <c r="S2218" t="s">
        <v>8328</v>
      </c>
      <c r="T2218" s="5">
        <f t="shared" si="139"/>
        <v>22.642857142857142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s="6">
        <f t="shared" si="138"/>
        <v>101.19047619047619</v>
      </c>
      <c r="Q2219" t="s">
        <v>8280</v>
      </c>
      <c r="R2219" s="7" t="s">
        <v>8323</v>
      </c>
      <c r="S2219" t="s">
        <v>8328</v>
      </c>
      <c r="T2219" s="5">
        <f t="shared" si="139"/>
        <v>47.222222222222221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s="6">
        <f t="shared" si="138"/>
        <v>122.833</v>
      </c>
      <c r="Q2220" t="s">
        <v>8280</v>
      </c>
      <c r="R2220" s="7" t="s">
        <v>8323</v>
      </c>
      <c r="S2220" t="s">
        <v>8328</v>
      </c>
      <c r="T2220" s="5">
        <f t="shared" si="139"/>
        <v>32.324473684210524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s="6">
        <f t="shared" si="138"/>
        <v>101.49999999999999</v>
      </c>
      <c r="Q2221" t="s">
        <v>8280</v>
      </c>
      <c r="R2221" s="7" t="s">
        <v>8323</v>
      </c>
      <c r="S2221" t="s">
        <v>8328</v>
      </c>
      <c r="T2221" s="5">
        <f t="shared" si="139"/>
        <v>53.421052631578945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s="6">
        <f t="shared" si="138"/>
        <v>101.14285714285714</v>
      </c>
      <c r="Q2222" t="s">
        <v>8280</v>
      </c>
      <c r="R2222" s="7" t="s">
        <v>8323</v>
      </c>
      <c r="S2222" t="s">
        <v>8328</v>
      </c>
      <c r="T2222" s="5">
        <f t="shared" si="139"/>
        <v>51.304347826086953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s="6">
        <f t="shared" si="138"/>
        <v>108.11999999999999</v>
      </c>
      <c r="Q2223" t="s">
        <v>8297</v>
      </c>
      <c r="R2223" s="7" t="s">
        <v>8331</v>
      </c>
      <c r="S2223" t="s">
        <v>8349</v>
      </c>
      <c r="T2223" s="5">
        <f t="shared" si="139"/>
        <v>37.197247706422019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s="6">
        <f t="shared" si="138"/>
        <v>162.6</v>
      </c>
      <c r="Q2224" t="s">
        <v>8297</v>
      </c>
      <c r="R2224" s="7" t="s">
        <v>8331</v>
      </c>
      <c r="S2224" t="s">
        <v>8349</v>
      </c>
      <c r="T2224" s="5">
        <f t="shared" si="139"/>
        <v>27.1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s="6">
        <f t="shared" si="138"/>
        <v>105.80000000000001</v>
      </c>
      <c r="Q2225" t="s">
        <v>8297</v>
      </c>
      <c r="R2225" s="7" t="s">
        <v>8331</v>
      </c>
      <c r="S2225" t="s">
        <v>8349</v>
      </c>
      <c r="T2225" s="5">
        <f t="shared" si="139"/>
        <v>206.31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s="6">
        <f t="shared" si="138"/>
        <v>243.15000000000003</v>
      </c>
      <c r="Q2226" t="s">
        <v>8297</v>
      </c>
      <c r="R2226" s="7" t="s">
        <v>8331</v>
      </c>
      <c r="S2226" t="s">
        <v>8349</v>
      </c>
      <c r="T2226" s="5">
        <f t="shared" si="139"/>
        <v>82.145270270270274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s="6">
        <f t="shared" si="138"/>
        <v>944.83338095238094</v>
      </c>
      <c r="Q2227" t="s">
        <v>8297</v>
      </c>
      <c r="R2227" s="7" t="s">
        <v>8331</v>
      </c>
      <c r="S2227" t="s">
        <v>8349</v>
      </c>
      <c r="T2227" s="5">
        <f t="shared" si="139"/>
        <v>164.79651993355483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s="6">
        <f t="shared" si="138"/>
        <v>108.46283333333334</v>
      </c>
      <c r="Q2228" t="s">
        <v>8297</v>
      </c>
      <c r="R2228" s="7" t="s">
        <v>8331</v>
      </c>
      <c r="S2228" t="s">
        <v>8349</v>
      </c>
      <c r="T2228" s="5">
        <f t="shared" si="139"/>
        <v>60.820280373831778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s="6">
        <f t="shared" si="138"/>
        <v>157.37692307692308</v>
      </c>
      <c r="Q2229" t="s">
        <v>8297</v>
      </c>
      <c r="R2229" s="7" t="s">
        <v>8331</v>
      </c>
      <c r="S2229" t="s">
        <v>8349</v>
      </c>
      <c r="T2229" s="5">
        <f t="shared" si="139"/>
        <v>67.970099667774093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s="6">
        <f t="shared" si="138"/>
        <v>1174.49</v>
      </c>
      <c r="Q2230" t="s">
        <v>8297</v>
      </c>
      <c r="R2230" s="7" t="s">
        <v>8331</v>
      </c>
      <c r="S2230" t="s">
        <v>8349</v>
      </c>
      <c r="T2230" s="5">
        <f t="shared" si="139"/>
        <v>81.561805555555551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s="6">
        <f t="shared" si="138"/>
        <v>171.04755366949576</v>
      </c>
      <c r="Q2231" t="s">
        <v>8297</v>
      </c>
      <c r="R2231" s="7" t="s">
        <v>8331</v>
      </c>
      <c r="S2231" t="s">
        <v>8349</v>
      </c>
      <c r="T2231" s="5">
        <f t="shared" si="139"/>
        <v>25.42547309833024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s="6">
        <f t="shared" si="138"/>
        <v>125.95294117647057</v>
      </c>
      <c r="Q2232" t="s">
        <v>8297</v>
      </c>
      <c r="R2232" s="7" t="s">
        <v>8331</v>
      </c>
      <c r="S2232" t="s">
        <v>8349</v>
      </c>
      <c r="T2232" s="5">
        <f t="shared" si="139"/>
        <v>21.497991967871485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s="6">
        <f t="shared" si="138"/>
        <v>1212.1296000000002</v>
      </c>
      <c r="Q2233" t="s">
        <v>8297</v>
      </c>
      <c r="R2233" s="7" t="s">
        <v>8331</v>
      </c>
      <c r="S2233" t="s">
        <v>8349</v>
      </c>
      <c r="T2233" s="5">
        <f t="shared" si="139"/>
        <v>27.226630727762803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s="6">
        <f t="shared" si="138"/>
        <v>495.8</v>
      </c>
      <c r="Q2234" t="s">
        <v>8297</v>
      </c>
      <c r="R2234" s="7" t="s">
        <v>8331</v>
      </c>
      <c r="S2234" t="s">
        <v>8349</v>
      </c>
      <c r="T2234" s="5">
        <f t="shared" si="139"/>
        <v>25.091093117408906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s="6">
        <f t="shared" si="138"/>
        <v>332.03999999999996</v>
      </c>
      <c r="Q2235" t="s">
        <v>8297</v>
      </c>
      <c r="R2235" s="7" t="s">
        <v>8331</v>
      </c>
      <c r="S2235" t="s">
        <v>8349</v>
      </c>
      <c r="T2235" s="5">
        <f t="shared" si="139"/>
        <v>21.230179028132991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s="6">
        <f t="shared" si="138"/>
        <v>1165</v>
      </c>
      <c r="Q2236" t="s">
        <v>8297</v>
      </c>
      <c r="R2236" s="7" t="s">
        <v>8331</v>
      </c>
      <c r="S2236" t="s">
        <v>8349</v>
      </c>
      <c r="T2236" s="5">
        <f t="shared" si="139"/>
        <v>41.607142857142854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s="6">
        <f t="shared" si="138"/>
        <v>153.3153846153846</v>
      </c>
      <c r="Q2237" t="s">
        <v>8297</v>
      </c>
      <c r="R2237" s="7" t="s">
        <v>8331</v>
      </c>
      <c r="S2237" t="s">
        <v>8349</v>
      </c>
      <c r="T2237" s="5">
        <f t="shared" si="139"/>
        <v>135.58503401360545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s="6">
        <f t="shared" si="138"/>
        <v>537.10714285714289</v>
      </c>
      <c r="Q2238" t="s">
        <v>8297</v>
      </c>
      <c r="R2238" s="7" t="s">
        <v>8331</v>
      </c>
      <c r="S2238" t="s">
        <v>8349</v>
      </c>
      <c r="T2238" s="5">
        <f t="shared" si="139"/>
        <v>22.116176470588236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s="6">
        <f t="shared" si="138"/>
        <v>352.92777777777775</v>
      </c>
      <c r="Q2239" t="s">
        <v>8297</v>
      </c>
      <c r="R2239" s="7" t="s">
        <v>8331</v>
      </c>
      <c r="S2239" t="s">
        <v>8349</v>
      </c>
      <c r="T2239" s="5">
        <f t="shared" si="139"/>
        <v>64.625635808748726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s="6">
        <f t="shared" si="138"/>
        <v>137.4</v>
      </c>
      <c r="Q2240" t="s">
        <v>8297</v>
      </c>
      <c r="R2240" s="7" t="s">
        <v>8331</v>
      </c>
      <c r="S2240" t="s">
        <v>8349</v>
      </c>
      <c r="T2240" s="5">
        <f t="shared" si="139"/>
        <v>69.569620253164558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s="6">
        <f t="shared" si="138"/>
        <v>128.02668</v>
      </c>
      <c r="Q2241" t="s">
        <v>8297</v>
      </c>
      <c r="R2241" s="7" t="s">
        <v>8331</v>
      </c>
      <c r="S2241" t="s">
        <v>8349</v>
      </c>
      <c r="T2241" s="5">
        <f t="shared" si="139"/>
        <v>75.133028169014082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s="6">
        <f t="shared" si="138"/>
        <v>270.68</v>
      </c>
      <c r="Q2242" t="s">
        <v>8297</v>
      </c>
      <c r="R2242" s="7" t="s">
        <v>8331</v>
      </c>
      <c r="S2242" t="s">
        <v>8349</v>
      </c>
      <c r="T2242" s="5">
        <f t="shared" si="139"/>
        <v>140.97916666666666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s="6">
        <f t="shared" ref="P2243:P2306" si="142">(E2243/D2243)*100</f>
        <v>806.4</v>
      </c>
      <c r="Q2243" t="s">
        <v>8297</v>
      </c>
      <c r="R2243" s="7" t="s">
        <v>8331</v>
      </c>
      <c r="S2243" t="s">
        <v>8349</v>
      </c>
      <c r="T2243" s="5">
        <f t="shared" ref="T2243:T2306" si="143">E2243/N2243</f>
        <v>49.472392638036808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s="6">
        <f t="shared" si="142"/>
        <v>1360.0976000000001</v>
      </c>
      <c r="Q2244" t="s">
        <v>8297</v>
      </c>
      <c r="R2244" s="7" t="s">
        <v>8331</v>
      </c>
      <c r="S2244" t="s">
        <v>8349</v>
      </c>
      <c r="T2244" s="5">
        <f t="shared" si="143"/>
        <v>53.865251485148519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s="6">
        <f t="shared" si="142"/>
        <v>930250</v>
      </c>
      <c r="Q2245" t="s">
        <v>8297</v>
      </c>
      <c r="R2245" s="7" t="s">
        <v>8331</v>
      </c>
      <c r="S2245" t="s">
        <v>8349</v>
      </c>
      <c r="T2245" s="5">
        <f t="shared" si="143"/>
        <v>4.5712530712530715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s="6">
        <f t="shared" si="142"/>
        <v>377.02</v>
      </c>
      <c r="Q2246" t="s">
        <v>8297</v>
      </c>
      <c r="R2246" s="7" t="s">
        <v>8331</v>
      </c>
      <c r="S2246" t="s">
        <v>8349</v>
      </c>
      <c r="T2246" s="5">
        <f t="shared" si="143"/>
        <v>65.00344827586207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s="6">
        <f t="shared" si="142"/>
        <v>2647.0250000000001</v>
      </c>
      <c r="Q2247" t="s">
        <v>8297</v>
      </c>
      <c r="R2247" s="7" t="s">
        <v>8331</v>
      </c>
      <c r="S2247" t="s">
        <v>8349</v>
      </c>
      <c r="T2247" s="5">
        <f t="shared" si="143"/>
        <v>53.475252525252522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s="6">
        <f t="shared" si="142"/>
        <v>100.12</v>
      </c>
      <c r="Q2248" t="s">
        <v>8297</v>
      </c>
      <c r="R2248" s="7" t="s">
        <v>8331</v>
      </c>
      <c r="S2248" t="s">
        <v>8349</v>
      </c>
      <c r="T2248" s="5">
        <f t="shared" si="143"/>
        <v>43.912280701754383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s="6">
        <f t="shared" si="142"/>
        <v>104.45405405405405</v>
      </c>
      <c r="Q2249" t="s">
        <v>8297</v>
      </c>
      <c r="R2249" s="7" t="s">
        <v>8331</v>
      </c>
      <c r="S2249" t="s">
        <v>8349</v>
      </c>
      <c r="T2249" s="5">
        <f t="shared" si="143"/>
        <v>50.852631578947367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s="6">
        <f t="shared" si="142"/>
        <v>107.21428571428571</v>
      </c>
      <c r="Q2250" t="s">
        <v>8297</v>
      </c>
      <c r="R2250" s="7" t="s">
        <v>8331</v>
      </c>
      <c r="S2250" t="s">
        <v>8349</v>
      </c>
      <c r="T2250" s="5">
        <f t="shared" si="143"/>
        <v>58.6328125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s="6">
        <f t="shared" si="142"/>
        <v>168.77142857142857</v>
      </c>
      <c r="Q2251" t="s">
        <v>8297</v>
      </c>
      <c r="R2251" s="7" t="s">
        <v>8331</v>
      </c>
      <c r="S2251" t="s">
        <v>8349</v>
      </c>
      <c r="T2251" s="5">
        <f t="shared" si="143"/>
        <v>32.81666666666667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s="6">
        <f t="shared" si="142"/>
        <v>975.11200000000008</v>
      </c>
      <c r="Q2252" t="s">
        <v>8297</v>
      </c>
      <c r="R2252" s="7" t="s">
        <v>8331</v>
      </c>
      <c r="S2252" t="s">
        <v>8349</v>
      </c>
      <c r="T2252" s="5">
        <f t="shared" si="143"/>
        <v>426.93169877408059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s="6">
        <f t="shared" si="142"/>
        <v>134.44929411764704</v>
      </c>
      <c r="Q2253" t="s">
        <v>8297</v>
      </c>
      <c r="R2253" s="7" t="s">
        <v>8331</v>
      </c>
      <c r="S2253" t="s">
        <v>8349</v>
      </c>
      <c r="T2253" s="5">
        <f t="shared" si="143"/>
        <v>23.808729166666669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s="6">
        <f t="shared" si="142"/>
        <v>272.27777777777777</v>
      </c>
      <c r="Q2254" t="s">
        <v>8297</v>
      </c>
      <c r="R2254" s="7" t="s">
        <v>8331</v>
      </c>
      <c r="S2254" t="s">
        <v>8349</v>
      </c>
      <c r="T2254" s="5">
        <f t="shared" si="143"/>
        <v>98.413654618473899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s="6">
        <f t="shared" si="142"/>
        <v>112.6875</v>
      </c>
      <c r="Q2255" t="s">
        <v>8297</v>
      </c>
      <c r="R2255" s="7" t="s">
        <v>8331</v>
      </c>
      <c r="S2255" t="s">
        <v>8349</v>
      </c>
      <c r="T2255" s="5">
        <f t="shared" si="143"/>
        <v>107.32142857142857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s="6">
        <f t="shared" si="142"/>
        <v>459.8</v>
      </c>
      <c r="Q2256" t="s">
        <v>8297</v>
      </c>
      <c r="R2256" s="7" t="s">
        <v>8331</v>
      </c>
      <c r="S2256" t="s">
        <v>8349</v>
      </c>
      <c r="T2256" s="5">
        <f t="shared" si="143"/>
        <v>11.67005076142132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s="6">
        <f t="shared" si="142"/>
        <v>286.65822784810126</v>
      </c>
      <c r="Q2257" t="s">
        <v>8297</v>
      </c>
      <c r="R2257" s="7" t="s">
        <v>8331</v>
      </c>
      <c r="S2257" t="s">
        <v>8349</v>
      </c>
      <c r="T2257" s="5">
        <f t="shared" si="143"/>
        <v>41.782287822878232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s="6">
        <f t="shared" si="142"/>
        <v>222.70833333333334</v>
      </c>
      <c r="Q2258" t="s">
        <v>8297</v>
      </c>
      <c r="R2258" s="7" t="s">
        <v>8331</v>
      </c>
      <c r="S2258" t="s">
        <v>8349</v>
      </c>
      <c r="T2258" s="5">
        <f t="shared" si="143"/>
        <v>21.38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s="6">
        <f t="shared" si="142"/>
        <v>636.14</v>
      </c>
      <c r="Q2259" t="s">
        <v>8297</v>
      </c>
      <c r="R2259" s="7" t="s">
        <v>8331</v>
      </c>
      <c r="S2259" t="s">
        <v>8349</v>
      </c>
      <c r="T2259" s="5">
        <f t="shared" si="143"/>
        <v>94.103550295857985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s="6">
        <f t="shared" si="142"/>
        <v>146.5</v>
      </c>
      <c r="Q2260" t="s">
        <v>8297</v>
      </c>
      <c r="R2260" s="7" t="s">
        <v>8331</v>
      </c>
      <c r="S2260" t="s">
        <v>8349</v>
      </c>
      <c r="T2260" s="5">
        <f t="shared" si="143"/>
        <v>15.721951219512196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s="6">
        <f t="shared" si="142"/>
        <v>1867.1</v>
      </c>
      <c r="Q2261" t="s">
        <v>8297</v>
      </c>
      <c r="R2261" s="7" t="s">
        <v>8331</v>
      </c>
      <c r="S2261" t="s">
        <v>8349</v>
      </c>
      <c r="T2261" s="5">
        <f t="shared" si="143"/>
        <v>90.635922330097088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s="6">
        <f t="shared" si="142"/>
        <v>326.92</v>
      </c>
      <c r="Q2262" t="s">
        <v>8297</v>
      </c>
      <c r="R2262" s="7" t="s">
        <v>8331</v>
      </c>
      <c r="S2262" t="s">
        <v>8349</v>
      </c>
      <c r="T2262" s="5">
        <f t="shared" si="143"/>
        <v>97.297619047619051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s="6">
        <f t="shared" si="142"/>
        <v>779.5</v>
      </c>
      <c r="Q2263" t="s">
        <v>8297</v>
      </c>
      <c r="R2263" s="7" t="s">
        <v>8331</v>
      </c>
      <c r="S2263" t="s">
        <v>8349</v>
      </c>
      <c r="T2263" s="5">
        <f t="shared" si="143"/>
        <v>37.11904761904762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s="6">
        <f t="shared" si="142"/>
        <v>154.15151515151516</v>
      </c>
      <c r="Q2264" t="s">
        <v>8297</v>
      </c>
      <c r="R2264" s="7" t="s">
        <v>8331</v>
      </c>
      <c r="S2264" t="s">
        <v>8349</v>
      </c>
      <c r="T2264" s="5">
        <f t="shared" si="143"/>
        <v>28.104972375690608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s="6">
        <f t="shared" si="142"/>
        <v>115.54666666666667</v>
      </c>
      <c r="Q2265" t="s">
        <v>8297</v>
      </c>
      <c r="R2265" s="7" t="s">
        <v>8331</v>
      </c>
      <c r="S2265" t="s">
        <v>8349</v>
      </c>
      <c r="T2265" s="5">
        <f t="shared" si="143"/>
        <v>144.43333333333334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s="6">
        <f t="shared" si="142"/>
        <v>180.03333333333333</v>
      </c>
      <c r="Q2266" t="s">
        <v>8297</v>
      </c>
      <c r="R2266" s="7" t="s">
        <v>8331</v>
      </c>
      <c r="S2266" t="s">
        <v>8349</v>
      </c>
      <c r="T2266" s="5">
        <f t="shared" si="143"/>
        <v>24.274157303370785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s="6">
        <f t="shared" si="142"/>
        <v>298.5</v>
      </c>
      <c r="Q2267" t="s">
        <v>8297</v>
      </c>
      <c r="R2267" s="7" t="s">
        <v>8331</v>
      </c>
      <c r="S2267" t="s">
        <v>8349</v>
      </c>
      <c r="T2267" s="5">
        <f t="shared" si="143"/>
        <v>35.117647058823529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s="6">
        <f t="shared" si="142"/>
        <v>320.26666666666665</v>
      </c>
      <c r="Q2268" t="s">
        <v>8297</v>
      </c>
      <c r="R2268" s="7" t="s">
        <v>8331</v>
      </c>
      <c r="S2268" t="s">
        <v>8349</v>
      </c>
      <c r="T2268" s="5">
        <f t="shared" si="143"/>
        <v>24.762886597938145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s="6">
        <f t="shared" si="142"/>
        <v>380.52499999999998</v>
      </c>
      <c r="Q2269" t="s">
        <v>8297</v>
      </c>
      <c r="R2269" s="7" t="s">
        <v>8331</v>
      </c>
      <c r="S2269" t="s">
        <v>8349</v>
      </c>
      <c r="T2269" s="5">
        <f t="shared" si="143"/>
        <v>188.37871287128712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s="6">
        <f t="shared" si="142"/>
        <v>102.60000000000001</v>
      </c>
      <c r="Q2270" t="s">
        <v>8297</v>
      </c>
      <c r="R2270" s="7" t="s">
        <v>8331</v>
      </c>
      <c r="S2270" t="s">
        <v>8349</v>
      </c>
      <c r="T2270" s="5">
        <f t="shared" si="143"/>
        <v>148.08247422680412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s="6">
        <f t="shared" si="142"/>
        <v>1801.64</v>
      </c>
      <c r="Q2271" t="s">
        <v>8297</v>
      </c>
      <c r="R2271" s="7" t="s">
        <v>8331</v>
      </c>
      <c r="S2271" t="s">
        <v>8349</v>
      </c>
      <c r="T2271" s="5">
        <f t="shared" si="143"/>
        <v>49.934589800443462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s="6">
        <f t="shared" si="142"/>
        <v>720.24800000000005</v>
      </c>
      <c r="Q2272" t="s">
        <v>8297</v>
      </c>
      <c r="R2272" s="7" t="s">
        <v>8331</v>
      </c>
      <c r="S2272" t="s">
        <v>8349</v>
      </c>
      <c r="T2272" s="5">
        <f t="shared" si="143"/>
        <v>107.82155688622754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s="6">
        <f t="shared" si="142"/>
        <v>283.09000000000003</v>
      </c>
      <c r="Q2273" t="s">
        <v>8297</v>
      </c>
      <c r="R2273" s="7" t="s">
        <v>8331</v>
      </c>
      <c r="S2273" t="s">
        <v>8349</v>
      </c>
      <c r="T2273" s="5">
        <f t="shared" si="143"/>
        <v>42.63403614457831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s="6">
        <f t="shared" si="142"/>
        <v>1356.6000000000001</v>
      </c>
      <c r="Q2274" t="s">
        <v>8297</v>
      </c>
      <c r="R2274" s="7" t="s">
        <v>8331</v>
      </c>
      <c r="S2274" t="s">
        <v>8349</v>
      </c>
      <c r="T2274" s="5">
        <f t="shared" si="143"/>
        <v>14.370762711864407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s="6">
        <f t="shared" si="142"/>
        <v>220.35999999999999</v>
      </c>
      <c r="Q2275" t="s">
        <v>8297</v>
      </c>
      <c r="R2275" s="7" t="s">
        <v>8331</v>
      </c>
      <c r="S2275" t="s">
        <v>8349</v>
      </c>
      <c r="T2275" s="5">
        <f t="shared" si="143"/>
        <v>37.476190476190474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s="6">
        <f t="shared" si="142"/>
        <v>119.6</v>
      </c>
      <c r="Q2276" t="s">
        <v>8297</v>
      </c>
      <c r="R2276" s="7" t="s">
        <v>8331</v>
      </c>
      <c r="S2276" t="s">
        <v>8349</v>
      </c>
      <c r="T2276" s="5">
        <f t="shared" si="143"/>
        <v>30.202020202020201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s="6">
        <f t="shared" si="142"/>
        <v>407.76923076923077</v>
      </c>
      <c r="Q2277" t="s">
        <v>8297</v>
      </c>
      <c r="R2277" s="7" t="s">
        <v>8331</v>
      </c>
      <c r="S2277" t="s">
        <v>8349</v>
      </c>
      <c r="T2277" s="5">
        <f t="shared" si="143"/>
        <v>33.550632911392405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s="6">
        <f t="shared" si="142"/>
        <v>105.81826105905425</v>
      </c>
      <c r="Q2278" t="s">
        <v>8297</v>
      </c>
      <c r="R2278" s="7" t="s">
        <v>8331</v>
      </c>
      <c r="S2278" t="s">
        <v>8349</v>
      </c>
      <c r="T2278" s="5">
        <f t="shared" si="143"/>
        <v>64.74666666666667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s="6">
        <f t="shared" si="142"/>
        <v>141.08235294117648</v>
      </c>
      <c r="Q2279" t="s">
        <v>8297</v>
      </c>
      <c r="R2279" s="7" t="s">
        <v>8331</v>
      </c>
      <c r="S2279" t="s">
        <v>8349</v>
      </c>
      <c r="T2279" s="5">
        <f t="shared" si="143"/>
        <v>57.932367149758456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s="6">
        <f t="shared" si="142"/>
        <v>270.7</v>
      </c>
      <c r="Q2280" t="s">
        <v>8297</v>
      </c>
      <c r="R2280" s="7" t="s">
        <v>8331</v>
      </c>
      <c r="S2280" t="s">
        <v>8349</v>
      </c>
      <c r="T2280" s="5">
        <f t="shared" si="143"/>
        <v>53.078431372549019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s="6">
        <f t="shared" si="142"/>
        <v>153.80000000000001</v>
      </c>
      <c r="Q2281" t="s">
        <v>8297</v>
      </c>
      <c r="R2281" s="7" t="s">
        <v>8331</v>
      </c>
      <c r="S2281" t="s">
        <v>8349</v>
      </c>
      <c r="T2281" s="5">
        <f t="shared" si="143"/>
        <v>48.0625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s="6">
        <f t="shared" si="142"/>
        <v>403.57653061224488</v>
      </c>
      <c r="Q2282" t="s">
        <v>8297</v>
      </c>
      <c r="R2282" s="7" t="s">
        <v>8331</v>
      </c>
      <c r="S2282" t="s">
        <v>8349</v>
      </c>
      <c r="T2282" s="5">
        <f t="shared" si="143"/>
        <v>82.396874999999994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s="6">
        <f t="shared" si="142"/>
        <v>185</v>
      </c>
      <c r="Q2283" t="s">
        <v>8276</v>
      </c>
      <c r="R2283" s="7" t="s">
        <v>8323</v>
      </c>
      <c r="S2283" t="s">
        <v>8324</v>
      </c>
      <c r="T2283" s="5">
        <f t="shared" si="143"/>
        <v>50.454545454545453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s="6">
        <f t="shared" si="142"/>
        <v>185.33333333333331</v>
      </c>
      <c r="Q2284" t="s">
        <v>8276</v>
      </c>
      <c r="R2284" s="7" t="s">
        <v>8323</v>
      </c>
      <c r="S2284" t="s">
        <v>8324</v>
      </c>
      <c r="T2284" s="5">
        <f t="shared" si="143"/>
        <v>115.83333333333333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s="6">
        <f t="shared" si="142"/>
        <v>100.85533333333332</v>
      </c>
      <c r="Q2285" t="s">
        <v>8276</v>
      </c>
      <c r="R2285" s="7" t="s">
        <v>8323</v>
      </c>
      <c r="S2285" t="s">
        <v>8324</v>
      </c>
      <c r="T2285" s="5">
        <f t="shared" si="143"/>
        <v>63.03458333333333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s="6">
        <f t="shared" si="142"/>
        <v>106.22116666666668</v>
      </c>
      <c r="Q2286" t="s">
        <v>8276</v>
      </c>
      <c r="R2286" s="7" t="s">
        <v>8323</v>
      </c>
      <c r="S2286" t="s">
        <v>8324</v>
      </c>
      <c r="T2286" s="5">
        <f t="shared" si="143"/>
        <v>108.02152542372882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s="6">
        <f t="shared" si="142"/>
        <v>121.36666666666667</v>
      </c>
      <c r="Q2287" t="s">
        <v>8276</v>
      </c>
      <c r="R2287" s="7" t="s">
        <v>8323</v>
      </c>
      <c r="S2287" t="s">
        <v>8324</v>
      </c>
      <c r="T2287" s="5">
        <f t="shared" si="143"/>
        <v>46.088607594936711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s="6">
        <f t="shared" si="142"/>
        <v>100.06666666666666</v>
      </c>
      <c r="Q2288" t="s">
        <v>8276</v>
      </c>
      <c r="R2288" s="7" t="s">
        <v>8323</v>
      </c>
      <c r="S2288" t="s">
        <v>8324</v>
      </c>
      <c r="T2288" s="5">
        <f t="shared" si="143"/>
        <v>107.21428571428571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s="6">
        <f t="shared" si="142"/>
        <v>119.97755555555555</v>
      </c>
      <c r="Q2289" t="s">
        <v>8276</v>
      </c>
      <c r="R2289" s="7" t="s">
        <v>8323</v>
      </c>
      <c r="S2289" t="s">
        <v>8324</v>
      </c>
      <c r="T2289" s="5">
        <f t="shared" si="143"/>
        <v>50.9338679245283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s="6">
        <f t="shared" si="142"/>
        <v>100.1</v>
      </c>
      <c r="Q2290" t="s">
        <v>8276</v>
      </c>
      <c r="R2290" s="7" t="s">
        <v>8323</v>
      </c>
      <c r="S2290" t="s">
        <v>8324</v>
      </c>
      <c r="T2290" s="5">
        <f t="shared" si="143"/>
        <v>40.04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s="6">
        <f t="shared" si="142"/>
        <v>107.4</v>
      </c>
      <c r="Q2291" t="s">
        <v>8276</v>
      </c>
      <c r="R2291" s="7" t="s">
        <v>8323</v>
      </c>
      <c r="S2291" t="s">
        <v>8324</v>
      </c>
      <c r="T2291" s="5">
        <f t="shared" si="143"/>
        <v>64.44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s="6">
        <f t="shared" si="142"/>
        <v>104.06666666666666</v>
      </c>
      <c r="Q2292" t="s">
        <v>8276</v>
      </c>
      <c r="R2292" s="7" t="s">
        <v>8323</v>
      </c>
      <c r="S2292" t="s">
        <v>8324</v>
      </c>
      <c r="T2292" s="5">
        <f t="shared" si="143"/>
        <v>53.827586206896555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s="6">
        <f t="shared" si="142"/>
        <v>172.8</v>
      </c>
      <c r="Q2293" t="s">
        <v>8276</v>
      </c>
      <c r="R2293" s="7" t="s">
        <v>8323</v>
      </c>
      <c r="S2293" t="s">
        <v>8324</v>
      </c>
      <c r="T2293" s="5">
        <f t="shared" si="143"/>
        <v>100.46511627906976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s="6">
        <f t="shared" si="142"/>
        <v>107.2505</v>
      </c>
      <c r="Q2294" t="s">
        <v>8276</v>
      </c>
      <c r="R2294" s="7" t="s">
        <v>8323</v>
      </c>
      <c r="S2294" t="s">
        <v>8324</v>
      </c>
      <c r="T2294" s="5">
        <f t="shared" si="143"/>
        <v>46.630652173913049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s="6">
        <f t="shared" si="142"/>
        <v>108.23529411764706</v>
      </c>
      <c r="Q2295" t="s">
        <v>8276</v>
      </c>
      <c r="R2295" s="7" t="s">
        <v>8323</v>
      </c>
      <c r="S2295" t="s">
        <v>8324</v>
      </c>
      <c r="T2295" s="5">
        <f t="shared" si="143"/>
        <v>34.074074074074076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s="6">
        <f t="shared" si="142"/>
        <v>146.08079999999998</v>
      </c>
      <c r="Q2296" t="s">
        <v>8276</v>
      </c>
      <c r="R2296" s="7" t="s">
        <v>8323</v>
      </c>
      <c r="S2296" t="s">
        <v>8324</v>
      </c>
      <c r="T2296" s="5">
        <f t="shared" si="143"/>
        <v>65.214642857142863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s="6">
        <f t="shared" si="142"/>
        <v>125.25</v>
      </c>
      <c r="Q2297" t="s">
        <v>8276</v>
      </c>
      <c r="R2297" s="7" t="s">
        <v>8323</v>
      </c>
      <c r="S2297" t="s">
        <v>8324</v>
      </c>
      <c r="T2297" s="5">
        <f t="shared" si="143"/>
        <v>44.205882352941174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s="6">
        <f t="shared" si="142"/>
        <v>149.07142857142856</v>
      </c>
      <c r="Q2298" t="s">
        <v>8276</v>
      </c>
      <c r="R2298" s="7" t="s">
        <v>8323</v>
      </c>
      <c r="S2298" t="s">
        <v>8324</v>
      </c>
      <c r="T2298" s="5">
        <f t="shared" si="143"/>
        <v>71.965517241379317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s="6">
        <f t="shared" si="142"/>
        <v>100.6</v>
      </c>
      <c r="Q2299" t="s">
        <v>8276</v>
      </c>
      <c r="R2299" s="7" t="s">
        <v>8323</v>
      </c>
      <c r="S2299" t="s">
        <v>8324</v>
      </c>
      <c r="T2299" s="5">
        <f t="shared" si="143"/>
        <v>52.94736842105263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s="6">
        <f t="shared" si="142"/>
        <v>105.07333333333332</v>
      </c>
      <c r="Q2300" t="s">
        <v>8276</v>
      </c>
      <c r="R2300" s="7" t="s">
        <v>8323</v>
      </c>
      <c r="S2300" t="s">
        <v>8324</v>
      </c>
      <c r="T2300" s="5">
        <f t="shared" si="143"/>
        <v>109.45138888888889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s="6">
        <f t="shared" si="142"/>
        <v>350.16666666666663</v>
      </c>
      <c r="Q2301" t="s">
        <v>8276</v>
      </c>
      <c r="R2301" s="7" t="s">
        <v>8323</v>
      </c>
      <c r="S2301" t="s">
        <v>8324</v>
      </c>
      <c r="T2301" s="5">
        <f t="shared" si="143"/>
        <v>75.035714285714292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s="6">
        <f t="shared" si="142"/>
        <v>101.25</v>
      </c>
      <c r="Q2302" t="s">
        <v>8276</v>
      </c>
      <c r="R2302" s="7" t="s">
        <v>8323</v>
      </c>
      <c r="S2302" t="s">
        <v>8324</v>
      </c>
      <c r="T2302" s="5">
        <f t="shared" si="143"/>
        <v>115.71428571428571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s="6">
        <f t="shared" si="142"/>
        <v>133.6044</v>
      </c>
      <c r="Q2303" t="s">
        <v>8279</v>
      </c>
      <c r="R2303" s="7" t="s">
        <v>8323</v>
      </c>
      <c r="S2303" t="s">
        <v>8327</v>
      </c>
      <c r="T2303" s="5">
        <f t="shared" si="143"/>
        <v>31.659810426540286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s="6">
        <f t="shared" si="142"/>
        <v>170.65217391304347</v>
      </c>
      <c r="Q2304" t="s">
        <v>8279</v>
      </c>
      <c r="R2304" s="7" t="s">
        <v>8323</v>
      </c>
      <c r="S2304" t="s">
        <v>8327</v>
      </c>
      <c r="T2304" s="5">
        <f t="shared" si="143"/>
        <v>46.176470588235297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s="6">
        <f t="shared" si="142"/>
        <v>109.35829457364341</v>
      </c>
      <c r="Q2305" t="s">
        <v>8279</v>
      </c>
      <c r="R2305" s="7" t="s">
        <v>8323</v>
      </c>
      <c r="S2305" t="s">
        <v>8327</v>
      </c>
      <c r="T2305" s="5">
        <f t="shared" si="143"/>
        <v>68.481650485436887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s="6">
        <f t="shared" si="142"/>
        <v>100.70033333333335</v>
      </c>
      <c r="Q2306" t="s">
        <v>8279</v>
      </c>
      <c r="R2306" s="7" t="s">
        <v>8323</v>
      </c>
      <c r="S2306" t="s">
        <v>8327</v>
      </c>
      <c r="T2306" s="5">
        <f t="shared" si="143"/>
        <v>53.469203539823013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s="6">
        <f t="shared" ref="P2307:P2370" si="146">(E2307/D2307)*100</f>
        <v>101.22777777777779</v>
      </c>
      <c r="Q2307" t="s">
        <v>8279</v>
      </c>
      <c r="R2307" s="7" t="s">
        <v>8323</v>
      </c>
      <c r="S2307" t="s">
        <v>8327</v>
      </c>
      <c r="T2307" s="5">
        <f t="shared" ref="T2307:T2370" si="147">E2307/N2307</f>
        <v>109.10778443113773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s="6">
        <f t="shared" si="146"/>
        <v>106.75857142857143</v>
      </c>
      <c r="Q2308" t="s">
        <v>8279</v>
      </c>
      <c r="R2308" s="7" t="s">
        <v>8323</v>
      </c>
      <c r="S2308" t="s">
        <v>8327</v>
      </c>
      <c r="T2308" s="5">
        <f t="shared" si="147"/>
        <v>51.185616438356163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s="6">
        <f t="shared" si="146"/>
        <v>106.65777537961894</v>
      </c>
      <c r="Q2309" t="s">
        <v>8279</v>
      </c>
      <c r="R2309" s="7" t="s">
        <v>8323</v>
      </c>
      <c r="S2309" t="s">
        <v>8327</v>
      </c>
      <c r="T2309" s="5">
        <f t="shared" si="147"/>
        <v>27.936800000000002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s="6">
        <f t="shared" si="146"/>
        <v>101.30622</v>
      </c>
      <c r="Q2310" t="s">
        <v>8279</v>
      </c>
      <c r="R2310" s="7" t="s">
        <v>8323</v>
      </c>
      <c r="S2310" t="s">
        <v>8327</v>
      </c>
      <c r="T2310" s="5">
        <f t="shared" si="147"/>
        <v>82.496921824104234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s="6">
        <f t="shared" si="146"/>
        <v>106.67450000000001</v>
      </c>
      <c r="Q2311" t="s">
        <v>8279</v>
      </c>
      <c r="R2311" s="7" t="s">
        <v>8323</v>
      </c>
      <c r="S2311" t="s">
        <v>8327</v>
      </c>
      <c r="T2311" s="5">
        <f t="shared" si="147"/>
        <v>59.817476635514019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s="6">
        <f t="shared" si="146"/>
        <v>428.83978378378379</v>
      </c>
      <c r="Q2312" t="s">
        <v>8279</v>
      </c>
      <c r="R2312" s="7" t="s">
        <v>8323</v>
      </c>
      <c r="S2312" t="s">
        <v>8327</v>
      </c>
      <c r="T2312" s="5">
        <f t="shared" si="147"/>
        <v>64.816470588235291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s="6">
        <f t="shared" si="146"/>
        <v>104.11111111111111</v>
      </c>
      <c r="Q2313" t="s">
        <v>8279</v>
      </c>
      <c r="R2313" s="7" t="s">
        <v>8323</v>
      </c>
      <c r="S2313" t="s">
        <v>8327</v>
      </c>
      <c r="T2313" s="5">
        <f t="shared" si="147"/>
        <v>90.09615384615384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s="6">
        <f t="shared" si="146"/>
        <v>107.86666666666666</v>
      </c>
      <c r="Q2314" t="s">
        <v>8279</v>
      </c>
      <c r="R2314" s="7" t="s">
        <v>8323</v>
      </c>
      <c r="S2314" t="s">
        <v>8327</v>
      </c>
      <c r="T2314" s="5">
        <f t="shared" si="147"/>
        <v>40.962025316455694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s="6">
        <f t="shared" si="146"/>
        <v>175.84040000000002</v>
      </c>
      <c r="Q2315" t="s">
        <v>8279</v>
      </c>
      <c r="R2315" s="7" t="s">
        <v>8323</v>
      </c>
      <c r="S2315" t="s">
        <v>8327</v>
      </c>
      <c r="T2315" s="5">
        <f t="shared" si="147"/>
        <v>56.000127388535034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s="6">
        <f t="shared" si="146"/>
        <v>156.97</v>
      </c>
      <c r="Q2316" t="s">
        <v>8279</v>
      </c>
      <c r="R2316" s="7" t="s">
        <v>8323</v>
      </c>
      <c r="S2316" t="s">
        <v>8327</v>
      </c>
      <c r="T2316" s="5">
        <f t="shared" si="147"/>
        <v>37.672800000000002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s="6">
        <f t="shared" si="146"/>
        <v>102.60000000000001</v>
      </c>
      <c r="Q2317" t="s">
        <v>8279</v>
      </c>
      <c r="R2317" s="7" t="s">
        <v>8323</v>
      </c>
      <c r="S2317" t="s">
        <v>8327</v>
      </c>
      <c r="T2317" s="5">
        <f t="shared" si="147"/>
        <v>40.078125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s="6">
        <f t="shared" si="146"/>
        <v>104.04266666666666</v>
      </c>
      <c r="Q2318" t="s">
        <v>8279</v>
      </c>
      <c r="R2318" s="7" t="s">
        <v>8323</v>
      </c>
      <c r="S2318" t="s">
        <v>8327</v>
      </c>
      <c r="T2318" s="5">
        <f t="shared" si="147"/>
        <v>78.031999999999996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s="6">
        <f t="shared" si="146"/>
        <v>104</v>
      </c>
      <c r="Q2319" t="s">
        <v>8279</v>
      </c>
      <c r="R2319" s="7" t="s">
        <v>8323</v>
      </c>
      <c r="S2319" t="s">
        <v>8327</v>
      </c>
      <c r="T2319" s="5">
        <f t="shared" si="147"/>
        <v>18.90909090909091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s="6">
        <f t="shared" si="146"/>
        <v>121.05999999999999</v>
      </c>
      <c r="Q2320" t="s">
        <v>8279</v>
      </c>
      <c r="R2320" s="7" t="s">
        <v>8323</v>
      </c>
      <c r="S2320" t="s">
        <v>8327</v>
      </c>
      <c r="T2320" s="5">
        <f t="shared" si="147"/>
        <v>37.134969325153371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s="6">
        <f t="shared" si="146"/>
        <v>107.69999999999999</v>
      </c>
      <c r="Q2321" t="s">
        <v>8279</v>
      </c>
      <c r="R2321" s="7" t="s">
        <v>8323</v>
      </c>
      <c r="S2321" t="s">
        <v>8327</v>
      </c>
      <c r="T2321" s="5">
        <f t="shared" si="147"/>
        <v>41.961038961038959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s="6">
        <f t="shared" si="146"/>
        <v>108.66</v>
      </c>
      <c r="Q2322" t="s">
        <v>8279</v>
      </c>
      <c r="R2322" s="7" t="s">
        <v>8323</v>
      </c>
      <c r="S2322" t="s">
        <v>8327</v>
      </c>
      <c r="T2322" s="5">
        <f t="shared" si="147"/>
        <v>61.044943820224717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s="6">
        <f t="shared" si="146"/>
        <v>39.120962394619681</v>
      </c>
      <c r="Q2323" t="s">
        <v>8298</v>
      </c>
      <c r="R2323" s="7" t="s">
        <v>8334</v>
      </c>
      <c r="S2323" t="s">
        <v>8350</v>
      </c>
      <c r="T2323" s="5">
        <f t="shared" si="147"/>
        <v>64.53125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s="6">
        <f t="shared" si="146"/>
        <v>3.1481481481481479</v>
      </c>
      <c r="Q2324" t="s">
        <v>8298</v>
      </c>
      <c r="R2324" s="7" t="s">
        <v>8334</v>
      </c>
      <c r="S2324" t="s">
        <v>8350</v>
      </c>
      <c r="T2324" s="5">
        <f t="shared" si="147"/>
        <v>21.25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s="6">
        <f t="shared" si="146"/>
        <v>48</v>
      </c>
      <c r="Q2325" t="s">
        <v>8298</v>
      </c>
      <c r="R2325" s="7" t="s">
        <v>8334</v>
      </c>
      <c r="S2325" t="s">
        <v>8350</v>
      </c>
      <c r="T2325" s="5">
        <f t="shared" si="147"/>
        <v>30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s="6">
        <f t="shared" si="146"/>
        <v>20.733333333333334</v>
      </c>
      <c r="Q2326" t="s">
        <v>8298</v>
      </c>
      <c r="R2326" s="7" t="s">
        <v>8334</v>
      </c>
      <c r="S2326" t="s">
        <v>8350</v>
      </c>
      <c r="T2326" s="5">
        <f t="shared" si="147"/>
        <v>25.491803278688526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s="6">
        <f t="shared" si="146"/>
        <v>8</v>
      </c>
      <c r="Q2327" t="s">
        <v>8298</v>
      </c>
      <c r="R2327" s="7" t="s">
        <v>8334</v>
      </c>
      <c r="S2327" t="s">
        <v>8350</v>
      </c>
      <c r="T2327" s="5">
        <f t="shared" si="147"/>
        <v>11.428571428571429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s="6">
        <f t="shared" si="146"/>
        <v>0.72</v>
      </c>
      <c r="Q2328" t="s">
        <v>8298</v>
      </c>
      <c r="R2328" s="7" t="s">
        <v>8334</v>
      </c>
      <c r="S2328" t="s">
        <v>8350</v>
      </c>
      <c r="T2328" s="5">
        <f t="shared" si="147"/>
        <v>108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s="6">
        <f t="shared" si="146"/>
        <v>526.09431428571429</v>
      </c>
      <c r="Q2329" t="s">
        <v>8298</v>
      </c>
      <c r="R2329" s="7" t="s">
        <v>8334</v>
      </c>
      <c r="S2329" t="s">
        <v>8350</v>
      </c>
      <c r="T2329" s="5">
        <f t="shared" si="147"/>
        <v>54.883162444113267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s="6">
        <f t="shared" si="146"/>
        <v>254.45000000000002</v>
      </c>
      <c r="Q2330" t="s">
        <v>8298</v>
      </c>
      <c r="R2330" s="7" t="s">
        <v>8334</v>
      </c>
      <c r="S2330" t="s">
        <v>8350</v>
      </c>
      <c r="T2330" s="5">
        <f t="shared" si="147"/>
        <v>47.383612662942269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s="6">
        <f t="shared" si="146"/>
        <v>105.91999999999999</v>
      </c>
      <c r="Q2331" t="s">
        <v>8298</v>
      </c>
      <c r="R2331" s="7" t="s">
        <v>8334</v>
      </c>
      <c r="S2331" t="s">
        <v>8350</v>
      </c>
      <c r="T2331" s="5">
        <f t="shared" si="147"/>
        <v>211.84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s="6">
        <f t="shared" si="146"/>
        <v>102.42285714285715</v>
      </c>
      <c r="Q2332" t="s">
        <v>8298</v>
      </c>
      <c r="R2332" s="7" t="s">
        <v>8334</v>
      </c>
      <c r="S2332" t="s">
        <v>8350</v>
      </c>
      <c r="T2332" s="5">
        <f t="shared" si="147"/>
        <v>219.92638036809817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s="6">
        <f t="shared" si="146"/>
        <v>144.31375</v>
      </c>
      <c r="Q2333" t="s">
        <v>8298</v>
      </c>
      <c r="R2333" s="7" t="s">
        <v>8334</v>
      </c>
      <c r="S2333" t="s">
        <v>8350</v>
      </c>
      <c r="T2333" s="5">
        <f t="shared" si="147"/>
        <v>40.795406360424032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s="6">
        <f t="shared" si="146"/>
        <v>106.30800000000001</v>
      </c>
      <c r="Q2334" t="s">
        <v>8298</v>
      </c>
      <c r="R2334" s="7" t="s">
        <v>8334</v>
      </c>
      <c r="S2334" t="s">
        <v>8350</v>
      </c>
      <c r="T2334" s="5">
        <f t="shared" si="147"/>
        <v>75.502840909090907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s="6">
        <f t="shared" si="146"/>
        <v>212.16666666666666</v>
      </c>
      <c r="Q2335" t="s">
        <v>8298</v>
      </c>
      <c r="R2335" s="7" t="s">
        <v>8334</v>
      </c>
      <c r="S2335" t="s">
        <v>8350</v>
      </c>
      <c r="T2335" s="5">
        <f t="shared" si="147"/>
        <v>13.542553191489361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s="6">
        <f t="shared" si="146"/>
        <v>101.95</v>
      </c>
      <c r="Q2336" t="s">
        <v>8298</v>
      </c>
      <c r="R2336" s="7" t="s">
        <v>8334</v>
      </c>
      <c r="S2336" t="s">
        <v>8350</v>
      </c>
      <c r="T2336" s="5">
        <f t="shared" si="147"/>
        <v>60.865671641791046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s="6">
        <f t="shared" si="146"/>
        <v>102.27200000000001</v>
      </c>
      <c r="Q2337" t="s">
        <v>8298</v>
      </c>
      <c r="R2337" s="7" t="s">
        <v>8334</v>
      </c>
      <c r="S2337" t="s">
        <v>8350</v>
      </c>
      <c r="T2337" s="5">
        <f t="shared" si="147"/>
        <v>115.69230769230769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s="6">
        <f t="shared" si="146"/>
        <v>520.73254999999995</v>
      </c>
      <c r="Q2338" t="s">
        <v>8298</v>
      </c>
      <c r="R2338" s="7" t="s">
        <v>8334</v>
      </c>
      <c r="S2338" t="s">
        <v>8350</v>
      </c>
      <c r="T2338" s="5">
        <f t="shared" si="147"/>
        <v>48.104623556581984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s="6">
        <f t="shared" si="146"/>
        <v>110.65833333333333</v>
      </c>
      <c r="Q2339" t="s">
        <v>8298</v>
      </c>
      <c r="R2339" s="7" t="s">
        <v>8334</v>
      </c>
      <c r="S2339" t="s">
        <v>8350</v>
      </c>
      <c r="T2339" s="5">
        <f t="shared" si="147"/>
        <v>74.184357541899445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s="6">
        <f t="shared" si="146"/>
        <v>101.14333333333335</v>
      </c>
      <c r="Q2340" t="s">
        <v>8298</v>
      </c>
      <c r="R2340" s="7" t="s">
        <v>8334</v>
      </c>
      <c r="S2340" t="s">
        <v>8350</v>
      </c>
      <c r="T2340" s="5">
        <f t="shared" si="147"/>
        <v>123.34552845528455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s="6">
        <f t="shared" si="146"/>
        <v>294.20799999999997</v>
      </c>
      <c r="Q2341" t="s">
        <v>8298</v>
      </c>
      <c r="R2341" s="7" t="s">
        <v>8334</v>
      </c>
      <c r="S2341" t="s">
        <v>8350</v>
      </c>
      <c r="T2341" s="5">
        <f t="shared" si="147"/>
        <v>66.623188405797094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s="6">
        <f t="shared" si="146"/>
        <v>105.77749999999999</v>
      </c>
      <c r="Q2342" t="s">
        <v>8298</v>
      </c>
      <c r="R2342" s="7" t="s">
        <v>8334</v>
      </c>
      <c r="S2342" t="s">
        <v>8350</v>
      </c>
      <c r="T2342" s="5">
        <f t="shared" si="147"/>
        <v>104.99007444168734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s="6">
        <f t="shared" si="146"/>
        <v>0</v>
      </c>
      <c r="Q2343" t="s">
        <v>8272</v>
      </c>
      <c r="R2343" s="7" t="s">
        <v>8317</v>
      </c>
      <c r="S2343" t="s">
        <v>8318</v>
      </c>
      <c r="T2343" s="5" t="e">
        <f t="shared" si="147"/>
        <v>#DIV/0!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s="6">
        <f t="shared" si="146"/>
        <v>0</v>
      </c>
      <c r="Q2344" t="s">
        <v>8272</v>
      </c>
      <c r="R2344" s="7" t="s">
        <v>8317</v>
      </c>
      <c r="S2344" t="s">
        <v>8318</v>
      </c>
      <c r="T2344" s="5" t="e">
        <f t="shared" si="147"/>
        <v>#DIV/0!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s="6">
        <f t="shared" si="146"/>
        <v>3</v>
      </c>
      <c r="Q2345" t="s">
        <v>8272</v>
      </c>
      <c r="R2345" s="7" t="s">
        <v>8317</v>
      </c>
      <c r="S2345" t="s">
        <v>8318</v>
      </c>
      <c r="T2345" s="5">
        <f t="shared" si="147"/>
        <v>300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s="6">
        <f t="shared" si="146"/>
        <v>0.1</v>
      </c>
      <c r="Q2346" t="s">
        <v>8272</v>
      </c>
      <c r="R2346" s="7" t="s">
        <v>8317</v>
      </c>
      <c r="S2346" t="s">
        <v>8318</v>
      </c>
      <c r="T2346" s="5">
        <f t="shared" si="147"/>
        <v>1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s="6">
        <f t="shared" si="146"/>
        <v>0</v>
      </c>
      <c r="Q2347" t="s">
        <v>8272</v>
      </c>
      <c r="R2347" s="7" t="s">
        <v>8317</v>
      </c>
      <c r="S2347" t="s">
        <v>8318</v>
      </c>
      <c r="T2347" s="5" t="e">
        <f t="shared" si="147"/>
        <v>#DIV/0!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s="6">
        <f t="shared" si="146"/>
        <v>6.5000000000000002E-2</v>
      </c>
      <c r="Q2348" t="s">
        <v>8272</v>
      </c>
      <c r="R2348" s="7" t="s">
        <v>8317</v>
      </c>
      <c r="S2348" t="s">
        <v>8318</v>
      </c>
      <c r="T2348" s="5">
        <f t="shared" si="147"/>
        <v>13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s="6">
        <f t="shared" si="146"/>
        <v>1.5</v>
      </c>
      <c r="Q2349" t="s">
        <v>8272</v>
      </c>
      <c r="R2349" s="7" t="s">
        <v>8317</v>
      </c>
      <c r="S2349" t="s">
        <v>8318</v>
      </c>
      <c r="T2349" s="5">
        <f t="shared" si="147"/>
        <v>15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s="6">
        <f t="shared" si="146"/>
        <v>0.38571428571428573</v>
      </c>
      <c r="Q2350" t="s">
        <v>8272</v>
      </c>
      <c r="R2350" s="7" t="s">
        <v>8317</v>
      </c>
      <c r="S2350" t="s">
        <v>8318</v>
      </c>
      <c r="T2350" s="5">
        <f t="shared" si="147"/>
        <v>54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s="6">
        <f t="shared" si="146"/>
        <v>0</v>
      </c>
      <c r="Q2351" t="s">
        <v>8272</v>
      </c>
      <c r="R2351" s="7" t="s">
        <v>8317</v>
      </c>
      <c r="S2351" t="s">
        <v>8318</v>
      </c>
      <c r="T2351" s="5" t="e">
        <f t="shared" si="147"/>
        <v>#DIV/0!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s="6">
        <f t="shared" si="146"/>
        <v>0</v>
      </c>
      <c r="Q2352" t="s">
        <v>8272</v>
      </c>
      <c r="R2352" s="7" t="s">
        <v>8317</v>
      </c>
      <c r="S2352" t="s">
        <v>8318</v>
      </c>
      <c r="T2352" s="5" t="e">
        <f t="shared" si="147"/>
        <v>#DIV/0!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s="6">
        <f t="shared" si="146"/>
        <v>0.5714285714285714</v>
      </c>
      <c r="Q2353" t="s">
        <v>8272</v>
      </c>
      <c r="R2353" s="7" t="s">
        <v>8317</v>
      </c>
      <c r="S2353" t="s">
        <v>8318</v>
      </c>
      <c r="T2353" s="5">
        <f t="shared" si="147"/>
        <v>15.428571428571429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s="6">
        <f t="shared" si="146"/>
        <v>0</v>
      </c>
      <c r="Q2354" t="s">
        <v>8272</v>
      </c>
      <c r="R2354" s="7" t="s">
        <v>8317</v>
      </c>
      <c r="S2354" t="s">
        <v>8318</v>
      </c>
      <c r="T2354" s="5" t="e">
        <f t="shared" si="147"/>
        <v>#DIV/0!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s="6">
        <f t="shared" si="146"/>
        <v>0</v>
      </c>
      <c r="Q2355" t="s">
        <v>8272</v>
      </c>
      <c r="R2355" s="7" t="s">
        <v>8317</v>
      </c>
      <c r="S2355" t="s">
        <v>8318</v>
      </c>
      <c r="T2355" s="5" t="e">
        <f t="shared" si="147"/>
        <v>#DIV/0!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s="6">
        <f t="shared" si="146"/>
        <v>7.1428571428571425E-2</v>
      </c>
      <c r="Q2356" t="s">
        <v>8272</v>
      </c>
      <c r="R2356" s="7" t="s">
        <v>8317</v>
      </c>
      <c r="S2356" t="s">
        <v>8318</v>
      </c>
      <c r="T2356" s="5">
        <f t="shared" si="147"/>
        <v>25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s="6">
        <f t="shared" si="146"/>
        <v>0.6875</v>
      </c>
      <c r="Q2357" t="s">
        <v>8272</v>
      </c>
      <c r="R2357" s="7" t="s">
        <v>8317</v>
      </c>
      <c r="S2357" t="s">
        <v>8318</v>
      </c>
      <c r="T2357" s="5">
        <f t="shared" si="147"/>
        <v>27.5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s="6">
        <f t="shared" si="146"/>
        <v>0</v>
      </c>
      <c r="Q2358" t="s">
        <v>8272</v>
      </c>
      <c r="R2358" s="7" t="s">
        <v>8317</v>
      </c>
      <c r="S2358" t="s">
        <v>8318</v>
      </c>
      <c r="T2358" s="5" t="e">
        <f t="shared" si="147"/>
        <v>#DIV/0!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s="6">
        <f t="shared" si="146"/>
        <v>0</v>
      </c>
      <c r="Q2359" t="s">
        <v>8272</v>
      </c>
      <c r="R2359" s="7" t="s">
        <v>8317</v>
      </c>
      <c r="S2359" t="s">
        <v>8318</v>
      </c>
      <c r="T2359" s="5" t="e">
        <f t="shared" si="147"/>
        <v>#DIV/0!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s="6">
        <f t="shared" si="146"/>
        <v>0</v>
      </c>
      <c r="Q2360" t="s">
        <v>8272</v>
      </c>
      <c r="R2360" s="7" t="s">
        <v>8317</v>
      </c>
      <c r="S2360" t="s">
        <v>8318</v>
      </c>
      <c r="T2360" s="5" t="e">
        <f t="shared" si="147"/>
        <v>#DIV/0!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s="6">
        <f t="shared" si="146"/>
        <v>14.680000000000001</v>
      </c>
      <c r="Q2361" t="s">
        <v>8272</v>
      </c>
      <c r="R2361" s="7" t="s">
        <v>8317</v>
      </c>
      <c r="S2361" t="s">
        <v>8318</v>
      </c>
      <c r="T2361" s="5">
        <f t="shared" si="147"/>
        <v>367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s="6">
        <f t="shared" si="146"/>
        <v>0.04</v>
      </c>
      <c r="Q2362" t="s">
        <v>8272</v>
      </c>
      <c r="R2362" s="7" t="s">
        <v>8317</v>
      </c>
      <c r="S2362" t="s">
        <v>8318</v>
      </c>
      <c r="T2362" s="5">
        <f t="shared" si="147"/>
        <v>2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s="6">
        <f t="shared" si="146"/>
        <v>0</v>
      </c>
      <c r="Q2363" t="s">
        <v>8272</v>
      </c>
      <c r="R2363" s="7" t="s">
        <v>8317</v>
      </c>
      <c r="S2363" t="s">
        <v>8318</v>
      </c>
      <c r="T2363" s="5" t="e">
        <f t="shared" si="147"/>
        <v>#DIV/0!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s="6">
        <f t="shared" si="146"/>
        <v>28.571428571428569</v>
      </c>
      <c r="Q2364" t="s">
        <v>8272</v>
      </c>
      <c r="R2364" s="7" t="s">
        <v>8317</v>
      </c>
      <c r="S2364" t="s">
        <v>8318</v>
      </c>
      <c r="T2364" s="5">
        <f t="shared" si="147"/>
        <v>60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s="6">
        <f t="shared" si="146"/>
        <v>0</v>
      </c>
      <c r="Q2365" t="s">
        <v>8272</v>
      </c>
      <c r="R2365" s="7" t="s">
        <v>8317</v>
      </c>
      <c r="S2365" t="s">
        <v>8318</v>
      </c>
      <c r="T2365" s="5" t="e">
        <f t="shared" si="147"/>
        <v>#DIV/0!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s="6">
        <f t="shared" si="146"/>
        <v>0</v>
      </c>
      <c r="Q2366" t="s">
        <v>8272</v>
      </c>
      <c r="R2366" s="7" t="s">
        <v>8317</v>
      </c>
      <c r="S2366" t="s">
        <v>8318</v>
      </c>
      <c r="T2366" s="5" t="e">
        <f t="shared" si="147"/>
        <v>#DIV/0!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s="6">
        <f t="shared" si="146"/>
        <v>0</v>
      </c>
      <c r="Q2367" t="s">
        <v>8272</v>
      </c>
      <c r="R2367" s="7" t="s">
        <v>8317</v>
      </c>
      <c r="S2367" t="s">
        <v>8318</v>
      </c>
      <c r="T2367" s="5" t="e">
        <f t="shared" si="147"/>
        <v>#DIV/0!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s="6">
        <f t="shared" si="146"/>
        <v>10.52</v>
      </c>
      <c r="Q2368" t="s">
        <v>8272</v>
      </c>
      <c r="R2368" s="7" t="s">
        <v>8317</v>
      </c>
      <c r="S2368" t="s">
        <v>8318</v>
      </c>
      <c r="T2368" s="5">
        <f t="shared" si="147"/>
        <v>97.407407407407405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s="6">
        <f t="shared" si="146"/>
        <v>1.34</v>
      </c>
      <c r="Q2369" t="s">
        <v>8272</v>
      </c>
      <c r="R2369" s="7" t="s">
        <v>8317</v>
      </c>
      <c r="S2369" t="s">
        <v>8318</v>
      </c>
      <c r="T2369" s="5">
        <f t="shared" si="147"/>
        <v>47.857142857142854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s="6">
        <f t="shared" si="146"/>
        <v>0.25</v>
      </c>
      <c r="Q2370" t="s">
        <v>8272</v>
      </c>
      <c r="R2370" s="7" t="s">
        <v>8317</v>
      </c>
      <c r="S2370" t="s">
        <v>8318</v>
      </c>
      <c r="T2370" s="5">
        <f t="shared" si="147"/>
        <v>50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s="6">
        <f t="shared" ref="P2371:P2434" si="150">(E2371/D2371)*100</f>
        <v>0</v>
      </c>
      <c r="Q2371" t="s">
        <v>8272</v>
      </c>
      <c r="R2371" s="7" t="s">
        <v>8317</v>
      </c>
      <c r="S2371" t="s">
        <v>8318</v>
      </c>
      <c r="T2371" s="5" t="e">
        <f t="shared" ref="T2371:T2434" si="151">E2371/N2371</f>
        <v>#DIV/0!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s="6">
        <f t="shared" si="150"/>
        <v>0.32800000000000001</v>
      </c>
      <c r="Q2372" t="s">
        <v>8272</v>
      </c>
      <c r="R2372" s="7" t="s">
        <v>8317</v>
      </c>
      <c r="S2372" t="s">
        <v>8318</v>
      </c>
      <c r="T2372" s="5">
        <f t="shared" si="151"/>
        <v>20.5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s="6">
        <f t="shared" si="150"/>
        <v>0</v>
      </c>
      <c r="Q2373" t="s">
        <v>8272</v>
      </c>
      <c r="R2373" s="7" t="s">
        <v>8317</v>
      </c>
      <c r="S2373" t="s">
        <v>8318</v>
      </c>
      <c r="T2373" s="5" t="e">
        <f t="shared" si="151"/>
        <v>#DIV/0!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s="6">
        <f t="shared" si="150"/>
        <v>3.2727272727272729</v>
      </c>
      <c r="Q2374" t="s">
        <v>8272</v>
      </c>
      <c r="R2374" s="7" t="s">
        <v>8317</v>
      </c>
      <c r="S2374" t="s">
        <v>8318</v>
      </c>
      <c r="T2374" s="5">
        <f t="shared" si="151"/>
        <v>30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s="6">
        <f t="shared" si="150"/>
        <v>5.8823529411764705E-3</v>
      </c>
      <c r="Q2375" t="s">
        <v>8272</v>
      </c>
      <c r="R2375" s="7" t="s">
        <v>8317</v>
      </c>
      <c r="S2375" t="s">
        <v>8318</v>
      </c>
      <c r="T2375" s="5">
        <f t="shared" si="151"/>
        <v>50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s="6">
        <f t="shared" si="150"/>
        <v>4.5454545454545456E-2</v>
      </c>
      <c r="Q2376" t="s">
        <v>8272</v>
      </c>
      <c r="R2376" s="7" t="s">
        <v>8317</v>
      </c>
      <c r="S2376" t="s">
        <v>8318</v>
      </c>
      <c r="T2376" s="5">
        <f t="shared" si="151"/>
        <v>10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s="6">
        <f t="shared" si="150"/>
        <v>0</v>
      </c>
      <c r="Q2377" t="s">
        <v>8272</v>
      </c>
      <c r="R2377" s="7" t="s">
        <v>8317</v>
      </c>
      <c r="S2377" t="s">
        <v>8318</v>
      </c>
      <c r="T2377" s="5" t="e">
        <f t="shared" si="151"/>
        <v>#DIV/0!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s="6">
        <f t="shared" si="150"/>
        <v>10.877666666666666</v>
      </c>
      <c r="Q2378" t="s">
        <v>8272</v>
      </c>
      <c r="R2378" s="7" t="s">
        <v>8317</v>
      </c>
      <c r="S2378" t="s">
        <v>8318</v>
      </c>
      <c r="T2378" s="5">
        <f t="shared" si="151"/>
        <v>81.582499999999996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s="6">
        <f t="shared" si="150"/>
        <v>0</v>
      </c>
      <c r="Q2379" t="s">
        <v>8272</v>
      </c>
      <c r="R2379" s="7" t="s">
        <v>8317</v>
      </c>
      <c r="S2379" t="s">
        <v>8318</v>
      </c>
      <c r="T2379" s="5" t="e">
        <f t="shared" si="151"/>
        <v>#DIV/0!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s="6">
        <f t="shared" si="150"/>
        <v>0</v>
      </c>
      <c r="Q2380" t="s">
        <v>8272</v>
      </c>
      <c r="R2380" s="7" t="s">
        <v>8317</v>
      </c>
      <c r="S2380" t="s">
        <v>8318</v>
      </c>
      <c r="T2380" s="5" t="e">
        <f t="shared" si="151"/>
        <v>#DIV/0!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s="6">
        <f t="shared" si="150"/>
        <v>0</v>
      </c>
      <c r="Q2381" t="s">
        <v>8272</v>
      </c>
      <c r="R2381" s="7" t="s">
        <v>8317</v>
      </c>
      <c r="S2381" t="s">
        <v>8318</v>
      </c>
      <c r="T2381" s="5" t="e">
        <f t="shared" si="151"/>
        <v>#DIV/0!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s="6">
        <f t="shared" si="150"/>
        <v>0.36666666666666664</v>
      </c>
      <c r="Q2382" t="s">
        <v>8272</v>
      </c>
      <c r="R2382" s="7" t="s">
        <v>8317</v>
      </c>
      <c r="S2382" t="s">
        <v>8318</v>
      </c>
      <c r="T2382" s="5">
        <f t="shared" si="151"/>
        <v>18.333333333333332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s="6">
        <f t="shared" si="150"/>
        <v>1.8193398957730169</v>
      </c>
      <c r="Q2383" t="s">
        <v>8272</v>
      </c>
      <c r="R2383" s="7" t="s">
        <v>8317</v>
      </c>
      <c r="S2383" t="s">
        <v>8318</v>
      </c>
      <c r="T2383" s="5">
        <f t="shared" si="151"/>
        <v>224.42857142857142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s="6">
        <f t="shared" si="150"/>
        <v>2.5</v>
      </c>
      <c r="Q2384" t="s">
        <v>8272</v>
      </c>
      <c r="R2384" s="7" t="s">
        <v>8317</v>
      </c>
      <c r="S2384" t="s">
        <v>8318</v>
      </c>
      <c r="T2384" s="5">
        <f t="shared" si="151"/>
        <v>37.5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s="6">
        <f t="shared" si="150"/>
        <v>4.3499999999999996</v>
      </c>
      <c r="Q2385" t="s">
        <v>8272</v>
      </c>
      <c r="R2385" s="7" t="s">
        <v>8317</v>
      </c>
      <c r="S2385" t="s">
        <v>8318</v>
      </c>
      <c r="T2385" s="5">
        <f t="shared" si="151"/>
        <v>145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s="6">
        <f t="shared" si="150"/>
        <v>0.8</v>
      </c>
      <c r="Q2386" t="s">
        <v>8272</v>
      </c>
      <c r="R2386" s="7" t="s">
        <v>8317</v>
      </c>
      <c r="S2386" t="s">
        <v>8318</v>
      </c>
      <c r="T2386" s="5">
        <f t="shared" si="151"/>
        <v>1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s="6">
        <f t="shared" si="150"/>
        <v>1.2123076923076923</v>
      </c>
      <c r="Q2387" t="s">
        <v>8272</v>
      </c>
      <c r="R2387" s="7" t="s">
        <v>8317</v>
      </c>
      <c r="S2387" t="s">
        <v>8318</v>
      </c>
      <c r="T2387" s="5">
        <f t="shared" si="151"/>
        <v>112.57142857142857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s="6">
        <f t="shared" si="150"/>
        <v>0</v>
      </c>
      <c r="Q2388" t="s">
        <v>8272</v>
      </c>
      <c r="R2388" s="7" t="s">
        <v>8317</v>
      </c>
      <c r="S2388" t="s">
        <v>8318</v>
      </c>
      <c r="T2388" s="5" t="e">
        <f t="shared" si="151"/>
        <v>#DIV/0!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s="6">
        <f t="shared" si="150"/>
        <v>0.68399999999999994</v>
      </c>
      <c r="Q2389" t="s">
        <v>8272</v>
      </c>
      <c r="R2389" s="7" t="s">
        <v>8317</v>
      </c>
      <c r="S2389" t="s">
        <v>8318</v>
      </c>
      <c r="T2389" s="5">
        <f t="shared" si="151"/>
        <v>342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s="6">
        <f t="shared" si="150"/>
        <v>1.2513513513513512</v>
      </c>
      <c r="Q2390" t="s">
        <v>8272</v>
      </c>
      <c r="R2390" s="7" t="s">
        <v>8317</v>
      </c>
      <c r="S2390" t="s">
        <v>8318</v>
      </c>
      <c r="T2390" s="5">
        <f t="shared" si="151"/>
        <v>57.875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s="6">
        <f t="shared" si="150"/>
        <v>0.1875</v>
      </c>
      <c r="Q2391" t="s">
        <v>8272</v>
      </c>
      <c r="R2391" s="7" t="s">
        <v>8317</v>
      </c>
      <c r="S2391" t="s">
        <v>8318</v>
      </c>
      <c r="T2391" s="5">
        <f t="shared" si="151"/>
        <v>30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s="6">
        <f t="shared" si="150"/>
        <v>0</v>
      </c>
      <c r="Q2392" t="s">
        <v>8272</v>
      </c>
      <c r="R2392" s="7" t="s">
        <v>8317</v>
      </c>
      <c r="S2392" t="s">
        <v>8318</v>
      </c>
      <c r="T2392" s="5" t="e">
        <f t="shared" si="151"/>
        <v>#DIV/0!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s="6">
        <f t="shared" si="150"/>
        <v>0.125</v>
      </c>
      <c r="Q2393" t="s">
        <v>8272</v>
      </c>
      <c r="R2393" s="7" t="s">
        <v>8317</v>
      </c>
      <c r="S2393" t="s">
        <v>8318</v>
      </c>
      <c r="T2393" s="5">
        <f t="shared" si="151"/>
        <v>25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s="6">
        <f t="shared" si="150"/>
        <v>0</v>
      </c>
      <c r="Q2394" t="s">
        <v>8272</v>
      </c>
      <c r="R2394" s="7" t="s">
        <v>8317</v>
      </c>
      <c r="S2394" t="s">
        <v>8318</v>
      </c>
      <c r="T2394" s="5" t="e">
        <f t="shared" si="151"/>
        <v>#DIV/0!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s="6">
        <f t="shared" si="150"/>
        <v>0.05</v>
      </c>
      <c r="Q2395" t="s">
        <v>8272</v>
      </c>
      <c r="R2395" s="7" t="s">
        <v>8317</v>
      </c>
      <c r="S2395" t="s">
        <v>8318</v>
      </c>
      <c r="T2395" s="5">
        <f t="shared" si="151"/>
        <v>50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s="6">
        <f t="shared" si="150"/>
        <v>0.06</v>
      </c>
      <c r="Q2396" t="s">
        <v>8272</v>
      </c>
      <c r="R2396" s="7" t="s">
        <v>8317</v>
      </c>
      <c r="S2396" t="s">
        <v>8318</v>
      </c>
      <c r="T2396" s="5">
        <f t="shared" si="151"/>
        <v>1.5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s="6">
        <f t="shared" si="150"/>
        <v>0</v>
      </c>
      <c r="Q2397" t="s">
        <v>8272</v>
      </c>
      <c r="R2397" s="7" t="s">
        <v>8317</v>
      </c>
      <c r="S2397" t="s">
        <v>8318</v>
      </c>
      <c r="T2397" s="5" t="e">
        <f t="shared" si="151"/>
        <v>#DIV/0!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s="6">
        <f t="shared" si="150"/>
        <v>0.2</v>
      </c>
      <c r="Q2398" t="s">
        <v>8272</v>
      </c>
      <c r="R2398" s="7" t="s">
        <v>8317</v>
      </c>
      <c r="S2398" t="s">
        <v>8318</v>
      </c>
      <c r="T2398" s="5">
        <f t="shared" si="151"/>
        <v>10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s="6">
        <f t="shared" si="150"/>
        <v>0</v>
      </c>
      <c r="Q2399" t="s">
        <v>8272</v>
      </c>
      <c r="R2399" s="7" t="s">
        <v>8317</v>
      </c>
      <c r="S2399" t="s">
        <v>8318</v>
      </c>
      <c r="T2399" s="5" t="e">
        <f t="shared" si="151"/>
        <v>#DIV/0!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s="6">
        <f t="shared" si="150"/>
        <v>0</v>
      </c>
      <c r="Q2400" t="s">
        <v>8272</v>
      </c>
      <c r="R2400" s="7" t="s">
        <v>8317</v>
      </c>
      <c r="S2400" t="s">
        <v>8318</v>
      </c>
      <c r="T2400" s="5" t="e">
        <f t="shared" si="151"/>
        <v>#DIV/0!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s="6">
        <f t="shared" si="150"/>
        <v>0</v>
      </c>
      <c r="Q2401" t="s">
        <v>8272</v>
      </c>
      <c r="R2401" s="7" t="s">
        <v>8317</v>
      </c>
      <c r="S2401" t="s">
        <v>8318</v>
      </c>
      <c r="T2401" s="5" t="e">
        <f t="shared" si="151"/>
        <v>#DIV/0!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s="6">
        <f t="shared" si="150"/>
        <v>0</v>
      </c>
      <c r="Q2402" t="s">
        <v>8272</v>
      </c>
      <c r="R2402" s="7" t="s">
        <v>8317</v>
      </c>
      <c r="S2402" t="s">
        <v>8318</v>
      </c>
      <c r="T2402" s="5" t="e">
        <f t="shared" si="151"/>
        <v>#DIV/0!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s="6">
        <f t="shared" si="150"/>
        <v>0.71785714285714286</v>
      </c>
      <c r="Q2403" t="s">
        <v>8284</v>
      </c>
      <c r="R2403" s="7" t="s">
        <v>8334</v>
      </c>
      <c r="S2403" t="s">
        <v>8335</v>
      </c>
      <c r="T2403" s="5">
        <f t="shared" si="151"/>
        <v>22.333333333333332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s="6">
        <f t="shared" si="150"/>
        <v>0.43333333333333329</v>
      </c>
      <c r="Q2404" t="s">
        <v>8284</v>
      </c>
      <c r="R2404" s="7" t="s">
        <v>8334</v>
      </c>
      <c r="S2404" t="s">
        <v>8335</v>
      </c>
      <c r="T2404" s="5">
        <f t="shared" si="151"/>
        <v>52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s="6">
        <f t="shared" si="150"/>
        <v>16.833333333333332</v>
      </c>
      <c r="Q2405" t="s">
        <v>8284</v>
      </c>
      <c r="R2405" s="7" t="s">
        <v>8334</v>
      </c>
      <c r="S2405" t="s">
        <v>8335</v>
      </c>
      <c r="T2405" s="5">
        <f t="shared" si="151"/>
        <v>16.833333333333332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s="6">
        <f t="shared" si="150"/>
        <v>0</v>
      </c>
      <c r="Q2406" t="s">
        <v>8284</v>
      </c>
      <c r="R2406" s="7" t="s">
        <v>8334</v>
      </c>
      <c r="S2406" t="s">
        <v>8335</v>
      </c>
      <c r="T2406" s="5" t="e">
        <f t="shared" si="151"/>
        <v>#DIV/0!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s="6">
        <f t="shared" si="150"/>
        <v>22.52</v>
      </c>
      <c r="Q2407" t="s">
        <v>8284</v>
      </c>
      <c r="R2407" s="7" t="s">
        <v>8334</v>
      </c>
      <c r="S2407" t="s">
        <v>8335</v>
      </c>
      <c r="T2407" s="5">
        <f t="shared" si="151"/>
        <v>56.3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s="6">
        <f t="shared" si="150"/>
        <v>41.384615384615387</v>
      </c>
      <c r="Q2408" t="s">
        <v>8284</v>
      </c>
      <c r="R2408" s="7" t="s">
        <v>8334</v>
      </c>
      <c r="S2408" t="s">
        <v>8335</v>
      </c>
      <c r="T2408" s="5">
        <f t="shared" si="151"/>
        <v>84.0625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s="6">
        <f t="shared" si="150"/>
        <v>25.259090909090908</v>
      </c>
      <c r="Q2409" t="s">
        <v>8284</v>
      </c>
      <c r="R2409" s="7" t="s">
        <v>8334</v>
      </c>
      <c r="S2409" t="s">
        <v>8335</v>
      </c>
      <c r="T2409" s="5">
        <f t="shared" si="151"/>
        <v>168.39393939393941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s="6">
        <f t="shared" si="150"/>
        <v>0.2</v>
      </c>
      <c r="Q2410" t="s">
        <v>8284</v>
      </c>
      <c r="R2410" s="7" t="s">
        <v>8334</v>
      </c>
      <c r="S2410" t="s">
        <v>8335</v>
      </c>
      <c r="T2410" s="5">
        <f t="shared" si="151"/>
        <v>15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s="6">
        <f t="shared" si="150"/>
        <v>1.8399999999999999</v>
      </c>
      <c r="Q2411" t="s">
        <v>8284</v>
      </c>
      <c r="R2411" s="7" t="s">
        <v>8334</v>
      </c>
      <c r="S2411" t="s">
        <v>8335</v>
      </c>
      <c r="T2411" s="5">
        <f t="shared" si="151"/>
        <v>76.666666666666671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s="6">
        <f t="shared" si="150"/>
        <v>0</v>
      </c>
      <c r="Q2412" t="s">
        <v>8284</v>
      </c>
      <c r="R2412" s="7" t="s">
        <v>8334</v>
      </c>
      <c r="S2412" t="s">
        <v>8335</v>
      </c>
      <c r="T2412" s="5" t="e">
        <f t="shared" si="151"/>
        <v>#DIV/0!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s="6">
        <f t="shared" si="150"/>
        <v>0.60399999999999998</v>
      </c>
      <c r="Q2413" t="s">
        <v>8284</v>
      </c>
      <c r="R2413" s="7" t="s">
        <v>8334</v>
      </c>
      <c r="S2413" t="s">
        <v>8335</v>
      </c>
      <c r="T2413" s="5">
        <f t="shared" si="151"/>
        <v>50.333333333333336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s="6">
        <f t="shared" si="150"/>
        <v>0</v>
      </c>
      <c r="Q2414" t="s">
        <v>8284</v>
      </c>
      <c r="R2414" s="7" t="s">
        <v>8334</v>
      </c>
      <c r="S2414" t="s">
        <v>8335</v>
      </c>
      <c r="T2414" s="5" t="e">
        <f t="shared" si="151"/>
        <v>#DIV/0!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s="6">
        <f t="shared" si="150"/>
        <v>0.83333333333333337</v>
      </c>
      <c r="Q2415" t="s">
        <v>8284</v>
      </c>
      <c r="R2415" s="7" t="s">
        <v>8334</v>
      </c>
      <c r="S2415" t="s">
        <v>8335</v>
      </c>
      <c r="T2415" s="5">
        <f t="shared" si="151"/>
        <v>8.3333333333333339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s="6">
        <f t="shared" si="150"/>
        <v>3.0666666666666664</v>
      </c>
      <c r="Q2416" t="s">
        <v>8284</v>
      </c>
      <c r="R2416" s="7" t="s">
        <v>8334</v>
      </c>
      <c r="S2416" t="s">
        <v>8335</v>
      </c>
      <c r="T2416" s="5">
        <f t="shared" si="151"/>
        <v>35.384615384615387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s="6">
        <f t="shared" si="150"/>
        <v>0.55833333333333335</v>
      </c>
      <c r="Q2417" t="s">
        <v>8284</v>
      </c>
      <c r="R2417" s="7" t="s">
        <v>8334</v>
      </c>
      <c r="S2417" t="s">
        <v>8335</v>
      </c>
      <c r="T2417" s="5">
        <f t="shared" si="151"/>
        <v>55.833333333333336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s="6">
        <f t="shared" si="150"/>
        <v>2.5000000000000001E-2</v>
      </c>
      <c r="Q2418" t="s">
        <v>8284</v>
      </c>
      <c r="R2418" s="7" t="s">
        <v>8334</v>
      </c>
      <c r="S2418" t="s">
        <v>8335</v>
      </c>
      <c r="T2418" s="5">
        <f t="shared" si="151"/>
        <v>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s="6">
        <f t="shared" si="150"/>
        <v>0</v>
      </c>
      <c r="Q2419" t="s">
        <v>8284</v>
      </c>
      <c r="R2419" s="7" t="s">
        <v>8334</v>
      </c>
      <c r="S2419" t="s">
        <v>8335</v>
      </c>
      <c r="T2419" s="5" t="e">
        <f t="shared" si="151"/>
        <v>#DIV/0!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s="6">
        <f t="shared" si="150"/>
        <v>0.02</v>
      </c>
      <c r="Q2420" t="s">
        <v>8284</v>
      </c>
      <c r="R2420" s="7" t="s">
        <v>8334</v>
      </c>
      <c r="S2420" t="s">
        <v>8335</v>
      </c>
      <c r="T2420" s="5">
        <f t="shared" si="151"/>
        <v>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s="6">
        <f t="shared" si="150"/>
        <v>0</v>
      </c>
      <c r="Q2421" t="s">
        <v>8284</v>
      </c>
      <c r="R2421" s="7" t="s">
        <v>8334</v>
      </c>
      <c r="S2421" t="s">
        <v>8335</v>
      </c>
      <c r="T2421" s="5" t="e">
        <f t="shared" si="151"/>
        <v>#DIV/0!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s="6">
        <f t="shared" si="150"/>
        <v>14.825133372851216</v>
      </c>
      <c r="Q2422" t="s">
        <v>8284</v>
      </c>
      <c r="R2422" s="7" t="s">
        <v>8334</v>
      </c>
      <c r="S2422" t="s">
        <v>8335</v>
      </c>
      <c r="T2422" s="5">
        <f t="shared" si="151"/>
        <v>69.472222222222229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s="6">
        <f t="shared" si="150"/>
        <v>1.6666666666666666E-2</v>
      </c>
      <c r="Q2423" t="s">
        <v>8284</v>
      </c>
      <c r="R2423" s="7" t="s">
        <v>8334</v>
      </c>
      <c r="S2423" t="s">
        <v>8335</v>
      </c>
      <c r="T2423" s="5">
        <f t="shared" si="151"/>
        <v>1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s="6">
        <f t="shared" si="150"/>
        <v>0.2</v>
      </c>
      <c r="Q2424" t="s">
        <v>8284</v>
      </c>
      <c r="R2424" s="7" t="s">
        <v>8334</v>
      </c>
      <c r="S2424" t="s">
        <v>8335</v>
      </c>
      <c r="T2424" s="5">
        <f t="shared" si="151"/>
        <v>1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s="6">
        <f t="shared" si="150"/>
        <v>1.3333333333333334E-2</v>
      </c>
      <c r="Q2425" t="s">
        <v>8284</v>
      </c>
      <c r="R2425" s="7" t="s">
        <v>8334</v>
      </c>
      <c r="S2425" t="s">
        <v>8335</v>
      </c>
      <c r="T2425" s="5">
        <f t="shared" si="151"/>
        <v>8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s="6">
        <f t="shared" si="150"/>
        <v>1.24</v>
      </c>
      <c r="Q2426" t="s">
        <v>8284</v>
      </c>
      <c r="R2426" s="7" t="s">
        <v>8334</v>
      </c>
      <c r="S2426" t="s">
        <v>8335</v>
      </c>
      <c r="T2426" s="5">
        <f t="shared" si="151"/>
        <v>34.444444444444443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s="6">
        <f t="shared" si="150"/>
        <v>2.8571428571428574E-2</v>
      </c>
      <c r="Q2427" t="s">
        <v>8284</v>
      </c>
      <c r="R2427" s="7" t="s">
        <v>8334</v>
      </c>
      <c r="S2427" t="s">
        <v>8335</v>
      </c>
      <c r="T2427" s="5">
        <f t="shared" si="151"/>
        <v>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s="6">
        <f t="shared" si="150"/>
        <v>0</v>
      </c>
      <c r="Q2428" t="s">
        <v>8284</v>
      </c>
      <c r="R2428" s="7" t="s">
        <v>8334</v>
      </c>
      <c r="S2428" t="s">
        <v>8335</v>
      </c>
      <c r="T2428" s="5" t="e">
        <f t="shared" si="151"/>
        <v>#DIV/0!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s="6">
        <f t="shared" si="150"/>
        <v>2E-3</v>
      </c>
      <c r="Q2429" t="s">
        <v>8284</v>
      </c>
      <c r="R2429" s="7" t="s">
        <v>8334</v>
      </c>
      <c r="S2429" t="s">
        <v>8335</v>
      </c>
      <c r="T2429" s="5">
        <f t="shared" si="151"/>
        <v>1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s="6">
        <f t="shared" si="150"/>
        <v>2.8571428571428571E-3</v>
      </c>
      <c r="Q2430" t="s">
        <v>8284</v>
      </c>
      <c r="R2430" s="7" t="s">
        <v>8334</v>
      </c>
      <c r="S2430" t="s">
        <v>8335</v>
      </c>
      <c r="T2430" s="5">
        <f t="shared" si="151"/>
        <v>1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s="6">
        <f t="shared" si="150"/>
        <v>1.4321428571428572</v>
      </c>
      <c r="Q2431" t="s">
        <v>8284</v>
      </c>
      <c r="R2431" s="7" t="s">
        <v>8334</v>
      </c>
      <c r="S2431" t="s">
        <v>8335</v>
      </c>
      <c r="T2431" s="5">
        <f t="shared" si="151"/>
        <v>501.25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s="6">
        <f t="shared" si="150"/>
        <v>0.70000000000000007</v>
      </c>
      <c r="Q2432" t="s">
        <v>8284</v>
      </c>
      <c r="R2432" s="7" t="s">
        <v>8334</v>
      </c>
      <c r="S2432" t="s">
        <v>8335</v>
      </c>
      <c r="T2432" s="5">
        <f t="shared" si="151"/>
        <v>10.5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s="6">
        <f t="shared" si="150"/>
        <v>2E-3</v>
      </c>
      <c r="Q2433" t="s">
        <v>8284</v>
      </c>
      <c r="R2433" s="7" t="s">
        <v>8334</v>
      </c>
      <c r="S2433" t="s">
        <v>8335</v>
      </c>
      <c r="T2433" s="5">
        <f t="shared" si="151"/>
        <v>1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s="6">
        <f t="shared" si="150"/>
        <v>1.4285714285714287E-2</v>
      </c>
      <c r="Q2434" t="s">
        <v>8284</v>
      </c>
      <c r="R2434" s="7" t="s">
        <v>8334</v>
      </c>
      <c r="S2434" t="s">
        <v>8335</v>
      </c>
      <c r="T2434" s="5">
        <f t="shared" si="151"/>
        <v>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s="6">
        <f t="shared" ref="P2435:P2498" si="154">(E2435/D2435)*100</f>
        <v>0</v>
      </c>
      <c r="Q2435" t="s">
        <v>8284</v>
      </c>
      <c r="R2435" s="7" t="s">
        <v>8334</v>
      </c>
      <c r="S2435" t="s">
        <v>8335</v>
      </c>
      <c r="T2435" s="5" t="e">
        <f t="shared" ref="T2435:T2498" si="155">E2435/N2435</f>
        <v>#DIV/0!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s="6">
        <f t="shared" si="154"/>
        <v>0.13</v>
      </c>
      <c r="Q2436" t="s">
        <v>8284</v>
      </c>
      <c r="R2436" s="7" t="s">
        <v>8334</v>
      </c>
      <c r="S2436" t="s">
        <v>8335</v>
      </c>
      <c r="T2436" s="5">
        <f t="shared" si="155"/>
        <v>13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s="6">
        <f t="shared" si="154"/>
        <v>0.48960000000000004</v>
      </c>
      <c r="Q2437" t="s">
        <v>8284</v>
      </c>
      <c r="R2437" s="7" t="s">
        <v>8334</v>
      </c>
      <c r="S2437" t="s">
        <v>8335</v>
      </c>
      <c r="T2437" s="5">
        <f t="shared" si="155"/>
        <v>306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s="6">
        <f t="shared" si="154"/>
        <v>3.8461538461538464E-2</v>
      </c>
      <c r="Q2438" t="s">
        <v>8284</v>
      </c>
      <c r="R2438" s="7" t="s">
        <v>8334</v>
      </c>
      <c r="S2438" t="s">
        <v>8335</v>
      </c>
      <c r="T2438" s="5">
        <f t="shared" si="155"/>
        <v>22.5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s="6">
        <f t="shared" si="154"/>
        <v>0</v>
      </c>
      <c r="Q2439" t="s">
        <v>8284</v>
      </c>
      <c r="R2439" s="7" t="s">
        <v>8334</v>
      </c>
      <c r="S2439" t="s">
        <v>8335</v>
      </c>
      <c r="T2439" s="5" t="e">
        <f t="shared" si="155"/>
        <v>#DIV/0!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s="6">
        <f t="shared" si="154"/>
        <v>0.33333333333333337</v>
      </c>
      <c r="Q2440" t="s">
        <v>8284</v>
      </c>
      <c r="R2440" s="7" t="s">
        <v>8334</v>
      </c>
      <c r="S2440" t="s">
        <v>8335</v>
      </c>
      <c r="T2440" s="5">
        <f t="shared" si="155"/>
        <v>50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s="6">
        <f t="shared" si="154"/>
        <v>0</v>
      </c>
      <c r="Q2441" t="s">
        <v>8284</v>
      </c>
      <c r="R2441" s="7" t="s">
        <v>8334</v>
      </c>
      <c r="S2441" t="s">
        <v>8335</v>
      </c>
      <c r="T2441" s="5" t="e">
        <f t="shared" si="155"/>
        <v>#DIV/0!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s="6">
        <f t="shared" si="154"/>
        <v>0.2</v>
      </c>
      <c r="Q2442" t="s">
        <v>8284</v>
      </c>
      <c r="R2442" s="7" t="s">
        <v>8334</v>
      </c>
      <c r="S2442" t="s">
        <v>8335</v>
      </c>
      <c r="T2442" s="5">
        <f t="shared" si="155"/>
        <v>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s="6">
        <f t="shared" si="154"/>
        <v>107.88</v>
      </c>
      <c r="Q2443" t="s">
        <v>8298</v>
      </c>
      <c r="R2443" s="7" t="s">
        <v>8334</v>
      </c>
      <c r="S2443" t="s">
        <v>8350</v>
      </c>
      <c r="T2443" s="5">
        <f t="shared" si="155"/>
        <v>74.22935779816514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s="6">
        <f t="shared" si="154"/>
        <v>125.94166666666666</v>
      </c>
      <c r="Q2444" t="s">
        <v>8298</v>
      </c>
      <c r="R2444" s="7" t="s">
        <v>8334</v>
      </c>
      <c r="S2444" t="s">
        <v>8350</v>
      </c>
      <c r="T2444" s="5">
        <f t="shared" si="155"/>
        <v>81.252688172043008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s="6">
        <f t="shared" si="154"/>
        <v>202.51495</v>
      </c>
      <c r="Q2445" t="s">
        <v>8298</v>
      </c>
      <c r="R2445" s="7" t="s">
        <v>8334</v>
      </c>
      <c r="S2445" t="s">
        <v>8350</v>
      </c>
      <c r="T2445" s="5">
        <f t="shared" si="155"/>
        <v>130.23469453376205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s="6">
        <f t="shared" si="154"/>
        <v>108.60000000000001</v>
      </c>
      <c r="Q2446" t="s">
        <v>8298</v>
      </c>
      <c r="R2446" s="7" t="s">
        <v>8334</v>
      </c>
      <c r="S2446" t="s">
        <v>8350</v>
      </c>
      <c r="T2446" s="5">
        <f t="shared" si="155"/>
        <v>53.409836065573771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s="6">
        <f t="shared" si="154"/>
        <v>172.8</v>
      </c>
      <c r="Q2447" t="s">
        <v>8298</v>
      </c>
      <c r="R2447" s="7" t="s">
        <v>8334</v>
      </c>
      <c r="S2447" t="s">
        <v>8350</v>
      </c>
      <c r="T2447" s="5">
        <f t="shared" si="155"/>
        <v>75.130434782608702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s="6">
        <f t="shared" si="154"/>
        <v>167.98</v>
      </c>
      <c r="Q2448" t="s">
        <v>8298</v>
      </c>
      <c r="R2448" s="7" t="s">
        <v>8334</v>
      </c>
      <c r="S2448" t="s">
        <v>8350</v>
      </c>
      <c r="T2448" s="5">
        <f t="shared" si="155"/>
        <v>75.666666666666671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s="6">
        <f t="shared" si="154"/>
        <v>427.20000000000005</v>
      </c>
      <c r="Q2449" t="s">
        <v>8298</v>
      </c>
      <c r="R2449" s="7" t="s">
        <v>8334</v>
      </c>
      <c r="S2449" t="s">
        <v>8350</v>
      </c>
      <c r="T2449" s="5">
        <f t="shared" si="155"/>
        <v>31.691394658753708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s="6">
        <f t="shared" si="154"/>
        <v>107.5</v>
      </c>
      <c r="Q2450" t="s">
        <v>8298</v>
      </c>
      <c r="R2450" s="7" t="s">
        <v>8334</v>
      </c>
      <c r="S2450" t="s">
        <v>8350</v>
      </c>
      <c r="T2450" s="5">
        <f t="shared" si="155"/>
        <v>47.777777777777779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s="6">
        <f t="shared" si="154"/>
        <v>108</v>
      </c>
      <c r="Q2451" t="s">
        <v>8298</v>
      </c>
      <c r="R2451" s="7" t="s">
        <v>8334</v>
      </c>
      <c r="S2451" t="s">
        <v>8350</v>
      </c>
      <c r="T2451" s="5">
        <f t="shared" si="155"/>
        <v>90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s="6">
        <f t="shared" si="154"/>
        <v>101.53353333333335</v>
      </c>
      <c r="Q2452" t="s">
        <v>8298</v>
      </c>
      <c r="R2452" s="7" t="s">
        <v>8334</v>
      </c>
      <c r="S2452" t="s">
        <v>8350</v>
      </c>
      <c r="T2452" s="5">
        <f t="shared" si="155"/>
        <v>149.31401960784314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s="6">
        <f t="shared" si="154"/>
        <v>115.45</v>
      </c>
      <c r="Q2453" t="s">
        <v>8298</v>
      </c>
      <c r="R2453" s="7" t="s">
        <v>8334</v>
      </c>
      <c r="S2453" t="s">
        <v>8350</v>
      </c>
      <c r="T2453" s="5">
        <f t="shared" si="155"/>
        <v>62.06989247311828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s="6">
        <f t="shared" si="154"/>
        <v>133.5</v>
      </c>
      <c r="Q2454" t="s">
        <v>8298</v>
      </c>
      <c r="R2454" s="7" t="s">
        <v>8334</v>
      </c>
      <c r="S2454" t="s">
        <v>8350</v>
      </c>
      <c r="T2454" s="5">
        <f t="shared" si="155"/>
        <v>53.4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s="6">
        <f t="shared" si="154"/>
        <v>154.69999999999999</v>
      </c>
      <c r="Q2455" t="s">
        <v>8298</v>
      </c>
      <c r="R2455" s="7" t="s">
        <v>8334</v>
      </c>
      <c r="S2455" t="s">
        <v>8350</v>
      </c>
      <c r="T2455" s="5">
        <f t="shared" si="155"/>
        <v>69.268656716417908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s="6">
        <f t="shared" si="154"/>
        <v>100.84571428571429</v>
      </c>
      <c r="Q2456" t="s">
        <v>8298</v>
      </c>
      <c r="R2456" s="7" t="s">
        <v>8334</v>
      </c>
      <c r="S2456" t="s">
        <v>8350</v>
      </c>
      <c r="T2456" s="5">
        <f t="shared" si="155"/>
        <v>271.50769230769231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s="6">
        <f t="shared" si="154"/>
        <v>182</v>
      </c>
      <c r="Q2457" t="s">
        <v>8298</v>
      </c>
      <c r="R2457" s="7" t="s">
        <v>8334</v>
      </c>
      <c r="S2457" t="s">
        <v>8350</v>
      </c>
      <c r="T2457" s="5">
        <f t="shared" si="155"/>
        <v>34.125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s="6">
        <f t="shared" si="154"/>
        <v>180.86666666666667</v>
      </c>
      <c r="Q2458" t="s">
        <v>8298</v>
      </c>
      <c r="R2458" s="7" t="s">
        <v>8334</v>
      </c>
      <c r="S2458" t="s">
        <v>8350</v>
      </c>
      <c r="T2458" s="5">
        <f t="shared" si="155"/>
        <v>40.492537313432834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s="6">
        <f t="shared" si="154"/>
        <v>102.30434782608695</v>
      </c>
      <c r="Q2459" t="s">
        <v>8298</v>
      </c>
      <c r="R2459" s="7" t="s">
        <v>8334</v>
      </c>
      <c r="S2459" t="s">
        <v>8350</v>
      </c>
      <c r="T2459" s="5">
        <f t="shared" si="155"/>
        <v>189.75806451612902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s="6">
        <f t="shared" si="154"/>
        <v>110.17999999999999</v>
      </c>
      <c r="Q2460" t="s">
        <v>8298</v>
      </c>
      <c r="R2460" s="7" t="s">
        <v>8334</v>
      </c>
      <c r="S2460" t="s">
        <v>8350</v>
      </c>
      <c r="T2460" s="5">
        <f t="shared" si="155"/>
        <v>68.862499999999997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s="6">
        <f t="shared" si="154"/>
        <v>102.25</v>
      </c>
      <c r="Q2461" t="s">
        <v>8298</v>
      </c>
      <c r="R2461" s="7" t="s">
        <v>8334</v>
      </c>
      <c r="S2461" t="s">
        <v>8350</v>
      </c>
      <c r="T2461" s="5">
        <f t="shared" si="155"/>
        <v>108.77659574468085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s="6">
        <f t="shared" si="154"/>
        <v>100.78823529411764</v>
      </c>
      <c r="Q2462" t="s">
        <v>8298</v>
      </c>
      <c r="R2462" s="7" t="s">
        <v>8334</v>
      </c>
      <c r="S2462" t="s">
        <v>8350</v>
      </c>
      <c r="T2462" s="5">
        <f t="shared" si="155"/>
        <v>125.98529411764706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s="6">
        <f t="shared" si="154"/>
        <v>103.8</v>
      </c>
      <c r="Q2463" t="s">
        <v>8279</v>
      </c>
      <c r="R2463" s="7" t="s">
        <v>8323</v>
      </c>
      <c r="S2463" t="s">
        <v>8327</v>
      </c>
      <c r="T2463" s="5">
        <f t="shared" si="155"/>
        <v>90.523255813953483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s="6">
        <f t="shared" si="154"/>
        <v>110.70833333333334</v>
      </c>
      <c r="Q2464" t="s">
        <v>8279</v>
      </c>
      <c r="R2464" s="7" t="s">
        <v>8323</v>
      </c>
      <c r="S2464" t="s">
        <v>8327</v>
      </c>
      <c r="T2464" s="5">
        <f t="shared" si="155"/>
        <v>28.880434782608695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s="6">
        <f t="shared" si="154"/>
        <v>116.25000000000001</v>
      </c>
      <c r="Q2465" t="s">
        <v>8279</v>
      </c>
      <c r="R2465" s="7" t="s">
        <v>8323</v>
      </c>
      <c r="S2465" t="s">
        <v>8327</v>
      </c>
      <c r="T2465" s="5">
        <f t="shared" si="155"/>
        <v>31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s="6">
        <f t="shared" si="154"/>
        <v>111.1</v>
      </c>
      <c r="Q2466" t="s">
        <v>8279</v>
      </c>
      <c r="R2466" s="7" t="s">
        <v>8323</v>
      </c>
      <c r="S2466" t="s">
        <v>8327</v>
      </c>
      <c r="T2466" s="5">
        <f t="shared" si="155"/>
        <v>51.674418604651166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s="6">
        <f t="shared" si="154"/>
        <v>180.14285714285714</v>
      </c>
      <c r="Q2467" t="s">
        <v>8279</v>
      </c>
      <c r="R2467" s="7" t="s">
        <v>8323</v>
      </c>
      <c r="S2467" t="s">
        <v>8327</v>
      </c>
      <c r="T2467" s="5">
        <f t="shared" si="155"/>
        <v>26.270833333333332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s="6">
        <f t="shared" si="154"/>
        <v>100</v>
      </c>
      <c r="Q2468" t="s">
        <v>8279</v>
      </c>
      <c r="R2468" s="7" t="s">
        <v>8323</v>
      </c>
      <c r="S2468" t="s">
        <v>8327</v>
      </c>
      <c r="T2468" s="5">
        <f t="shared" si="155"/>
        <v>48.07692307692308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s="6">
        <f t="shared" si="154"/>
        <v>118.5</v>
      </c>
      <c r="Q2469" t="s">
        <v>8279</v>
      </c>
      <c r="R2469" s="7" t="s">
        <v>8323</v>
      </c>
      <c r="S2469" t="s">
        <v>8327</v>
      </c>
      <c r="T2469" s="5">
        <f t="shared" si="155"/>
        <v>27.558139534883722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s="6">
        <f t="shared" si="154"/>
        <v>107.21700000000001</v>
      </c>
      <c r="Q2470" t="s">
        <v>8279</v>
      </c>
      <c r="R2470" s="7" t="s">
        <v>8323</v>
      </c>
      <c r="S2470" t="s">
        <v>8327</v>
      </c>
      <c r="T2470" s="5">
        <f t="shared" si="155"/>
        <v>36.97137931034483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s="6">
        <f t="shared" si="154"/>
        <v>113.66666666666667</v>
      </c>
      <c r="Q2471" t="s">
        <v>8279</v>
      </c>
      <c r="R2471" s="7" t="s">
        <v>8323</v>
      </c>
      <c r="S2471" t="s">
        <v>8327</v>
      </c>
      <c r="T2471" s="5">
        <f t="shared" si="155"/>
        <v>29.021276595744681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s="6">
        <f t="shared" si="154"/>
        <v>103.16400000000002</v>
      </c>
      <c r="Q2472" t="s">
        <v>8279</v>
      </c>
      <c r="R2472" s="7" t="s">
        <v>8323</v>
      </c>
      <c r="S2472" t="s">
        <v>8327</v>
      </c>
      <c r="T2472" s="5">
        <f t="shared" si="155"/>
        <v>28.65666666666667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s="6">
        <f t="shared" si="154"/>
        <v>128</v>
      </c>
      <c r="Q2473" t="s">
        <v>8279</v>
      </c>
      <c r="R2473" s="7" t="s">
        <v>8323</v>
      </c>
      <c r="S2473" t="s">
        <v>8327</v>
      </c>
      <c r="T2473" s="5">
        <f t="shared" si="155"/>
        <v>37.647058823529413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s="6">
        <f t="shared" si="154"/>
        <v>135.76026666666667</v>
      </c>
      <c r="Q2474" t="s">
        <v>8279</v>
      </c>
      <c r="R2474" s="7" t="s">
        <v>8323</v>
      </c>
      <c r="S2474" t="s">
        <v>8327</v>
      </c>
      <c r="T2474" s="5">
        <f t="shared" si="155"/>
        <v>97.904038461538462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s="6">
        <f t="shared" si="154"/>
        <v>100</v>
      </c>
      <c r="Q2475" t="s">
        <v>8279</v>
      </c>
      <c r="R2475" s="7" t="s">
        <v>8323</v>
      </c>
      <c r="S2475" t="s">
        <v>8327</v>
      </c>
      <c r="T2475" s="5">
        <f t="shared" si="155"/>
        <v>42.553191489361701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s="6">
        <f t="shared" si="154"/>
        <v>100.00360000000002</v>
      </c>
      <c r="Q2476" t="s">
        <v>8279</v>
      </c>
      <c r="R2476" s="7" t="s">
        <v>8323</v>
      </c>
      <c r="S2476" t="s">
        <v>8327</v>
      </c>
      <c r="T2476" s="5">
        <f t="shared" si="155"/>
        <v>131.58368421052631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s="6">
        <f t="shared" si="154"/>
        <v>104.71999999999998</v>
      </c>
      <c r="Q2477" t="s">
        <v>8279</v>
      </c>
      <c r="R2477" s="7" t="s">
        <v>8323</v>
      </c>
      <c r="S2477" t="s">
        <v>8327</v>
      </c>
      <c r="T2477" s="5">
        <f t="shared" si="155"/>
        <v>32.320987654320987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s="6">
        <f t="shared" si="154"/>
        <v>105.02249999999999</v>
      </c>
      <c r="Q2478" t="s">
        <v>8279</v>
      </c>
      <c r="R2478" s="7" t="s">
        <v>8323</v>
      </c>
      <c r="S2478" t="s">
        <v>8327</v>
      </c>
      <c r="T2478" s="5">
        <f t="shared" si="155"/>
        <v>61.103999999999999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s="6">
        <f t="shared" si="154"/>
        <v>171.33333333333334</v>
      </c>
      <c r="Q2479" t="s">
        <v>8279</v>
      </c>
      <c r="R2479" s="7" t="s">
        <v>8323</v>
      </c>
      <c r="S2479" t="s">
        <v>8327</v>
      </c>
      <c r="T2479" s="5">
        <f t="shared" si="155"/>
        <v>31.341463414634145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s="6">
        <f t="shared" si="154"/>
        <v>127.49999999999999</v>
      </c>
      <c r="Q2480" t="s">
        <v>8279</v>
      </c>
      <c r="R2480" s="7" t="s">
        <v>8323</v>
      </c>
      <c r="S2480" t="s">
        <v>8327</v>
      </c>
      <c r="T2480" s="5">
        <f t="shared" si="155"/>
        <v>129.1139240506329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s="6">
        <f t="shared" si="154"/>
        <v>133.44333333333333</v>
      </c>
      <c r="Q2481" t="s">
        <v>8279</v>
      </c>
      <c r="R2481" s="7" t="s">
        <v>8323</v>
      </c>
      <c r="S2481" t="s">
        <v>8327</v>
      </c>
      <c r="T2481" s="5">
        <f t="shared" si="155"/>
        <v>25.020624999999999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s="6">
        <f t="shared" si="154"/>
        <v>100</v>
      </c>
      <c r="Q2482" t="s">
        <v>8279</v>
      </c>
      <c r="R2482" s="7" t="s">
        <v>8323</v>
      </c>
      <c r="S2482" t="s">
        <v>8327</v>
      </c>
      <c r="T2482" s="5">
        <f t="shared" si="155"/>
        <v>250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s="6">
        <f t="shared" si="154"/>
        <v>112.91099999999999</v>
      </c>
      <c r="Q2483" t="s">
        <v>8279</v>
      </c>
      <c r="R2483" s="7" t="s">
        <v>8323</v>
      </c>
      <c r="S2483" t="s">
        <v>8327</v>
      </c>
      <c r="T2483" s="5">
        <f t="shared" si="155"/>
        <v>47.541473684210523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s="6">
        <f t="shared" si="154"/>
        <v>100.1</v>
      </c>
      <c r="Q2484" t="s">
        <v>8279</v>
      </c>
      <c r="R2484" s="7" t="s">
        <v>8323</v>
      </c>
      <c r="S2484" t="s">
        <v>8327</v>
      </c>
      <c r="T2484" s="5">
        <f t="shared" si="155"/>
        <v>40.04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s="6">
        <f t="shared" si="154"/>
        <v>113.72727272727272</v>
      </c>
      <c r="Q2485" t="s">
        <v>8279</v>
      </c>
      <c r="R2485" s="7" t="s">
        <v>8323</v>
      </c>
      <c r="S2485" t="s">
        <v>8327</v>
      </c>
      <c r="T2485" s="5">
        <f t="shared" si="155"/>
        <v>65.84210526315789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s="6">
        <f t="shared" si="154"/>
        <v>119.31742857142855</v>
      </c>
      <c r="Q2486" t="s">
        <v>8279</v>
      </c>
      <c r="R2486" s="7" t="s">
        <v>8323</v>
      </c>
      <c r="S2486" t="s">
        <v>8327</v>
      </c>
      <c r="T2486" s="5">
        <f t="shared" si="155"/>
        <v>46.401222222222216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s="6">
        <f t="shared" si="154"/>
        <v>103.25</v>
      </c>
      <c r="Q2487" t="s">
        <v>8279</v>
      </c>
      <c r="R2487" s="7" t="s">
        <v>8323</v>
      </c>
      <c r="S2487" t="s">
        <v>8327</v>
      </c>
      <c r="T2487" s="5">
        <f t="shared" si="155"/>
        <v>50.365853658536587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s="6">
        <f t="shared" si="154"/>
        <v>265.66666666666669</v>
      </c>
      <c r="Q2488" t="s">
        <v>8279</v>
      </c>
      <c r="R2488" s="7" t="s">
        <v>8323</v>
      </c>
      <c r="S2488" t="s">
        <v>8327</v>
      </c>
      <c r="T2488" s="5">
        <f t="shared" si="155"/>
        <v>26.566666666666666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s="6">
        <f t="shared" si="154"/>
        <v>100.05066666666667</v>
      </c>
      <c r="Q2489" t="s">
        <v>8279</v>
      </c>
      <c r="R2489" s="7" t="s">
        <v>8323</v>
      </c>
      <c r="S2489" t="s">
        <v>8327</v>
      </c>
      <c r="T2489" s="5">
        <f t="shared" si="155"/>
        <v>39.493684210526318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s="6">
        <f t="shared" si="154"/>
        <v>106.69999999999999</v>
      </c>
      <c r="Q2490" t="s">
        <v>8279</v>
      </c>
      <c r="R2490" s="7" t="s">
        <v>8323</v>
      </c>
      <c r="S2490" t="s">
        <v>8327</v>
      </c>
      <c r="T2490" s="5">
        <f t="shared" si="155"/>
        <v>49.246153846153845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s="6">
        <f t="shared" si="154"/>
        <v>133.67142857142858</v>
      </c>
      <c r="Q2491" t="s">
        <v>8279</v>
      </c>
      <c r="R2491" s="7" t="s">
        <v>8323</v>
      </c>
      <c r="S2491" t="s">
        <v>8327</v>
      </c>
      <c r="T2491" s="5">
        <f t="shared" si="155"/>
        <v>62.38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s="6">
        <f t="shared" si="154"/>
        <v>121.39999999999999</v>
      </c>
      <c r="Q2492" t="s">
        <v>8279</v>
      </c>
      <c r="R2492" s="7" t="s">
        <v>8323</v>
      </c>
      <c r="S2492" t="s">
        <v>8327</v>
      </c>
      <c r="T2492" s="5">
        <f t="shared" si="155"/>
        <v>37.9375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s="6">
        <f t="shared" si="154"/>
        <v>103.2</v>
      </c>
      <c r="Q2493" t="s">
        <v>8279</v>
      </c>
      <c r="R2493" s="7" t="s">
        <v>8323</v>
      </c>
      <c r="S2493" t="s">
        <v>8327</v>
      </c>
      <c r="T2493" s="5">
        <f t="shared" si="155"/>
        <v>51.6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s="6">
        <f t="shared" si="154"/>
        <v>125</v>
      </c>
      <c r="Q2494" t="s">
        <v>8279</v>
      </c>
      <c r="R2494" s="7" t="s">
        <v>8323</v>
      </c>
      <c r="S2494" t="s">
        <v>8327</v>
      </c>
      <c r="T2494" s="5">
        <f t="shared" si="155"/>
        <v>27.777777777777779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s="6">
        <f t="shared" si="154"/>
        <v>128.69999999999999</v>
      </c>
      <c r="Q2495" t="s">
        <v>8279</v>
      </c>
      <c r="R2495" s="7" t="s">
        <v>8323</v>
      </c>
      <c r="S2495" t="s">
        <v>8327</v>
      </c>
      <c r="T2495" s="5">
        <f t="shared" si="155"/>
        <v>99.382239382239376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s="6">
        <f t="shared" si="154"/>
        <v>101.00533333333333</v>
      </c>
      <c r="Q2496" t="s">
        <v>8279</v>
      </c>
      <c r="R2496" s="7" t="s">
        <v>8323</v>
      </c>
      <c r="S2496" t="s">
        <v>8327</v>
      </c>
      <c r="T2496" s="5">
        <f t="shared" si="155"/>
        <v>38.848205128205123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s="6">
        <f t="shared" si="154"/>
        <v>127.53666666666665</v>
      </c>
      <c r="Q2497" t="s">
        <v>8279</v>
      </c>
      <c r="R2497" s="7" t="s">
        <v>8323</v>
      </c>
      <c r="S2497" t="s">
        <v>8327</v>
      </c>
      <c r="T2497" s="5">
        <f t="shared" si="155"/>
        <v>45.548809523809524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s="6">
        <f t="shared" si="154"/>
        <v>100</v>
      </c>
      <c r="Q2498" t="s">
        <v>8279</v>
      </c>
      <c r="R2498" s="7" t="s">
        <v>8323</v>
      </c>
      <c r="S2498" t="s">
        <v>8327</v>
      </c>
      <c r="T2498" s="5">
        <f t="shared" si="155"/>
        <v>600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s="6">
        <f t="shared" ref="P2499:P2562" si="158">(E2499/D2499)*100</f>
        <v>112.7715</v>
      </c>
      <c r="Q2499" t="s">
        <v>8279</v>
      </c>
      <c r="R2499" s="7" t="s">
        <v>8323</v>
      </c>
      <c r="S2499" t="s">
        <v>8327</v>
      </c>
      <c r="T2499" s="5">
        <f t="shared" ref="T2499:T2562" si="159">E2499/N2499</f>
        <v>80.551071428571419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s="6">
        <f t="shared" si="158"/>
        <v>105.60000000000001</v>
      </c>
      <c r="Q2500" t="s">
        <v>8279</v>
      </c>
      <c r="R2500" s="7" t="s">
        <v>8323</v>
      </c>
      <c r="S2500" t="s">
        <v>8327</v>
      </c>
      <c r="T2500" s="5">
        <f t="shared" si="159"/>
        <v>52.8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s="6">
        <f t="shared" si="158"/>
        <v>202.625</v>
      </c>
      <c r="Q2501" t="s">
        <v>8279</v>
      </c>
      <c r="R2501" s="7" t="s">
        <v>8323</v>
      </c>
      <c r="S2501" t="s">
        <v>8327</v>
      </c>
      <c r="T2501" s="5">
        <f t="shared" si="159"/>
        <v>47.676470588235297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s="6">
        <f t="shared" si="158"/>
        <v>113.33333333333333</v>
      </c>
      <c r="Q2502" t="s">
        <v>8279</v>
      </c>
      <c r="R2502" s="7" t="s">
        <v>8323</v>
      </c>
      <c r="S2502" t="s">
        <v>8327</v>
      </c>
      <c r="T2502" s="5">
        <f t="shared" si="159"/>
        <v>23.448275862068964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s="6">
        <f t="shared" si="158"/>
        <v>2.5545454545454547</v>
      </c>
      <c r="Q2503" t="s">
        <v>8299</v>
      </c>
      <c r="R2503" s="7" t="s">
        <v>8334</v>
      </c>
      <c r="S2503" t="s">
        <v>8351</v>
      </c>
      <c r="T2503" s="5">
        <f t="shared" si="159"/>
        <v>40.142857142857146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s="6">
        <f t="shared" si="158"/>
        <v>7.8181818181818186E-2</v>
      </c>
      <c r="Q2504" t="s">
        <v>8299</v>
      </c>
      <c r="R2504" s="7" t="s">
        <v>8334</v>
      </c>
      <c r="S2504" t="s">
        <v>8351</v>
      </c>
      <c r="T2504" s="5">
        <f t="shared" si="159"/>
        <v>17.2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s="6">
        <f t="shared" si="158"/>
        <v>0</v>
      </c>
      <c r="Q2505" t="s">
        <v>8299</v>
      </c>
      <c r="R2505" s="7" t="s">
        <v>8334</v>
      </c>
      <c r="S2505" t="s">
        <v>8351</v>
      </c>
      <c r="T2505" s="5" t="e">
        <f t="shared" si="159"/>
        <v>#DIV/0!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s="6">
        <f t="shared" si="158"/>
        <v>0</v>
      </c>
      <c r="Q2506" t="s">
        <v>8299</v>
      </c>
      <c r="R2506" s="7" t="s">
        <v>8334</v>
      </c>
      <c r="S2506" t="s">
        <v>8351</v>
      </c>
      <c r="T2506" s="5" t="e">
        <f t="shared" si="159"/>
        <v>#DIV/0!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s="6">
        <f t="shared" si="158"/>
        <v>0</v>
      </c>
      <c r="Q2507" t="s">
        <v>8299</v>
      </c>
      <c r="R2507" s="7" t="s">
        <v>8334</v>
      </c>
      <c r="S2507" t="s">
        <v>8351</v>
      </c>
      <c r="T2507" s="5" t="e">
        <f t="shared" si="159"/>
        <v>#DIV/0!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s="6">
        <f t="shared" si="158"/>
        <v>0.6</v>
      </c>
      <c r="Q2508" t="s">
        <v>8299</v>
      </c>
      <c r="R2508" s="7" t="s">
        <v>8334</v>
      </c>
      <c r="S2508" t="s">
        <v>8351</v>
      </c>
      <c r="T2508" s="5">
        <f t="shared" si="159"/>
        <v>15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s="6">
        <f t="shared" si="158"/>
        <v>0</v>
      </c>
      <c r="Q2509" t="s">
        <v>8299</v>
      </c>
      <c r="R2509" s="7" t="s">
        <v>8334</v>
      </c>
      <c r="S2509" t="s">
        <v>8351</v>
      </c>
      <c r="T2509" s="5" t="e">
        <f t="shared" si="159"/>
        <v>#DIV/0!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s="6">
        <f t="shared" si="158"/>
        <v>0</v>
      </c>
      <c r="Q2510" t="s">
        <v>8299</v>
      </c>
      <c r="R2510" s="7" t="s">
        <v>8334</v>
      </c>
      <c r="S2510" t="s">
        <v>8351</v>
      </c>
      <c r="T2510" s="5" t="e">
        <f t="shared" si="159"/>
        <v>#DIV/0!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s="6">
        <f t="shared" si="158"/>
        <v>1.0526315789473684</v>
      </c>
      <c r="Q2511" t="s">
        <v>8299</v>
      </c>
      <c r="R2511" s="7" t="s">
        <v>8334</v>
      </c>
      <c r="S2511" t="s">
        <v>8351</v>
      </c>
      <c r="T2511" s="5">
        <f t="shared" si="159"/>
        <v>35.714285714285715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s="6">
        <f t="shared" si="158"/>
        <v>0.15</v>
      </c>
      <c r="Q2512" t="s">
        <v>8299</v>
      </c>
      <c r="R2512" s="7" t="s">
        <v>8334</v>
      </c>
      <c r="S2512" t="s">
        <v>8351</v>
      </c>
      <c r="T2512" s="5">
        <f t="shared" si="159"/>
        <v>37.5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s="6">
        <f t="shared" si="158"/>
        <v>0</v>
      </c>
      <c r="Q2513" t="s">
        <v>8299</v>
      </c>
      <c r="R2513" s="7" t="s">
        <v>8334</v>
      </c>
      <c r="S2513" t="s">
        <v>8351</v>
      </c>
      <c r="T2513" s="5" t="e">
        <f t="shared" si="159"/>
        <v>#DIV/0!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s="6">
        <f t="shared" si="158"/>
        <v>0</v>
      </c>
      <c r="Q2514" t="s">
        <v>8299</v>
      </c>
      <c r="R2514" s="7" t="s">
        <v>8334</v>
      </c>
      <c r="S2514" t="s">
        <v>8351</v>
      </c>
      <c r="T2514" s="5" t="e">
        <f t="shared" si="159"/>
        <v>#DIV/0!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s="6">
        <f t="shared" si="158"/>
        <v>0</v>
      </c>
      <c r="Q2515" t="s">
        <v>8299</v>
      </c>
      <c r="R2515" s="7" t="s">
        <v>8334</v>
      </c>
      <c r="S2515" t="s">
        <v>8351</v>
      </c>
      <c r="T2515" s="5" t="e">
        <f t="shared" si="159"/>
        <v>#DIV/0!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s="6">
        <f t="shared" si="158"/>
        <v>1.7500000000000002</v>
      </c>
      <c r="Q2516" t="s">
        <v>8299</v>
      </c>
      <c r="R2516" s="7" t="s">
        <v>8334</v>
      </c>
      <c r="S2516" t="s">
        <v>8351</v>
      </c>
      <c r="T2516" s="5">
        <f t="shared" si="159"/>
        <v>52.5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s="6">
        <f t="shared" si="158"/>
        <v>18.600000000000001</v>
      </c>
      <c r="Q2517" t="s">
        <v>8299</v>
      </c>
      <c r="R2517" s="7" t="s">
        <v>8334</v>
      </c>
      <c r="S2517" t="s">
        <v>8351</v>
      </c>
      <c r="T2517" s="5">
        <f t="shared" si="159"/>
        <v>77.5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s="6">
        <f t="shared" si="158"/>
        <v>0</v>
      </c>
      <c r="Q2518" t="s">
        <v>8299</v>
      </c>
      <c r="R2518" s="7" t="s">
        <v>8334</v>
      </c>
      <c r="S2518" t="s">
        <v>8351</v>
      </c>
      <c r="T2518" s="5" t="e">
        <f t="shared" si="159"/>
        <v>#DIV/0!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s="6">
        <f t="shared" si="158"/>
        <v>9.8166666666666664</v>
      </c>
      <c r="Q2519" t="s">
        <v>8299</v>
      </c>
      <c r="R2519" s="7" t="s">
        <v>8334</v>
      </c>
      <c r="S2519" t="s">
        <v>8351</v>
      </c>
      <c r="T2519" s="5">
        <f t="shared" si="159"/>
        <v>53.545454545454547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s="6">
        <f t="shared" si="158"/>
        <v>0</v>
      </c>
      <c r="Q2520" t="s">
        <v>8299</v>
      </c>
      <c r="R2520" s="7" t="s">
        <v>8334</v>
      </c>
      <c r="S2520" t="s">
        <v>8351</v>
      </c>
      <c r="T2520" s="5" t="e">
        <f t="shared" si="159"/>
        <v>#DIV/0!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s="6">
        <f t="shared" si="158"/>
        <v>4.3333333333333335E-2</v>
      </c>
      <c r="Q2521" t="s">
        <v>8299</v>
      </c>
      <c r="R2521" s="7" t="s">
        <v>8334</v>
      </c>
      <c r="S2521" t="s">
        <v>8351</v>
      </c>
      <c r="T2521" s="5">
        <f t="shared" si="159"/>
        <v>16.25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s="6">
        <f t="shared" si="158"/>
        <v>0</v>
      </c>
      <c r="Q2522" t="s">
        <v>8299</v>
      </c>
      <c r="R2522" s="7" t="s">
        <v>8334</v>
      </c>
      <c r="S2522" t="s">
        <v>8351</v>
      </c>
      <c r="T2522" s="5" t="e">
        <f t="shared" si="159"/>
        <v>#DIV/0!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s="6">
        <f t="shared" si="158"/>
        <v>109.48792</v>
      </c>
      <c r="Q2523" t="s">
        <v>8300</v>
      </c>
      <c r="R2523" s="7" t="s">
        <v>8323</v>
      </c>
      <c r="S2523" t="s">
        <v>8352</v>
      </c>
      <c r="T2523" s="5">
        <f t="shared" si="159"/>
        <v>103.68174242424243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s="6">
        <f t="shared" si="158"/>
        <v>100</v>
      </c>
      <c r="Q2524" t="s">
        <v>8300</v>
      </c>
      <c r="R2524" s="7" t="s">
        <v>8323</v>
      </c>
      <c r="S2524" t="s">
        <v>8352</v>
      </c>
      <c r="T2524" s="5">
        <f t="shared" si="159"/>
        <v>185.18518518518519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s="6">
        <f t="shared" si="158"/>
        <v>156.44444444444446</v>
      </c>
      <c r="Q2525" t="s">
        <v>8300</v>
      </c>
      <c r="R2525" s="7" t="s">
        <v>8323</v>
      </c>
      <c r="S2525" t="s">
        <v>8352</v>
      </c>
      <c r="T2525" s="5">
        <f t="shared" si="159"/>
        <v>54.153846153846153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s="6">
        <f t="shared" si="158"/>
        <v>101.6</v>
      </c>
      <c r="Q2526" t="s">
        <v>8300</v>
      </c>
      <c r="R2526" s="7" t="s">
        <v>8323</v>
      </c>
      <c r="S2526" t="s">
        <v>8352</v>
      </c>
      <c r="T2526" s="5">
        <f t="shared" si="159"/>
        <v>177.2093023255814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s="6">
        <f t="shared" si="158"/>
        <v>100.325</v>
      </c>
      <c r="Q2527" t="s">
        <v>8300</v>
      </c>
      <c r="R2527" s="7" t="s">
        <v>8323</v>
      </c>
      <c r="S2527" t="s">
        <v>8352</v>
      </c>
      <c r="T2527" s="5">
        <f t="shared" si="159"/>
        <v>100.325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s="6">
        <f t="shared" si="158"/>
        <v>112.94999999999999</v>
      </c>
      <c r="Q2528" t="s">
        <v>8300</v>
      </c>
      <c r="R2528" s="7" t="s">
        <v>8323</v>
      </c>
      <c r="S2528" t="s">
        <v>8352</v>
      </c>
      <c r="T2528" s="5">
        <f t="shared" si="159"/>
        <v>136.90909090909091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s="6">
        <f t="shared" si="158"/>
        <v>102.125</v>
      </c>
      <c r="Q2529" t="s">
        <v>8300</v>
      </c>
      <c r="R2529" s="7" t="s">
        <v>8323</v>
      </c>
      <c r="S2529" t="s">
        <v>8352</v>
      </c>
      <c r="T2529" s="5">
        <f t="shared" si="159"/>
        <v>57.535211267605632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s="6">
        <f t="shared" si="158"/>
        <v>107.24974999999999</v>
      </c>
      <c r="Q2530" t="s">
        <v>8300</v>
      </c>
      <c r="R2530" s="7" t="s">
        <v>8323</v>
      </c>
      <c r="S2530" t="s">
        <v>8352</v>
      </c>
      <c r="T2530" s="5">
        <f t="shared" si="159"/>
        <v>52.962839506172834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s="6">
        <f t="shared" si="158"/>
        <v>104.28333333333333</v>
      </c>
      <c r="Q2531" t="s">
        <v>8300</v>
      </c>
      <c r="R2531" s="7" t="s">
        <v>8323</v>
      </c>
      <c r="S2531" t="s">
        <v>8352</v>
      </c>
      <c r="T2531" s="5">
        <f t="shared" si="159"/>
        <v>82.328947368421055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s="6">
        <f t="shared" si="158"/>
        <v>100</v>
      </c>
      <c r="Q2532" t="s">
        <v>8300</v>
      </c>
      <c r="R2532" s="7" t="s">
        <v>8323</v>
      </c>
      <c r="S2532" t="s">
        <v>8352</v>
      </c>
      <c r="T2532" s="5">
        <f t="shared" si="159"/>
        <v>135.41666666666666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s="6">
        <f t="shared" si="158"/>
        <v>100.4</v>
      </c>
      <c r="Q2533" t="s">
        <v>8300</v>
      </c>
      <c r="R2533" s="7" t="s">
        <v>8323</v>
      </c>
      <c r="S2533" t="s">
        <v>8352</v>
      </c>
      <c r="T2533" s="5">
        <f t="shared" si="159"/>
        <v>74.06557377049181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s="6">
        <f t="shared" si="158"/>
        <v>126.125</v>
      </c>
      <c r="Q2534" t="s">
        <v>8300</v>
      </c>
      <c r="R2534" s="7" t="s">
        <v>8323</v>
      </c>
      <c r="S2534" t="s">
        <v>8352</v>
      </c>
      <c r="T2534" s="5">
        <f t="shared" si="159"/>
        <v>84.083333333333329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s="6">
        <f t="shared" si="158"/>
        <v>110.66666666666667</v>
      </c>
      <c r="Q2535" t="s">
        <v>8300</v>
      </c>
      <c r="R2535" s="7" t="s">
        <v>8323</v>
      </c>
      <c r="S2535" t="s">
        <v>8352</v>
      </c>
      <c r="T2535" s="5">
        <f t="shared" si="159"/>
        <v>61.029411764705884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s="6">
        <f t="shared" si="158"/>
        <v>105</v>
      </c>
      <c r="Q2536" t="s">
        <v>8300</v>
      </c>
      <c r="R2536" s="7" t="s">
        <v>8323</v>
      </c>
      <c r="S2536" t="s">
        <v>8352</v>
      </c>
      <c r="T2536" s="5">
        <f t="shared" si="159"/>
        <v>150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s="6">
        <f t="shared" si="158"/>
        <v>103.77499999999999</v>
      </c>
      <c r="Q2537" t="s">
        <v>8300</v>
      </c>
      <c r="R2537" s="7" t="s">
        <v>8323</v>
      </c>
      <c r="S2537" t="s">
        <v>8352</v>
      </c>
      <c r="T2537" s="5">
        <f t="shared" si="159"/>
        <v>266.08974358974359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s="6">
        <f t="shared" si="158"/>
        <v>115.99999999999999</v>
      </c>
      <c r="Q2538" t="s">
        <v>8300</v>
      </c>
      <c r="R2538" s="7" t="s">
        <v>8323</v>
      </c>
      <c r="S2538" t="s">
        <v>8352</v>
      </c>
      <c r="T2538" s="5">
        <f t="shared" si="159"/>
        <v>7.25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s="6">
        <f t="shared" si="158"/>
        <v>110.00000000000001</v>
      </c>
      <c r="Q2539" t="s">
        <v>8300</v>
      </c>
      <c r="R2539" s="7" t="s">
        <v>8323</v>
      </c>
      <c r="S2539" t="s">
        <v>8352</v>
      </c>
      <c r="T2539" s="5">
        <f t="shared" si="159"/>
        <v>100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s="6">
        <f t="shared" si="158"/>
        <v>113.01761111111111</v>
      </c>
      <c r="Q2540" t="s">
        <v>8300</v>
      </c>
      <c r="R2540" s="7" t="s">
        <v>8323</v>
      </c>
      <c r="S2540" t="s">
        <v>8352</v>
      </c>
      <c r="T2540" s="5">
        <f t="shared" si="159"/>
        <v>109.96308108108107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s="6">
        <f t="shared" si="158"/>
        <v>100.25</v>
      </c>
      <c r="Q2541" t="s">
        <v>8300</v>
      </c>
      <c r="R2541" s="7" t="s">
        <v>8323</v>
      </c>
      <c r="S2541" t="s">
        <v>8352</v>
      </c>
      <c r="T2541" s="5">
        <f t="shared" si="159"/>
        <v>169.91525423728814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s="6">
        <f t="shared" si="158"/>
        <v>103.4</v>
      </c>
      <c r="Q2542" t="s">
        <v>8300</v>
      </c>
      <c r="R2542" s="7" t="s">
        <v>8323</v>
      </c>
      <c r="S2542" t="s">
        <v>8352</v>
      </c>
      <c r="T2542" s="5">
        <f t="shared" si="159"/>
        <v>95.740740740740748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s="6">
        <f t="shared" si="158"/>
        <v>107.02857142857142</v>
      </c>
      <c r="Q2543" t="s">
        <v>8300</v>
      </c>
      <c r="R2543" s="7" t="s">
        <v>8323</v>
      </c>
      <c r="S2543" t="s">
        <v>8352</v>
      </c>
      <c r="T2543" s="5">
        <f t="shared" si="159"/>
        <v>59.460317460317462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s="6">
        <f t="shared" si="158"/>
        <v>103.57142857142858</v>
      </c>
      <c r="Q2544" t="s">
        <v>8300</v>
      </c>
      <c r="R2544" s="7" t="s">
        <v>8323</v>
      </c>
      <c r="S2544" t="s">
        <v>8352</v>
      </c>
      <c r="T2544" s="5">
        <f t="shared" si="159"/>
        <v>55.769230769230766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s="6">
        <f t="shared" si="158"/>
        <v>156.4</v>
      </c>
      <c r="Q2545" t="s">
        <v>8300</v>
      </c>
      <c r="R2545" s="7" t="s">
        <v>8323</v>
      </c>
      <c r="S2545" t="s">
        <v>8352</v>
      </c>
      <c r="T2545" s="5">
        <f t="shared" si="159"/>
        <v>30.076923076923077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s="6">
        <f t="shared" si="158"/>
        <v>100.82</v>
      </c>
      <c r="Q2546" t="s">
        <v>8300</v>
      </c>
      <c r="R2546" s="7" t="s">
        <v>8323</v>
      </c>
      <c r="S2546" t="s">
        <v>8352</v>
      </c>
      <c r="T2546" s="5">
        <f t="shared" si="159"/>
        <v>88.438596491228068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s="6">
        <f t="shared" si="158"/>
        <v>195.3</v>
      </c>
      <c r="Q2547" t="s">
        <v>8300</v>
      </c>
      <c r="R2547" s="7" t="s">
        <v>8323</v>
      </c>
      <c r="S2547" t="s">
        <v>8352</v>
      </c>
      <c r="T2547" s="5">
        <f t="shared" si="159"/>
        <v>64.032786885245898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s="6">
        <f t="shared" si="158"/>
        <v>111.71428571428572</v>
      </c>
      <c r="Q2548" t="s">
        <v>8300</v>
      </c>
      <c r="R2548" s="7" t="s">
        <v>8323</v>
      </c>
      <c r="S2548" t="s">
        <v>8352</v>
      </c>
      <c r="T2548" s="5">
        <f t="shared" si="159"/>
        <v>60.153846153846153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s="6">
        <f t="shared" si="158"/>
        <v>119.85454545454546</v>
      </c>
      <c r="Q2549" t="s">
        <v>8300</v>
      </c>
      <c r="R2549" s="7" t="s">
        <v>8323</v>
      </c>
      <c r="S2549" t="s">
        <v>8352</v>
      </c>
      <c r="T2549" s="5">
        <f t="shared" si="159"/>
        <v>49.194029850746269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s="6">
        <f t="shared" si="158"/>
        <v>101.85</v>
      </c>
      <c r="Q2550" t="s">
        <v>8300</v>
      </c>
      <c r="R2550" s="7" t="s">
        <v>8323</v>
      </c>
      <c r="S2550" t="s">
        <v>8352</v>
      </c>
      <c r="T2550" s="5">
        <f t="shared" si="159"/>
        <v>165.16216216216216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s="6">
        <f t="shared" si="158"/>
        <v>102.80254777070064</v>
      </c>
      <c r="Q2551" t="s">
        <v>8300</v>
      </c>
      <c r="R2551" s="7" t="s">
        <v>8323</v>
      </c>
      <c r="S2551" t="s">
        <v>8352</v>
      </c>
      <c r="T2551" s="5">
        <f t="shared" si="159"/>
        <v>43.621621621621621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s="6">
        <f t="shared" si="158"/>
        <v>100.84615384615385</v>
      </c>
      <c r="Q2552" t="s">
        <v>8300</v>
      </c>
      <c r="R2552" s="7" t="s">
        <v>8323</v>
      </c>
      <c r="S2552" t="s">
        <v>8352</v>
      </c>
      <c r="T2552" s="5">
        <f t="shared" si="159"/>
        <v>43.7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s="6">
        <f t="shared" si="158"/>
        <v>102.73469387755102</v>
      </c>
      <c r="Q2553" t="s">
        <v>8300</v>
      </c>
      <c r="R2553" s="7" t="s">
        <v>8323</v>
      </c>
      <c r="S2553" t="s">
        <v>8352</v>
      </c>
      <c r="T2553" s="5">
        <f t="shared" si="159"/>
        <v>67.419642857142861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s="6">
        <f t="shared" si="158"/>
        <v>106.5</v>
      </c>
      <c r="Q2554" t="s">
        <v>8300</v>
      </c>
      <c r="R2554" s="7" t="s">
        <v>8323</v>
      </c>
      <c r="S2554" t="s">
        <v>8352</v>
      </c>
      <c r="T2554" s="5">
        <f t="shared" si="159"/>
        <v>177.5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s="6">
        <f t="shared" si="158"/>
        <v>155.53333333333333</v>
      </c>
      <c r="Q2555" t="s">
        <v>8300</v>
      </c>
      <c r="R2555" s="7" t="s">
        <v>8323</v>
      </c>
      <c r="S2555" t="s">
        <v>8352</v>
      </c>
      <c r="T2555" s="5">
        <f t="shared" si="159"/>
        <v>38.883333333333333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s="6">
        <f t="shared" si="158"/>
        <v>122.8</v>
      </c>
      <c r="Q2556" t="s">
        <v>8300</v>
      </c>
      <c r="R2556" s="7" t="s">
        <v>8323</v>
      </c>
      <c r="S2556" t="s">
        <v>8352</v>
      </c>
      <c r="T2556" s="5">
        <f t="shared" si="159"/>
        <v>54.985074626865675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s="6">
        <f t="shared" si="158"/>
        <v>107.35</v>
      </c>
      <c r="Q2557" t="s">
        <v>8300</v>
      </c>
      <c r="R2557" s="7" t="s">
        <v>8323</v>
      </c>
      <c r="S2557" t="s">
        <v>8352</v>
      </c>
      <c r="T2557" s="5">
        <f t="shared" si="159"/>
        <v>61.342857142857142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s="6">
        <f t="shared" si="158"/>
        <v>105.50335570469798</v>
      </c>
      <c r="Q2558" t="s">
        <v>8300</v>
      </c>
      <c r="R2558" s="7" t="s">
        <v>8323</v>
      </c>
      <c r="S2558" t="s">
        <v>8352</v>
      </c>
      <c r="T2558" s="5">
        <f t="shared" si="159"/>
        <v>23.117647058823529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s="6">
        <f t="shared" si="158"/>
        <v>118.44444444444444</v>
      </c>
      <c r="Q2559" t="s">
        <v>8300</v>
      </c>
      <c r="R2559" s="7" t="s">
        <v>8323</v>
      </c>
      <c r="S2559" t="s">
        <v>8352</v>
      </c>
      <c r="T2559" s="5">
        <f t="shared" si="159"/>
        <v>29.611111111111111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s="6">
        <f t="shared" si="158"/>
        <v>108.88</v>
      </c>
      <c r="Q2560" t="s">
        <v>8300</v>
      </c>
      <c r="R2560" s="7" t="s">
        <v>8323</v>
      </c>
      <c r="S2560" t="s">
        <v>8352</v>
      </c>
      <c r="T2560" s="5">
        <f t="shared" si="159"/>
        <v>75.611111111111114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s="6">
        <f t="shared" si="158"/>
        <v>111.25</v>
      </c>
      <c r="Q2561" t="s">
        <v>8300</v>
      </c>
      <c r="R2561" s="7" t="s">
        <v>8323</v>
      </c>
      <c r="S2561" t="s">
        <v>8352</v>
      </c>
      <c r="T2561" s="5">
        <f t="shared" si="159"/>
        <v>35.6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s="6">
        <f t="shared" si="158"/>
        <v>100.1</v>
      </c>
      <c r="Q2562" t="s">
        <v>8300</v>
      </c>
      <c r="R2562" s="7" t="s">
        <v>8323</v>
      </c>
      <c r="S2562" t="s">
        <v>8352</v>
      </c>
      <c r="T2562" s="5">
        <f t="shared" si="159"/>
        <v>143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s="6">
        <f t="shared" ref="P2563:P2626" si="162">(E2563/D2563)*100</f>
        <v>0</v>
      </c>
      <c r="Q2563" t="s">
        <v>8284</v>
      </c>
      <c r="R2563" s="7" t="s">
        <v>8334</v>
      </c>
      <c r="S2563" t="s">
        <v>8335</v>
      </c>
      <c r="T2563" s="5" t="e">
        <f t="shared" ref="T2563:T2626" si="163">E2563/N2563</f>
        <v>#DIV/0!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s="6">
        <f t="shared" si="162"/>
        <v>0.75</v>
      </c>
      <c r="Q2564" t="s">
        <v>8284</v>
      </c>
      <c r="R2564" s="7" t="s">
        <v>8334</v>
      </c>
      <c r="S2564" t="s">
        <v>8335</v>
      </c>
      <c r="T2564" s="5">
        <f t="shared" si="163"/>
        <v>25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s="6">
        <f t="shared" si="162"/>
        <v>0</v>
      </c>
      <c r="Q2565" t="s">
        <v>8284</v>
      </c>
      <c r="R2565" s="7" t="s">
        <v>8334</v>
      </c>
      <c r="S2565" t="s">
        <v>8335</v>
      </c>
      <c r="T2565" s="5" t="e">
        <f t="shared" si="163"/>
        <v>#DIV/0!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s="6">
        <f t="shared" si="162"/>
        <v>0</v>
      </c>
      <c r="Q2566" t="s">
        <v>8284</v>
      </c>
      <c r="R2566" s="7" t="s">
        <v>8334</v>
      </c>
      <c r="S2566" t="s">
        <v>8335</v>
      </c>
      <c r="T2566" s="5" t="e">
        <f t="shared" si="163"/>
        <v>#DIV/0!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s="6">
        <f t="shared" si="162"/>
        <v>1</v>
      </c>
      <c r="Q2567" t="s">
        <v>8284</v>
      </c>
      <c r="R2567" s="7" t="s">
        <v>8334</v>
      </c>
      <c r="S2567" t="s">
        <v>8335</v>
      </c>
      <c r="T2567" s="5">
        <f t="shared" si="163"/>
        <v>100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s="6">
        <f t="shared" si="162"/>
        <v>0</v>
      </c>
      <c r="Q2568" t="s">
        <v>8284</v>
      </c>
      <c r="R2568" s="7" t="s">
        <v>8334</v>
      </c>
      <c r="S2568" t="s">
        <v>8335</v>
      </c>
      <c r="T2568" s="5" t="e">
        <f t="shared" si="163"/>
        <v>#DIV/0!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s="6">
        <f t="shared" si="162"/>
        <v>0.26666666666666666</v>
      </c>
      <c r="Q2569" t="s">
        <v>8284</v>
      </c>
      <c r="R2569" s="7" t="s">
        <v>8334</v>
      </c>
      <c r="S2569" t="s">
        <v>8335</v>
      </c>
      <c r="T2569" s="5">
        <f t="shared" si="163"/>
        <v>60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s="6">
        <f t="shared" si="162"/>
        <v>0.5</v>
      </c>
      <c r="Q2570" t="s">
        <v>8284</v>
      </c>
      <c r="R2570" s="7" t="s">
        <v>8334</v>
      </c>
      <c r="S2570" t="s">
        <v>8335</v>
      </c>
      <c r="T2570" s="5">
        <f t="shared" si="163"/>
        <v>50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s="6">
        <f t="shared" si="162"/>
        <v>2.2307692307692308</v>
      </c>
      <c r="Q2571" t="s">
        <v>8284</v>
      </c>
      <c r="R2571" s="7" t="s">
        <v>8334</v>
      </c>
      <c r="S2571" t="s">
        <v>8335</v>
      </c>
      <c r="T2571" s="5">
        <f t="shared" si="163"/>
        <v>72.5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s="6">
        <f t="shared" si="162"/>
        <v>0.84285714285714297</v>
      </c>
      <c r="Q2572" t="s">
        <v>8284</v>
      </c>
      <c r="R2572" s="7" t="s">
        <v>8334</v>
      </c>
      <c r="S2572" t="s">
        <v>8335</v>
      </c>
      <c r="T2572" s="5">
        <f t="shared" si="163"/>
        <v>29.5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s="6">
        <f t="shared" si="162"/>
        <v>0.25</v>
      </c>
      <c r="Q2573" t="s">
        <v>8284</v>
      </c>
      <c r="R2573" s="7" t="s">
        <v>8334</v>
      </c>
      <c r="S2573" t="s">
        <v>8335</v>
      </c>
      <c r="T2573" s="5">
        <f t="shared" si="163"/>
        <v>62.5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s="6">
        <f t="shared" si="162"/>
        <v>0</v>
      </c>
      <c r="Q2574" t="s">
        <v>8284</v>
      </c>
      <c r="R2574" s="7" t="s">
        <v>8334</v>
      </c>
      <c r="S2574" t="s">
        <v>8335</v>
      </c>
      <c r="T2574" s="5" t="e">
        <f t="shared" si="163"/>
        <v>#DIV/0!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s="6">
        <f t="shared" si="162"/>
        <v>0</v>
      </c>
      <c r="Q2575" t="s">
        <v>8284</v>
      </c>
      <c r="R2575" s="7" t="s">
        <v>8334</v>
      </c>
      <c r="S2575" t="s">
        <v>8335</v>
      </c>
      <c r="T2575" s="5" t="e">
        <f t="shared" si="163"/>
        <v>#DIV/0!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s="6">
        <f t="shared" si="162"/>
        <v>0</v>
      </c>
      <c r="Q2576" t="s">
        <v>8284</v>
      </c>
      <c r="R2576" s="7" t="s">
        <v>8334</v>
      </c>
      <c r="S2576" t="s">
        <v>8335</v>
      </c>
      <c r="T2576" s="5" t="e">
        <f t="shared" si="163"/>
        <v>#DIV/0!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s="6">
        <f t="shared" si="162"/>
        <v>0</v>
      </c>
      <c r="Q2577" t="s">
        <v>8284</v>
      </c>
      <c r="R2577" s="7" t="s">
        <v>8334</v>
      </c>
      <c r="S2577" t="s">
        <v>8335</v>
      </c>
      <c r="T2577" s="5" t="e">
        <f t="shared" si="163"/>
        <v>#DIV/0!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s="6">
        <f t="shared" si="162"/>
        <v>0</v>
      </c>
      <c r="Q2578" t="s">
        <v>8284</v>
      </c>
      <c r="R2578" s="7" t="s">
        <v>8334</v>
      </c>
      <c r="S2578" t="s">
        <v>8335</v>
      </c>
      <c r="T2578" s="5" t="e">
        <f t="shared" si="163"/>
        <v>#DIV/0!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s="6">
        <f t="shared" si="162"/>
        <v>0</v>
      </c>
      <c r="Q2579" t="s">
        <v>8284</v>
      </c>
      <c r="R2579" s="7" t="s">
        <v>8334</v>
      </c>
      <c r="S2579" t="s">
        <v>8335</v>
      </c>
      <c r="T2579" s="5" t="e">
        <f t="shared" si="163"/>
        <v>#DIV/0!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s="6">
        <f t="shared" si="162"/>
        <v>0</v>
      </c>
      <c r="Q2580" t="s">
        <v>8284</v>
      </c>
      <c r="R2580" s="7" t="s">
        <v>8334</v>
      </c>
      <c r="S2580" t="s">
        <v>8335</v>
      </c>
      <c r="T2580" s="5" t="e">
        <f t="shared" si="163"/>
        <v>#DIV/0!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s="6">
        <f t="shared" si="162"/>
        <v>0.13849999999999998</v>
      </c>
      <c r="Q2581" t="s">
        <v>8284</v>
      </c>
      <c r="R2581" s="7" t="s">
        <v>8334</v>
      </c>
      <c r="S2581" t="s">
        <v>8335</v>
      </c>
      <c r="T2581" s="5">
        <f t="shared" si="163"/>
        <v>23.083333333333332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s="6">
        <f t="shared" si="162"/>
        <v>0.6</v>
      </c>
      <c r="Q2582" t="s">
        <v>8284</v>
      </c>
      <c r="R2582" s="7" t="s">
        <v>8334</v>
      </c>
      <c r="S2582" t="s">
        <v>8335</v>
      </c>
      <c r="T2582" s="5">
        <f t="shared" si="163"/>
        <v>25.5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s="6">
        <f t="shared" si="162"/>
        <v>10.6</v>
      </c>
      <c r="Q2583" t="s">
        <v>8284</v>
      </c>
      <c r="R2583" s="7" t="s">
        <v>8334</v>
      </c>
      <c r="S2583" t="s">
        <v>8335</v>
      </c>
      <c r="T2583" s="5">
        <f t="shared" si="163"/>
        <v>48.18181818181818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s="6">
        <f t="shared" si="162"/>
        <v>1.1111111111111111E-3</v>
      </c>
      <c r="Q2584" t="s">
        <v>8284</v>
      </c>
      <c r="R2584" s="7" t="s">
        <v>8334</v>
      </c>
      <c r="S2584" t="s">
        <v>8335</v>
      </c>
      <c r="T2584" s="5">
        <f t="shared" si="163"/>
        <v>1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s="6">
        <f t="shared" si="162"/>
        <v>0.5</v>
      </c>
      <c r="Q2585" t="s">
        <v>8284</v>
      </c>
      <c r="R2585" s="7" t="s">
        <v>8334</v>
      </c>
      <c r="S2585" t="s">
        <v>8335</v>
      </c>
      <c r="T2585" s="5">
        <f t="shared" si="163"/>
        <v>1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s="6">
        <f t="shared" si="162"/>
        <v>0</v>
      </c>
      <c r="Q2586" t="s">
        <v>8284</v>
      </c>
      <c r="R2586" s="7" t="s">
        <v>8334</v>
      </c>
      <c r="S2586" t="s">
        <v>8335</v>
      </c>
      <c r="T2586" s="5" t="e">
        <f t="shared" si="163"/>
        <v>#DIV/0!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s="6">
        <f t="shared" si="162"/>
        <v>0.16666666666666669</v>
      </c>
      <c r="Q2587" t="s">
        <v>8284</v>
      </c>
      <c r="R2587" s="7" t="s">
        <v>8334</v>
      </c>
      <c r="S2587" t="s">
        <v>8335</v>
      </c>
      <c r="T2587" s="5">
        <f t="shared" si="163"/>
        <v>50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s="6">
        <f t="shared" si="162"/>
        <v>0.16666666666666669</v>
      </c>
      <c r="Q2588" t="s">
        <v>8284</v>
      </c>
      <c r="R2588" s="7" t="s">
        <v>8334</v>
      </c>
      <c r="S2588" t="s">
        <v>8335</v>
      </c>
      <c r="T2588" s="5">
        <f t="shared" si="163"/>
        <v>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s="6">
        <f t="shared" si="162"/>
        <v>2.4340000000000002</v>
      </c>
      <c r="Q2589" t="s">
        <v>8284</v>
      </c>
      <c r="R2589" s="7" t="s">
        <v>8334</v>
      </c>
      <c r="S2589" t="s">
        <v>8335</v>
      </c>
      <c r="T2589" s="5">
        <f t="shared" si="163"/>
        <v>202.83333333333334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s="6">
        <f t="shared" si="162"/>
        <v>3.8833333333333329</v>
      </c>
      <c r="Q2590" t="s">
        <v>8284</v>
      </c>
      <c r="R2590" s="7" t="s">
        <v>8334</v>
      </c>
      <c r="S2590" t="s">
        <v>8335</v>
      </c>
      <c r="T2590" s="5">
        <f t="shared" si="163"/>
        <v>29.125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s="6">
        <f t="shared" si="162"/>
        <v>0.01</v>
      </c>
      <c r="Q2591" t="s">
        <v>8284</v>
      </c>
      <c r="R2591" s="7" t="s">
        <v>8334</v>
      </c>
      <c r="S2591" t="s">
        <v>8335</v>
      </c>
      <c r="T2591" s="5">
        <f t="shared" si="163"/>
        <v>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s="6">
        <f t="shared" si="162"/>
        <v>0</v>
      </c>
      <c r="Q2592" t="s">
        <v>8284</v>
      </c>
      <c r="R2592" s="7" t="s">
        <v>8334</v>
      </c>
      <c r="S2592" t="s">
        <v>8335</v>
      </c>
      <c r="T2592" s="5" t="e">
        <f t="shared" si="163"/>
        <v>#DIV/0!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s="6">
        <f t="shared" si="162"/>
        <v>1.7333333333333332</v>
      </c>
      <c r="Q2593" t="s">
        <v>8284</v>
      </c>
      <c r="R2593" s="7" t="s">
        <v>8334</v>
      </c>
      <c r="S2593" t="s">
        <v>8335</v>
      </c>
      <c r="T2593" s="5">
        <f t="shared" si="163"/>
        <v>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s="6">
        <f t="shared" si="162"/>
        <v>0.16666666666666669</v>
      </c>
      <c r="Q2594" t="s">
        <v>8284</v>
      </c>
      <c r="R2594" s="7" t="s">
        <v>8334</v>
      </c>
      <c r="S2594" t="s">
        <v>8335</v>
      </c>
      <c r="T2594" s="5">
        <f t="shared" si="163"/>
        <v>50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s="6">
        <f t="shared" si="162"/>
        <v>0</v>
      </c>
      <c r="Q2595" t="s">
        <v>8284</v>
      </c>
      <c r="R2595" s="7" t="s">
        <v>8334</v>
      </c>
      <c r="S2595" t="s">
        <v>8335</v>
      </c>
      <c r="T2595" s="5" t="e">
        <f t="shared" si="163"/>
        <v>#DIV/0!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s="6">
        <f t="shared" si="162"/>
        <v>1.25E-3</v>
      </c>
      <c r="Q2596" t="s">
        <v>8284</v>
      </c>
      <c r="R2596" s="7" t="s">
        <v>8334</v>
      </c>
      <c r="S2596" t="s">
        <v>8335</v>
      </c>
      <c r="T2596" s="5">
        <f t="shared" si="163"/>
        <v>1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s="6">
        <f t="shared" si="162"/>
        <v>12.166666666666668</v>
      </c>
      <c r="Q2597" t="s">
        <v>8284</v>
      </c>
      <c r="R2597" s="7" t="s">
        <v>8334</v>
      </c>
      <c r="S2597" t="s">
        <v>8335</v>
      </c>
      <c r="T2597" s="5">
        <f t="shared" si="163"/>
        <v>96.05263157894737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s="6">
        <f t="shared" si="162"/>
        <v>23.588571428571427</v>
      </c>
      <c r="Q2598" t="s">
        <v>8284</v>
      </c>
      <c r="R2598" s="7" t="s">
        <v>8334</v>
      </c>
      <c r="S2598" t="s">
        <v>8335</v>
      </c>
      <c r="T2598" s="5">
        <f t="shared" si="163"/>
        <v>305.77777777777777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s="6">
        <f t="shared" si="162"/>
        <v>5.6666666666666661</v>
      </c>
      <c r="Q2599" t="s">
        <v>8284</v>
      </c>
      <c r="R2599" s="7" t="s">
        <v>8334</v>
      </c>
      <c r="S2599" t="s">
        <v>8335</v>
      </c>
      <c r="T2599" s="5">
        <f t="shared" si="163"/>
        <v>12.142857142857142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s="6">
        <f t="shared" si="162"/>
        <v>39</v>
      </c>
      <c r="Q2600" t="s">
        <v>8284</v>
      </c>
      <c r="R2600" s="7" t="s">
        <v>8334</v>
      </c>
      <c r="S2600" t="s">
        <v>8335</v>
      </c>
      <c r="T2600" s="5">
        <f t="shared" si="163"/>
        <v>83.571428571428569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s="6">
        <f t="shared" si="162"/>
        <v>0.99546510341776351</v>
      </c>
      <c r="Q2601" t="s">
        <v>8284</v>
      </c>
      <c r="R2601" s="7" t="s">
        <v>8334</v>
      </c>
      <c r="S2601" t="s">
        <v>8335</v>
      </c>
      <c r="T2601" s="5">
        <f t="shared" si="163"/>
        <v>18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s="6">
        <f t="shared" si="162"/>
        <v>6.9320000000000004</v>
      </c>
      <c r="Q2602" t="s">
        <v>8284</v>
      </c>
      <c r="R2602" s="7" t="s">
        <v>8334</v>
      </c>
      <c r="S2602" t="s">
        <v>8335</v>
      </c>
      <c r="T2602" s="5">
        <f t="shared" si="163"/>
        <v>115.53333333333333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s="6">
        <f t="shared" si="162"/>
        <v>661.4</v>
      </c>
      <c r="Q2603" t="s">
        <v>8301</v>
      </c>
      <c r="R2603" s="7" t="s">
        <v>8317</v>
      </c>
      <c r="S2603" t="s">
        <v>8353</v>
      </c>
      <c r="T2603" s="5">
        <f t="shared" si="163"/>
        <v>21.900662251655628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s="6">
        <f t="shared" si="162"/>
        <v>326.0916666666667</v>
      </c>
      <c r="Q2604" t="s">
        <v>8301</v>
      </c>
      <c r="R2604" s="7" t="s">
        <v>8317</v>
      </c>
      <c r="S2604" t="s">
        <v>8353</v>
      </c>
      <c r="T2604" s="5">
        <f t="shared" si="163"/>
        <v>80.022494887525568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s="6">
        <f t="shared" si="162"/>
        <v>101.48571428571429</v>
      </c>
      <c r="Q2605" t="s">
        <v>8301</v>
      </c>
      <c r="R2605" s="7" t="s">
        <v>8317</v>
      </c>
      <c r="S2605" t="s">
        <v>8353</v>
      </c>
      <c r="T2605" s="5">
        <f t="shared" si="163"/>
        <v>35.520000000000003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s="6">
        <f t="shared" si="162"/>
        <v>104.21799999999999</v>
      </c>
      <c r="Q2606" t="s">
        <v>8301</v>
      </c>
      <c r="R2606" s="7" t="s">
        <v>8317</v>
      </c>
      <c r="S2606" t="s">
        <v>8353</v>
      </c>
      <c r="T2606" s="5">
        <f t="shared" si="163"/>
        <v>64.933333333333323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s="6">
        <f t="shared" si="162"/>
        <v>107.42157000000002</v>
      </c>
      <c r="Q2607" t="s">
        <v>8301</v>
      </c>
      <c r="R2607" s="7" t="s">
        <v>8317</v>
      </c>
      <c r="S2607" t="s">
        <v>8353</v>
      </c>
      <c r="T2607" s="5">
        <f t="shared" si="163"/>
        <v>60.965703745743475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s="6">
        <f t="shared" si="162"/>
        <v>110.05454545454545</v>
      </c>
      <c r="Q2608" t="s">
        <v>8301</v>
      </c>
      <c r="R2608" s="7" t="s">
        <v>8317</v>
      </c>
      <c r="S2608" t="s">
        <v>8353</v>
      </c>
      <c r="T2608" s="5">
        <f t="shared" si="163"/>
        <v>31.444155844155844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s="6">
        <f t="shared" si="162"/>
        <v>407.7</v>
      </c>
      <c r="Q2609" t="s">
        <v>8301</v>
      </c>
      <c r="R2609" s="7" t="s">
        <v>8317</v>
      </c>
      <c r="S2609" t="s">
        <v>8353</v>
      </c>
      <c r="T2609" s="5">
        <f t="shared" si="163"/>
        <v>81.949748743718587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s="6">
        <f t="shared" si="162"/>
        <v>223.92500000000001</v>
      </c>
      <c r="Q2610" t="s">
        <v>8301</v>
      </c>
      <c r="R2610" s="7" t="s">
        <v>8317</v>
      </c>
      <c r="S2610" t="s">
        <v>8353</v>
      </c>
      <c r="T2610" s="5">
        <f t="shared" si="163"/>
        <v>58.92763157894737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s="6">
        <f t="shared" si="162"/>
        <v>303.80111428571428</v>
      </c>
      <c r="Q2611" t="s">
        <v>8301</v>
      </c>
      <c r="R2611" s="7" t="s">
        <v>8317</v>
      </c>
      <c r="S2611" t="s">
        <v>8353</v>
      </c>
      <c r="T2611" s="5">
        <f t="shared" si="163"/>
        <v>157.29347633136095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s="6">
        <f t="shared" si="162"/>
        <v>141.3251043268175</v>
      </c>
      <c r="Q2612" t="s">
        <v>8301</v>
      </c>
      <c r="R2612" s="7" t="s">
        <v>8317</v>
      </c>
      <c r="S2612" t="s">
        <v>8353</v>
      </c>
      <c r="T2612" s="5">
        <f t="shared" si="163"/>
        <v>55.758509532062391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s="6">
        <f t="shared" si="162"/>
        <v>2790.6363636363635</v>
      </c>
      <c r="Q2613" t="s">
        <v>8301</v>
      </c>
      <c r="R2613" s="7" t="s">
        <v>8317</v>
      </c>
      <c r="S2613" t="s">
        <v>8353</v>
      </c>
      <c r="T2613" s="5">
        <f t="shared" si="163"/>
        <v>83.802893802893806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s="6">
        <f t="shared" si="162"/>
        <v>171.76130000000001</v>
      </c>
      <c r="Q2614" t="s">
        <v>8301</v>
      </c>
      <c r="R2614" s="7" t="s">
        <v>8317</v>
      </c>
      <c r="S2614" t="s">
        <v>8353</v>
      </c>
      <c r="T2614" s="5">
        <f t="shared" si="163"/>
        <v>58.422210884353746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s="6">
        <f t="shared" si="162"/>
        <v>101.01333333333334</v>
      </c>
      <c r="Q2615" t="s">
        <v>8301</v>
      </c>
      <c r="R2615" s="7" t="s">
        <v>8317</v>
      </c>
      <c r="S2615" t="s">
        <v>8353</v>
      </c>
      <c r="T2615" s="5">
        <f t="shared" si="163"/>
        <v>270.57142857142856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s="6">
        <f t="shared" si="162"/>
        <v>102</v>
      </c>
      <c r="Q2616" t="s">
        <v>8301</v>
      </c>
      <c r="R2616" s="7" t="s">
        <v>8317</v>
      </c>
      <c r="S2616" t="s">
        <v>8353</v>
      </c>
      <c r="T2616" s="5">
        <f t="shared" si="163"/>
        <v>107.1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s="6">
        <f t="shared" si="162"/>
        <v>169.76511744127936</v>
      </c>
      <c r="Q2617" t="s">
        <v>8301</v>
      </c>
      <c r="R2617" s="7" t="s">
        <v>8317</v>
      </c>
      <c r="S2617" t="s">
        <v>8353</v>
      </c>
      <c r="T2617" s="5">
        <f t="shared" si="163"/>
        <v>47.180555555555557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s="6">
        <f t="shared" si="162"/>
        <v>114.53400000000001</v>
      </c>
      <c r="Q2618" t="s">
        <v>8301</v>
      </c>
      <c r="R2618" s="7" t="s">
        <v>8317</v>
      </c>
      <c r="S2618" t="s">
        <v>8353</v>
      </c>
      <c r="T2618" s="5">
        <f t="shared" si="163"/>
        <v>120.30882352941177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s="6">
        <f t="shared" si="162"/>
        <v>877.6</v>
      </c>
      <c r="Q2619" t="s">
        <v>8301</v>
      </c>
      <c r="R2619" s="7" t="s">
        <v>8317</v>
      </c>
      <c r="S2619" t="s">
        <v>8353</v>
      </c>
      <c r="T2619" s="5">
        <f t="shared" si="163"/>
        <v>27.59748427672956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s="6">
        <f t="shared" si="162"/>
        <v>105.38666666666667</v>
      </c>
      <c r="Q2620" t="s">
        <v>8301</v>
      </c>
      <c r="R2620" s="7" t="s">
        <v>8317</v>
      </c>
      <c r="S2620" t="s">
        <v>8353</v>
      </c>
      <c r="T2620" s="5">
        <f t="shared" si="163"/>
        <v>205.2987012987013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s="6">
        <f t="shared" si="162"/>
        <v>188.39999999999998</v>
      </c>
      <c r="Q2621" t="s">
        <v>8301</v>
      </c>
      <c r="R2621" s="7" t="s">
        <v>8317</v>
      </c>
      <c r="S2621" t="s">
        <v>8353</v>
      </c>
      <c r="T2621" s="5">
        <f t="shared" si="163"/>
        <v>35.547169811320757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s="6">
        <f t="shared" si="162"/>
        <v>143.65230769230772</v>
      </c>
      <c r="Q2622" t="s">
        <v>8301</v>
      </c>
      <c r="R2622" s="7" t="s">
        <v>8317</v>
      </c>
      <c r="S2622" t="s">
        <v>8353</v>
      </c>
      <c r="T2622" s="5">
        <f t="shared" si="163"/>
        <v>74.639488409272587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s="6">
        <f t="shared" si="162"/>
        <v>145.88</v>
      </c>
      <c r="Q2623" t="s">
        <v>8301</v>
      </c>
      <c r="R2623" s="7" t="s">
        <v>8317</v>
      </c>
      <c r="S2623" t="s">
        <v>8353</v>
      </c>
      <c r="T2623" s="5">
        <f t="shared" si="163"/>
        <v>47.058064516129029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s="6">
        <f t="shared" si="162"/>
        <v>131.184</v>
      </c>
      <c r="Q2624" t="s">
        <v>8301</v>
      </c>
      <c r="R2624" s="7" t="s">
        <v>8317</v>
      </c>
      <c r="S2624" t="s">
        <v>8353</v>
      </c>
      <c r="T2624" s="5">
        <f t="shared" si="163"/>
        <v>26.591351351351353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s="6">
        <f t="shared" si="162"/>
        <v>113.99999999999999</v>
      </c>
      <c r="Q2625" t="s">
        <v>8301</v>
      </c>
      <c r="R2625" s="7" t="s">
        <v>8317</v>
      </c>
      <c r="S2625" t="s">
        <v>8353</v>
      </c>
      <c r="T2625" s="5">
        <f t="shared" si="163"/>
        <v>36.774193548387096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s="6">
        <f t="shared" si="162"/>
        <v>1379.4206249999997</v>
      </c>
      <c r="Q2626" t="s">
        <v>8301</v>
      </c>
      <c r="R2626" s="7" t="s">
        <v>8317</v>
      </c>
      <c r="S2626" t="s">
        <v>8353</v>
      </c>
      <c r="T2626" s="5">
        <f t="shared" si="163"/>
        <v>31.820544982698959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s="6">
        <f t="shared" ref="P2627:P2690" si="166">(E2627/D2627)*100</f>
        <v>956</v>
      </c>
      <c r="Q2627" t="s">
        <v>8301</v>
      </c>
      <c r="R2627" s="7" t="s">
        <v>8317</v>
      </c>
      <c r="S2627" t="s">
        <v>8353</v>
      </c>
      <c r="T2627" s="5">
        <f t="shared" ref="T2627:T2690" si="167">E2627/N2627</f>
        <v>27.576923076923077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s="6">
        <f t="shared" si="166"/>
        <v>112.00000000000001</v>
      </c>
      <c r="Q2628" t="s">
        <v>8301</v>
      </c>
      <c r="R2628" s="7" t="s">
        <v>8317</v>
      </c>
      <c r="S2628" t="s">
        <v>8353</v>
      </c>
      <c r="T2628" s="5">
        <f t="shared" si="167"/>
        <v>56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s="6">
        <f t="shared" si="166"/>
        <v>646.66666666666663</v>
      </c>
      <c r="Q2629" t="s">
        <v>8301</v>
      </c>
      <c r="R2629" s="7" t="s">
        <v>8317</v>
      </c>
      <c r="S2629" t="s">
        <v>8353</v>
      </c>
      <c r="T2629" s="5">
        <f t="shared" si="167"/>
        <v>21.555555555555557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s="6">
        <f t="shared" si="166"/>
        <v>110.36948748510132</v>
      </c>
      <c r="Q2630" t="s">
        <v>8301</v>
      </c>
      <c r="R2630" s="7" t="s">
        <v>8317</v>
      </c>
      <c r="S2630" t="s">
        <v>8353</v>
      </c>
      <c r="T2630" s="5">
        <f t="shared" si="167"/>
        <v>44.095238095238095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s="6">
        <f t="shared" si="166"/>
        <v>127.74000000000001</v>
      </c>
      <c r="Q2631" t="s">
        <v>8301</v>
      </c>
      <c r="R2631" s="7" t="s">
        <v>8317</v>
      </c>
      <c r="S2631" t="s">
        <v>8353</v>
      </c>
      <c r="T2631" s="5">
        <f t="shared" si="167"/>
        <v>63.87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s="6">
        <f t="shared" si="166"/>
        <v>157.9</v>
      </c>
      <c r="Q2632" t="s">
        <v>8301</v>
      </c>
      <c r="R2632" s="7" t="s">
        <v>8317</v>
      </c>
      <c r="S2632" t="s">
        <v>8353</v>
      </c>
      <c r="T2632" s="5">
        <f t="shared" si="167"/>
        <v>38.987654320987652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s="6">
        <f t="shared" si="166"/>
        <v>114.66525000000001</v>
      </c>
      <c r="Q2633" t="s">
        <v>8301</v>
      </c>
      <c r="R2633" s="7" t="s">
        <v>8317</v>
      </c>
      <c r="S2633" t="s">
        <v>8353</v>
      </c>
      <c r="T2633" s="5">
        <f t="shared" si="167"/>
        <v>80.185489510489504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s="6">
        <f t="shared" si="166"/>
        <v>137.00934579439252</v>
      </c>
      <c r="Q2634" t="s">
        <v>8301</v>
      </c>
      <c r="R2634" s="7" t="s">
        <v>8317</v>
      </c>
      <c r="S2634" t="s">
        <v>8353</v>
      </c>
      <c r="T2634" s="5">
        <f t="shared" si="167"/>
        <v>34.904761904761905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s="6">
        <f t="shared" si="166"/>
        <v>354.62</v>
      </c>
      <c r="Q2635" t="s">
        <v>8301</v>
      </c>
      <c r="R2635" s="7" t="s">
        <v>8317</v>
      </c>
      <c r="S2635" t="s">
        <v>8353</v>
      </c>
      <c r="T2635" s="5">
        <f t="shared" si="167"/>
        <v>89.100502512562812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s="6">
        <f t="shared" si="166"/>
        <v>106.02150537634409</v>
      </c>
      <c r="Q2636" t="s">
        <v>8301</v>
      </c>
      <c r="R2636" s="7" t="s">
        <v>8317</v>
      </c>
      <c r="S2636" t="s">
        <v>8353</v>
      </c>
      <c r="T2636" s="5">
        <f t="shared" si="167"/>
        <v>39.44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s="6">
        <f t="shared" si="166"/>
        <v>100</v>
      </c>
      <c r="Q2637" t="s">
        <v>8301</v>
      </c>
      <c r="R2637" s="7" t="s">
        <v>8317</v>
      </c>
      <c r="S2637" t="s">
        <v>8353</v>
      </c>
      <c r="T2637" s="5">
        <f t="shared" si="167"/>
        <v>136.9047619047619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s="6">
        <f t="shared" si="166"/>
        <v>187.3</v>
      </c>
      <c r="Q2638" t="s">
        <v>8301</v>
      </c>
      <c r="R2638" s="7" t="s">
        <v>8317</v>
      </c>
      <c r="S2638" t="s">
        <v>8353</v>
      </c>
      <c r="T2638" s="5">
        <f t="shared" si="167"/>
        <v>37.46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s="6">
        <f t="shared" si="166"/>
        <v>166.2</v>
      </c>
      <c r="Q2639" t="s">
        <v>8301</v>
      </c>
      <c r="R2639" s="7" t="s">
        <v>8317</v>
      </c>
      <c r="S2639" t="s">
        <v>8353</v>
      </c>
      <c r="T2639" s="5">
        <f t="shared" si="167"/>
        <v>31.96153846153846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s="6">
        <f t="shared" si="166"/>
        <v>101.72910662824208</v>
      </c>
      <c r="Q2640" t="s">
        <v>8301</v>
      </c>
      <c r="R2640" s="7" t="s">
        <v>8317</v>
      </c>
      <c r="S2640" t="s">
        <v>8353</v>
      </c>
      <c r="T2640" s="5">
        <f t="shared" si="167"/>
        <v>25.214285714285715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s="6">
        <f t="shared" si="166"/>
        <v>164</v>
      </c>
      <c r="Q2641" t="s">
        <v>8301</v>
      </c>
      <c r="R2641" s="7" t="s">
        <v>8317</v>
      </c>
      <c r="S2641" t="s">
        <v>8353</v>
      </c>
      <c r="T2641" s="5">
        <f t="shared" si="167"/>
        <v>10.040816326530612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s="6">
        <f t="shared" si="166"/>
        <v>105.66666666666666</v>
      </c>
      <c r="Q2642" t="s">
        <v>8301</v>
      </c>
      <c r="R2642" s="7" t="s">
        <v>8317</v>
      </c>
      <c r="S2642" t="s">
        <v>8353</v>
      </c>
      <c r="T2642" s="5">
        <f t="shared" si="167"/>
        <v>45.94202898550725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s="6">
        <f t="shared" si="166"/>
        <v>1</v>
      </c>
      <c r="Q2643" t="s">
        <v>8301</v>
      </c>
      <c r="R2643" s="7" t="s">
        <v>8317</v>
      </c>
      <c r="S2643" t="s">
        <v>8353</v>
      </c>
      <c r="T2643" s="5">
        <f t="shared" si="167"/>
        <v>15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s="6">
        <f t="shared" si="166"/>
        <v>0</v>
      </c>
      <c r="Q2644" t="s">
        <v>8301</v>
      </c>
      <c r="R2644" s="7" t="s">
        <v>8317</v>
      </c>
      <c r="S2644" t="s">
        <v>8353</v>
      </c>
      <c r="T2644" s="5" t="e">
        <f t="shared" si="167"/>
        <v>#DIV/0!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s="6">
        <f t="shared" si="166"/>
        <v>33.559730999999999</v>
      </c>
      <c r="Q2645" t="s">
        <v>8301</v>
      </c>
      <c r="R2645" s="7" t="s">
        <v>8317</v>
      </c>
      <c r="S2645" t="s">
        <v>8353</v>
      </c>
      <c r="T2645" s="5">
        <f t="shared" si="167"/>
        <v>223.58248500999335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s="6">
        <f t="shared" si="166"/>
        <v>2.0529999999999999</v>
      </c>
      <c r="Q2646" t="s">
        <v>8301</v>
      </c>
      <c r="R2646" s="7" t="s">
        <v>8317</v>
      </c>
      <c r="S2646" t="s">
        <v>8353</v>
      </c>
      <c r="T2646" s="5">
        <f t="shared" si="167"/>
        <v>39.480769230769234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s="6">
        <f t="shared" si="166"/>
        <v>10.5</v>
      </c>
      <c r="Q2647" t="s">
        <v>8301</v>
      </c>
      <c r="R2647" s="7" t="s">
        <v>8317</v>
      </c>
      <c r="S2647" t="s">
        <v>8353</v>
      </c>
      <c r="T2647" s="5">
        <f t="shared" si="167"/>
        <v>91.304347826086953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s="6">
        <f t="shared" si="166"/>
        <v>8.4172840000000004</v>
      </c>
      <c r="Q2648" t="s">
        <v>8301</v>
      </c>
      <c r="R2648" s="7" t="s">
        <v>8317</v>
      </c>
      <c r="S2648" t="s">
        <v>8353</v>
      </c>
      <c r="T2648" s="5">
        <f t="shared" si="167"/>
        <v>78.666205607476627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s="6">
        <f t="shared" si="166"/>
        <v>1.44</v>
      </c>
      <c r="Q2649" t="s">
        <v>8301</v>
      </c>
      <c r="R2649" s="7" t="s">
        <v>8317</v>
      </c>
      <c r="S2649" t="s">
        <v>8353</v>
      </c>
      <c r="T2649" s="5">
        <f t="shared" si="167"/>
        <v>12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s="6">
        <f t="shared" si="166"/>
        <v>0.88333333333333341</v>
      </c>
      <c r="Q2650" t="s">
        <v>8301</v>
      </c>
      <c r="R2650" s="7" t="s">
        <v>8317</v>
      </c>
      <c r="S2650" t="s">
        <v>8353</v>
      </c>
      <c r="T2650" s="5">
        <f t="shared" si="167"/>
        <v>17.666666666666668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s="6">
        <f t="shared" si="166"/>
        <v>9.920000000000001E-2</v>
      </c>
      <c r="Q2651" t="s">
        <v>8301</v>
      </c>
      <c r="R2651" s="7" t="s">
        <v>8317</v>
      </c>
      <c r="S2651" t="s">
        <v>8353</v>
      </c>
      <c r="T2651" s="5">
        <f t="shared" si="167"/>
        <v>41.333333333333336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s="6">
        <f t="shared" si="166"/>
        <v>0.59666666666666668</v>
      </c>
      <c r="Q2652" t="s">
        <v>8301</v>
      </c>
      <c r="R2652" s="7" t="s">
        <v>8317</v>
      </c>
      <c r="S2652" t="s">
        <v>8353</v>
      </c>
      <c r="T2652" s="5">
        <f t="shared" si="167"/>
        <v>71.599999999999994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s="6">
        <f t="shared" si="166"/>
        <v>1.8689285714285715</v>
      </c>
      <c r="Q2653" t="s">
        <v>8301</v>
      </c>
      <c r="R2653" s="7" t="s">
        <v>8317</v>
      </c>
      <c r="S2653" t="s">
        <v>8353</v>
      </c>
      <c r="T2653" s="5">
        <f t="shared" si="167"/>
        <v>307.8235294117647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s="6">
        <f t="shared" si="166"/>
        <v>0.88500000000000001</v>
      </c>
      <c r="Q2654" t="s">
        <v>8301</v>
      </c>
      <c r="R2654" s="7" t="s">
        <v>8317</v>
      </c>
      <c r="S2654" t="s">
        <v>8353</v>
      </c>
      <c r="T2654" s="5">
        <f t="shared" si="167"/>
        <v>80.454545454545453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s="6">
        <f t="shared" si="166"/>
        <v>11.52156862745098</v>
      </c>
      <c r="Q2655" t="s">
        <v>8301</v>
      </c>
      <c r="R2655" s="7" t="s">
        <v>8317</v>
      </c>
      <c r="S2655" t="s">
        <v>8353</v>
      </c>
      <c r="T2655" s="5">
        <f t="shared" si="167"/>
        <v>83.942857142857136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s="6">
        <f t="shared" si="166"/>
        <v>5.1000000000000004E-2</v>
      </c>
      <c r="Q2656" t="s">
        <v>8301</v>
      </c>
      <c r="R2656" s="7" t="s">
        <v>8317</v>
      </c>
      <c r="S2656" t="s">
        <v>8353</v>
      </c>
      <c r="T2656" s="5">
        <f t="shared" si="167"/>
        <v>8.5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s="6">
        <f t="shared" si="166"/>
        <v>21.033333333333335</v>
      </c>
      <c r="Q2657" t="s">
        <v>8301</v>
      </c>
      <c r="R2657" s="7" t="s">
        <v>8317</v>
      </c>
      <c r="S2657" t="s">
        <v>8353</v>
      </c>
      <c r="T2657" s="5">
        <f t="shared" si="167"/>
        <v>73.372093023255815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s="6">
        <f t="shared" si="166"/>
        <v>11.436666666666667</v>
      </c>
      <c r="Q2658" t="s">
        <v>8301</v>
      </c>
      <c r="R2658" s="7" t="s">
        <v>8317</v>
      </c>
      <c r="S2658" t="s">
        <v>8353</v>
      </c>
      <c r="T2658" s="5">
        <f t="shared" si="167"/>
        <v>112.86184210526316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s="6">
        <f t="shared" si="166"/>
        <v>18.737933333333334</v>
      </c>
      <c r="Q2659" t="s">
        <v>8301</v>
      </c>
      <c r="R2659" s="7" t="s">
        <v>8317</v>
      </c>
      <c r="S2659" t="s">
        <v>8353</v>
      </c>
      <c r="T2659" s="5">
        <f t="shared" si="167"/>
        <v>95.277627118644077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s="6">
        <f t="shared" si="166"/>
        <v>9.285714285714286E-2</v>
      </c>
      <c r="Q2660" t="s">
        <v>8301</v>
      </c>
      <c r="R2660" s="7" t="s">
        <v>8317</v>
      </c>
      <c r="S2660" t="s">
        <v>8353</v>
      </c>
      <c r="T2660" s="5">
        <f t="shared" si="167"/>
        <v>22.75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s="6">
        <f t="shared" si="166"/>
        <v>2.7204081632653061</v>
      </c>
      <c r="Q2661" t="s">
        <v>8301</v>
      </c>
      <c r="R2661" s="7" t="s">
        <v>8317</v>
      </c>
      <c r="S2661" t="s">
        <v>8353</v>
      </c>
      <c r="T2661" s="5">
        <f t="shared" si="167"/>
        <v>133.30000000000001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s="6">
        <f t="shared" si="166"/>
        <v>9.5000000000000001E-2</v>
      </c>
      <c r="Q2662" t="s">
        <v>8301</v>
      </c>
      <c r="R2662" s="7" t="s">
        <v>8317</v>
      </c>
      <c r="S2662" t="s">
        <v>8353</v>
      </c>
      <c r="T2662" s="5">
        <f t="shared" si="167"/>
        <v>3.8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s="6">
        <f t="shared" si="166"/>
        <v>102.89999999999999</v>
      </c>
      <c r="Q2663" t="s">
        <v>8302</v>
      </c>
      <c r="R2663" s="7" t="s">
        <v>8317</v>
      </c>
      <c r="S2663" t="s">
        <v>8354</v>
      </c>
      <c r="T2663" s="5">
        <f t="shared" si="167"/>
        <v>85.75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s="6">
        <f t="shared" si="166"/>
        <v>106.80000000000001</v>
      </c>
      <c r="Q2664" t="s">
        <v>8302</v>
      </c>
      <c r="R2664" s="7" t="s">
        <v>8317</v>
      </c>
      <c r="S2664" t="s">
        <v>8354</v>
      </c>
      <c r="T2664" s="5">
        <f t="shared" si="167"/>
        <v>267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s="6">
        <f t="shared" si="166"/>
        <v>104.59625</v>
      </c>
      <c r="Q2665" t="s">
        <v>8302</v>
      </c>
      <c r="R2665" s="7" t="s">
        <v>8317</v>
      </c>
      <c r="S2665" t="s">
        <v>8354</v>
      </c>
      <c r="T2665" s="5">
        <f t="shared" si="167"/>
        <v>373.55803571428572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s="6">
        <f t="shared" si="166"/>
        <v>103.42857142857143</v>
      </c>
      <c r="Q2666" t="s">
        <v>8302</v>
      </c>
      <c r="R2666" s="7" t="s">
        <v>8317</v>
      </c>
      <c r="S2666" t="s">
        <v>8354</v>
      </c>
      <c r="T2666" s="5">
        <f t="shared" si="167"/>
        <v>174.03846153846155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s="6">
        <f t="shared" si="166"/>
        <v>123.14285714285715</v>
      </c>
      <c r="Q2667" t="s">
        <v>8302</v>
      </c>
      <c r="R2667" s="7" t="s">
        <v>8317</v>
      </c>
      <c r="S2667" t="s">
        <v>8354</v>
      </c>
      <c r="T2667" s="5">
        <f t="shared" si="167"/>
        <v>93.695652173913047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s="6">
        <f t="shared" si="166"/>
        <v>159.29509999999999</v>
      </c>
      <c r="Q2668" t="s">
        <v>8302</v>
      </c>
      <c r="R2668" s="7" t="s">
        <v>8317</v>
      </c>
      <c r="S2668" t="s">
        <v>8354</v>
      </c>
      <c r="T2668" s="5">
        <f t="shared" si="167"/>
        <v>77.327718446601949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s="6">
        <f t="shared" si="166"/>
        <v>110.66666666666667</v>
      </c>
      <c r="Q2669" t="s">
        <v>8302</v>
      </c>
      <c r="R2669" s="7" t="s">
        <v>8317</v>
      </c>
      <c r="S2669" t="s">
        <v>8354</v>
      </c>
      <c r="T2669" s="5">
        <f t="shared" si="167"/>
        <v>92.222222222222229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s="6">
        <f t="shared" si="166"/>
        <v>170.70000000000002</v>
      </c>
      <c r="Q2670" t="s">
        <v>8302</v>
      </c>
      <c r="R2670" s="7" t="s">
        <v>8317</v>
      </c>
      <c r="S2670" t="s">
        <v>8354</v>
      </c>
      <c r="T2670" s="5">
        <f t="shared" si="167"/>
        <v>60.964285714285715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s="6">
        <f t="shared" si="166"/>
        <v>125.125</v>
      </c>
      <c r="Q2671" t="s">
        <v>8302</v>
      </c>
      <c r="R2671" s="7" t="s">
        <v>8317</v>
      </c>
      <c r="S2671" t="s">
        <v>8354</v>
      </c>
      <c r="T2671" s="5">
        <f t="shared" si="167"/>
        <v>91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s="6">
        <f t="shared" si="166"/>
        <v>6.4158609339642041</v>
      </c>
      <c r="Q2672" t="s">
        <v>8302</v>
      </c>
      <c r="R2672" s="7" t="s">
        <v>8317</v>
      </c>
      <c r="S2672" t="s">
        <v>8354</v>
      </c>
      <c r="T2672" s="5">
        <f t="shared" si="167"/>
        <v>41.583333333333336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s="6">
        <f t="shared" si="166"/>
        <v>11.343999999999999</v>
      </c>
      <c r="Q2673" t="s">
        <v>8302</v>
      </c>
      <c r="R2673" s="7" t="s">
        <v>8317</v>
      </c>
      <c r="S2673" t="s">
        <v>8354</v>
      </c>
      <c r="T2673" s="5">
        <f t="shared" si="167"/>
        <v>33.761904761904759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s="6">
        <f t="shared" si="166"/>
        <v>33.19</v>
      </c>
      <c r="Q2674" t="s">
        <v>8302</v>
      </c>
      <c r="R2674" s="7" t="s">
        <v>8317</v>
      </c>
      <c r="S2674" t="s">
        <v>8354</v>
      </c>
      <c r="T2674" s="5">
        <f t="shared" si="167"/>
        <v>70.61702127659575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s="6">
        <f t="shared" si="166"/>
        <v>27.58</v>
      </c>
      <c r="Q2675" t="s">
        <v>8302</v>
      </c>
      <c r="R2675" s="7" t="s">
        <v>8317</v>
      </c>
      <c r="S2675" t="s">
        <v>8354</v>
      </c>
      <c r="T2675" s="5">
        <f t="shared" si="167"/>
        <v>167.15151515151516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s="6">
        <f t="shared" si="166"/>
        <v>62.839999999999996</v>
      </c>
      <c r="Q2676" t="s">
        <v>8302</v>
      </c>
      <c r="R2676" s="7" t="s">
        <v>8317</v>
      </c>
      <c r="S2676" t="s">
        <v>8354</v>
      </c>
      <c r="T2676" s="5">
        <f t="shared" si="167"/>
        <v>128.61988304093566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s="6">
        <f t="shared" si="166"/>
        <v>7.5880000000000001</v>
      </c>
      <c r="Q2677" t="s">
        <v>8302</v>
      </c>
      <c r="R2677" s="7" t="s">
        <v>8317</v>
      </c>
      <c r="S2677" t="s">
        <v>8354</v>
      </c>
      <c r="T2677" s="5">
        <f t="shared" si="167"/>
        <v>65.41379310344827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s="6">
        <f t="shared" si="166"/>
        <v>50.38095238095238</v>
      </c>
      <c r="Q2678" t="s">
        <v>8302</v>
      </c>
      <c r="R2678" s="7" t="s">
        <v>8317</v>
      </c>
      <c r="S2678" t="s">
        <v>8354</v>
      </c>
      <c r="T2678" s="5">
        <f t="shared" si="167"/>
        <v>117.55555555555556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s="6">
        <f t="shared" si="166"/>
        <v>17.512820512820511</v>
      </c>
      <c r="Q2679" t="s">
        <v>8302</v>
      </c>
      <c r="R2679" s="7" t="s">
        <v>8317</v>
      </c>
      <c r="S2679" t="s">
        <v>8354</v>
      </c>
      <c r="T2679" s="5">
        <f t="shared" si="167"/>
        <v>126.48148148148148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s="6">
        <f t="shared" si="166"/>
        <v>1.375E-2</v>
      </c>
      <c r="Q2680" t="s">
        <v>8302</v>
      </c>
      <c r="R2680" s="7" t="s">
        <v>8317</v>
      </c>
      <c r="S2680" t="s">
        <v>8354</v>
      </c>
      <c r="T2680" s="5">
        <f t="shared" si="167"/>
        <v>550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s="6">
        <f t="shared" si="166"/>
        <v>0.33</v>
      </c>
      <c r="Q2681" t="s">
        <v>8302</v>
      </c>
      <c r="R2681" s="7" t="s">
        <v>8317</v>
      </c>
      <c r="S2681" t="s">
        <v>8354</v>
      </c>
      <c r="T2681" s="5">
        <f t="shared" si="167"/>
        <v>44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s="6">
        <f t="shared" si="166"/>
        <v>0.86250000000000004</v>
      </c>
      <c r="Q2682" t="s">
        <v>8302</v>
      </c>
      <c r="R2682" s="7" t="s">
        <v>8317</v>
      </c>
      <c r="S2682" t="s">
        <v>8354</v>
      </c>
      <c r="T2682" s="5">
        <f t="shared" si="167"/>
        <v>69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s="6">
        <f t="shared" si="166"/>
        <v>0.6875</v>
      </c>
      <c r="Q2683" t="s">
        <v>8284</v>
      </c>
      <c r="R2683" s="7" t="s">
        <v>8334</v>
      </c>
      <c r="S2683" t="s">
        <v>8335</v>
      </c>
      <c r="T2683" s="5">
        <f t="shared" si="167"/>
        <v>27.5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s="6">
        <f t="shared" si="166"/>
        <v>28.299999999999997</v>
      </c>
      <c r="Q2684" t="s">
        <v>8284</v>
      </c>
      <c r="R2684" s="7" t="s">
        <v>8334</v>
      </c>
      <c r="S2684" t="s">
        <v>8335</v>
      </c>
      <c r="T2684" s="5">
        <f t="shared" si="167"/>
        <v>84.9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s="6">
        <f t="shared" si="166"/>
        <v>0.24</v>
      </c>
      <c r="Q2685" t="s">
        <v>8284</v>
      </c>
      <c r="R2685" s="7" t="s">
        <v>8334</v>
      </c>
      <c r="S2685" t="s">
        <v>8335</v>
      </c>
      <c r="T2685" s="5">
        <f t="shared" si="167"/>
        <v>12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s="6">
        <f t="shared" si="166"/>
        <v>1.1428571428571428</v>
      </c>
      <c r="Q2686" t="s">
        <v>8284</v>
      </c>
      <c r="R2686" s="7" t="s">
        <v>8334</v>
      </c>
      <c r="S2686" t="s">
        <v>8335</v>
      </c>
      <c r="T2686" s="5">
        <f t="shared" si="167"/>
        <v>200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s="6">
        <f t="shared" si="166"/>
        <v>0.02</v>
      </c>
      <c r="Q2687" t="s">
        <v>8284</v>
      </c>
      <c r="R2687" s="7" t="s">
        <v>8334</v>
      </c>
      <c r="S2687" t="s">
        <v>8335</v>
      </c>
      <c r="T2687" s="5">
        <f t="shared" si="167"/>
        <v>10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s="6">
        <f t="shared" si="166"/>
        <v>0</v>
      </c>
      <c r="Q2688" t="s">
        <v>8284</v>
      </c>
      <c r="R2688" s="7" t="s">
        <v>8334</v>
      </c>
      <c r="S2688" t="s">
        <v>8335</v>
      </c>
      <c r="T2688" s="5" t="e">
        <f t="shared" si="167"/>
        <v>#DIV/0!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s="6">
        <f t="shared" si="166"/>
        <v>0</v>
      </c>
      <c r="Q2689" t="s">
        <v>8284</v>
      </c>
      <c r="R2689" s="7" t="s">
        <v>8334</v>
      </c>
      <c r="S2689" t="s">
        <v>8335</v>
      </c>
      <c r="T2689" s="5" t="e">
        <f t="shared" si="167"/>
        <v>#DIV/0!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s="6">
        <f t="shared" si="166"/>
        <v>0.14799999999999999</v>
      </c>
      <c r="Q2690" t="s">
        <v>8284</v>
      </c>
      <c r="R2690" s="7" t="s">
        <v>8334</v>
      </c>
      <c r="S2690" t="s">
        <v>8335</v>
      </c>
      <c r="T2690" s="5">
        <f t="shared" si="167"/>
        <v>5.2857142857142856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s="6">
        <f t="shared" ref="P2691:P2754" si="170">(E2691/D2691)*100</f>
        <v>2.8571428571428571E-3</v>
      </c>
      <c r="Q2691" t="s">
        <v>8284</v>
      </c>
      <c r="R2691" s="7" t="s">
        <v>8334</v>
      </c>
      <c r="S2691" t="s">
        <v>8335</v>
      </c>
      <c r="T2691" s="5">
        <f t="shared" ref="T2691:T2754" si="171">E2691/N2691</f>
        <v>1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s="6">
        <f t="shared" si="170"/>
        <v>10.7325</v>
      </c>
      <c r="Q2692" t="s">
        <v>8284</v>
      </c>
      <c r="R2692" s="7" t="s">
        <v>8334</v>
      </c>
      <c r="S2692" t="s">
        <v>8335</v>
      </c>
      <c r="T2692" s="5">
        <f t="shared" si="171"/>
        <v>72.762711864406782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s="6">
        <f t="shared" si="170"/>
        <v>5.3846153846153842E-2</v>
      </c>
      <c r="Q2693" t="s">
        <v>8284</v>
      </c>
      <c r="R2693" s="7" t="s">
        <v>8334</v>
      </c>
      <c r="S2693" t="s">
        <v>8335</v>
      </c>
      <c r="T2693" s="5">
        <f t="shared" si="171"/>
        <v>17.5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s="6">
        <f t="shared" si="170"/>
        <v>0.7142857142857143</v>
      </c>
      <c r="Q2694" t="s">
        <v>8284</v>
      </c>
      <c r="R2694" s="7" t="s">
        <v>8334</v>
      </c>
      <c r="S2694" t="s">
        <v>8335</v>
      </c>
      <c r="T2694" s="5">
        <f t="shared" si="171"/>
        <v>25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s="6">
        <f t="shared" si="170"/>
        <v>0.8</v>
      </c>
      <c r="Q2695" t="s">
        <v>8284</v>
      </c>
      <c r="R2695" s="7" t="s">
        <v>8334</v>
      </c>
      <c r="S2695" t="s">
        <v>8335</v>
      </c>
      <c r="T2695" s="5">
        <f t="shared" si="171"/>
        <v>13.333333333333334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s="6">
        <f t="shared" si="170"/>
        <v>3.3333333333333335E-3</v>
      </c>
      <c r="Q2696" t="s">
        <v>8284</v>
      </c>
      <c r="R2696" s="7" t="s">
        <v>8334</v>
      </c>
      <c r="S2696" t="s">
        <v>8335</v>
      </c>
      <c r="T2696" s="5">
        <f t="shared" si="171"/>
        <v>1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s="6">
        <f t="shared" si="170"/>
        <v>0.47333333333333333</v>
      </c>
      <c r="Q2697" t="s">
        <v>8284</v>
      </c>
      <c r="R2697" s="7" t="s">
        <v>8334</v>
      </c>
      <c r="S2697" t="s">
        <v>8335</v>
      </c>
      <c r="T2697" s="5">
        <f t="shared" si="171"/>
        <v>23.666666666666668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s="6">
        <f t="shared" si="170"/>
        <v>5.65</v>
      </c>
      <c r="Q2698" t="s">
        <v>8284</v>
      </c>
      <c r="R2698" s="7" t="s">
        <v>8334</v>
      </c>
      <c r="S2698" t="s">
        <v>8335</v>
      </c>
      <c r="T2698" s="5">
        <f t="shared" si="171"/>
        <v>89.21052631578948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s="6">
        <f t="shared" si="170"/>
        <v>26.35217391304348</v>
      </c>
      <c r="Q2699" t="s">
        <v>8284</v>
      </c>
      <c r="R2699" s="7" t="s">
        <v>8334</v>
      </c>
      <c r="S2699" t="s">
        <v>8335</v>
      </c>
      <c r="T2699" s="5">
        <f t="shared" si="171"/>
        <v>116.55769230769231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s="6">
        <f t="shared" si="170"/>
        <v>0.325125</v>
      </c>
      <c r="Q2700" t="s">
        <v>8284</v>
      </c>
      <c r="R2700" s="7" t="s">
        <v>8334</v>
      </c>
      <c r="S2700" t="s">
        <v>8335</v>
      </c>
      <c r="T2700" s="5">
        <f t="shared" si="171"/>
        <v>13.005000000000001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s="6">
        <f t="shared" si="170"/>
        <v>0</v>
      </c>
      <c r="Q2701" t="s">
        <v>8284</v>
      </c>
      <c r="R2701" s="7" t="s">
        <v>8334</v>
      </c>
      <c r="S2701" t="s">
        <v>8335</v>
      </c>
      <c r="T2701" s="5" t="e">
        <f t="shared" si="171"/>
        <v>#DIV/0!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s="6">
        <f t="shared" si="170"/>
        <v>0.7000700070007001</v>
      </c>
      <c r="Q2702" t="s">
        <v>8284</v>
      </c>
      <c r="R2702" s="7" t="s">
        <v>8334</v>
      </c>
      <c r="S2702" t="s">
        <v>8335</v>
      </c>
      <c r="T2702" s="5">
        <f t="shared" si="171"/>
        <v>17.5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s="6">
        <f t="shared" si="170"/>
        <v>46.176470588235297</v>
      </c>
      <c r="Q2703" t="s">
        <v>8303</v>
      </c>
      <c r="R2703" s="7" t="s">
        <v>8315</v>
      </c>
      <c r="S2703" t="s">
        <v>8355</v>
      </c>
      <c r="T2703" s="5">
        <f t="shared" si="171"/>
        <v>34.130434782608695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s="6">
        <f t="shared" si="170"/>
        <v>34.410000000000004</v>
      </c>
      <c r="Q2704" t="s">
        <v>8303</v>
      </c>
      <c r="R2704" s="7" t="s">
        <v>8315</v>
      </c>
      <c r="S2704" t="s">
        <v>8355</v>
      </c>
      <c r="T2704" s="5">
        <f t="shared" si="171"/>
        <v>132.34615384615384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s="6">
        <f t="shared" si="170"/>
        <v>103.75000000000001</v>
      </c>
      <c r="Q2705" t="s">
        <v>8303</v>
      </c>
      <c r="R2705" s="7" t="s">
        <v>8315</v>
      </c>
      <c r="S2705" t="s">
        <v>8355</v>
      </c>
      <c r="T2705" s="5">
        <f t="shared" si="171"/>
        <v>922.22222222222217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s="6">
        <f t="shared" si="170"/>
        <v>6.0263157894736841</v>
      </c>
      <c r="Q2706" t="s">
        <v>8303</v>
      </c>
      <c r="R2706" s="7" t="s">
        <v>8315</v>
      </c>
      <c r="S2706" t="s">
        <v>8355</v>
      </c>
      <c r="T2706" s="5">
        <f t="shared" si="171"/>
        <v>163.57142857142858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s="6">
        <f t="shared" si="170"/>
        <v>10.539393939393939</v>
      </c>
      <c r="Q2707" t="s">
        <v>8303</v>
      </c>
      <c r="R2707" s="7" t="s">
        <v>8315</v>
      </c>
      <c r="S2707" t="s">
        <v>8355</v>
      </c>
      <c r="T2707" s="5">
        <f t="shared" si="171"/>
        <v>217.375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s="6">
        <f t="shared" si="170"/>
        <v>112.29714285714284</v>
      </c>
      <c r="Q2708" t="s">
        <v>8303</v>
      </c>
      <c r="R2708" s="7" t="s">
        <v>8315</v>
      </c>
      <c r="S2708" t="s">
        <v>8355</v>
      </c>
      <c r="T2708" s="5">
        <f t="shared" si="171"/>
        <v>149.44486692015209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s="6">
        <f t="shared" si="170"/>
        <v>350.84462500000001</v>
      </c>
      <c r="Q2709" t="s">
        <v>8303</v>
      </c>
      <c r="R2709" s="7" t="s">
        <v>8315</v>
      </c>
      <c r="S2709" t="s">
        <v>8355</v>
      </c>
      <c r="T2709" s="5">
        <f t="shared" si="171"/>
        <v>71.237487309644663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s="6">
        <f t="shared" si="170"/>
        <v>233.21535</v>
      </c>
      <c r="Q2710" t="s">
        <v>8303</v>
      </c>
      <c r="R2710" s="7" t="s">
        <v>8315</v>
      </c>
      <c r="S2710" t="s">
        <v>8355</v>
      </c>
      <c r="T2710" s="5">
        <f t="shared" si="171"/>
        <v>44.464318398474738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s="6">
        <f t="shared" si="170"/>
        <v>101.60599999999999</v>
      </c>
      <c r="Q2711" t="s">
        <v>8303</v>
      </c>
      <c r="R2711" s="7" t="s">
        <v>8315</v>
      </c>
      <c r="S2711" t="s">
        <v>8355</v>
      </c>
      <c r="T2711" s="5">
        <f t="shared" si="171"/>
        <v>164.94480519480518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s="6">
        <f t="shared" si="170"/>
        <v>153.90035000000003</v>
      </c>
      <c r="Q2712" t="s">
        <v>8303</v>
      </c>
      <c r="R2712" s="7" t="s">
        <v>8315</v>
      </c>
      <c r="S2712" t="s">
        <v>8355</v>
      </c>
      <c r="T2712" s="5">
        <f t="shared" si="171"/>
        <v>84.871516544117654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s="6">
        <f t="shared" si="170"/>
        <v>100.7161125319693</v>
      </c>
      <c r="Q2713" t="s">
        <v>8303</v>
      </c>
      <c r="R2713" s="7" t="s">
        <v>8315</v>
      </c>
      <c r="S2713" t="s">
        <v>8355</v>
      </c>
      <c r="T2713" s="5">
        <f t="shared" si="171"/>
        <v>53.945205479452056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s="6">
        <f t="shared" si="170"/>
        <v>131.38181818181818</v>
      </c>
      <c r="Q2714" t="s">
        <v>8303</v>
      </c>
      <c r="R2714" s="7" t="s">
        <v>8315</v>
      </c>
      <c r="S2714" t="s">
        <v>8355</v>
      </c>
      <c r="T2714" s="5">
        <f t="shared" si="171"/>
        <v>50.531468531468533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s="6">
        <f t="shared" si="170"/>
        <v>102.24133333333334</v>
      </c>
      <c r="Q2715" t="s">
        <v>8303</v>
      </c>
      <c r="R2715" s="7" t="s">
        <v>8315</v>
      </c>
      <c r="S2715" t="s">
        <v>8355</v>
      </c>
      <c r="T2715" s="5">
        <f t="shared" si="171"/>
        <v>108.00140845070422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s="6">
        <f t="shared" si="170"/>
        <v>116.35599999999999</v>
      </c>
      <c r="Q2716" t="s">
        <v>8303</v>
      </c>
      <c r="R2716" s="7" t="s">
        <v>8315</v>
      </c>
      <c r="S2716" t="s">
        <v>8355</v>
      </c>
      <c r="T2716" s="5">
        <f t="shared" si="171"/>
        <v>95.373770491803285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s="6">
        <f t="shared" si="170"/>
        <v>264.62241666666665</v>
      </c>
      <c r="Q2717" t="s">
        <v>8303</v>
      </c>
      <c r="R2717" s="7" t="s">
        <v>8315</v>
      </c>
      <c r="S2717" t="s">
        <v>8355</v>
      </c>
      <c r="T2717" s="5">
        <f t="shared" si="171"/>
        <v>57.631016333938291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s="6">
        <f t="shared" si="170"/>
        <v>119.98010000000001</v>
      </c>
      <c r="Q2718" t="s">
        <v>8303</v>
      </c>
      <c r="R2718" s="7" t="s">
        <v>8315</v>
      </c>
      <c r="S2718" t="s">
        <v>8355</v>
      </c>
      <c r="T2718" s="5">
        <f t="shared" si="171"/>
        <v>64.160481283422456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s="6">
        <f t="shared" si="170"/>
        <v>120.10400000000001</v>
      </c>
      <c r="Q2719" t="s">
        <v>8303</v>
      </c>
      <c r="R2719" s="7" t="s">
        <v>8315</v>
      </c>
      <c r="S2719" t="s">
        <v>8355</v>
      </c>
      <c r="T2719" s="5">
        <f t="shared" si="171"/>
        <v>92.387692307692305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s="6">
        <f t="shared" si="170"/>
        <v>103.58333333333334</v>
      </c>
      <c r="Q2720" t="s">
        <v>8303</v>
      </c>
      <c r="R2720" s="7" t="s">
        <v>8315</v>
      </c>
      <c r="S2720" t="s">
        <v>8355</v>
      </c>
      <c r="T2720" s="5">
        <f t="shared" si="171"/>
        <v>125.97972972972973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s="6">
        <f t="shared" si="170"/>
        <v>108.83333333333334</v>
      </c>
      <c r="Q2721" t="s">
        <v>8303</v>
      </c>
      <c r="R2721" s="7" t="s">
        <v>8315</v>
      </c>
      <c r="S2721" t="s">
        <v>8355</v>
      </c>
      <c r="T2721" s="5">
        <f t="shared" si="171"/>
        <v>94.637681159420296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s="6">
        <f t="shared" si="170"/>
        <v>118.12400000000001</v>
      </c>
      <c r="Q2722" t="s">
        <v>8303</v>
      </c>
      <c r="R2722" s="7" t="s">
        <v>8315</v>
      </c>
      <c r="S2722" t="s">
        <v>8355</v>
      </c>
      <c r="T2722" s="5">
        <f t="shared" si="171"/>
        <v>170.69942196531792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s="6">
        <f t="shared" si="170"/>
        <v>1462</v>
      </c>
      <c r="Q2723" t="s">
        <v>8295</v>
      </c>
      <c r="R2723" s="7" t="s">
        <v>8317</v>
      </c>
      <c r="S2723" t="s">
        <v>8347</v>
      </c>
      <c r="T2723" s="5">
        <f t="shared" si="171"/>
        <v>40.762081784386616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s="6">
        <f t="shared" si="170"/>
        <v>252.54</v>
      </c>
      <c r="Q2724" t="s">
        <v>8295</v>
      </c>
      <c r="R2724" s="7" t="s">
        <v>8317</v>
      </c>
      <c r="S2724" t="s">
        <v>8347</v>
      </c>
      <c r="T2724" s="5">
        <f t="shared" si="171"/>
        <v>68.254054054054052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s="6">
        <f t="shared" si="170"/>
        <v>140.05000000000001</v>
      </c>
      <c r="Q2725" t="s">
        <v>8295</v>
      </c>
      <c r="R2725" s="7" t="s">
        <v>8317</v>
      </c>
      <c r="S2725" t="s">
        <v>8347</v>
      </c>
      <c r="T2725" s="5">
        <f t="shared" si="171"/>
        <v>95.48863636363636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s="6">
        <f t="shared" si="170"/>
        <v>296.87520259319291</v>
      </c>
      <c r="Q2726" t="s">
        <v>8295</v>
      </c>
      <c r="R2726" s="7" t="s">
        <v>8317</v>
      </c>
      <c r="S2726" t="s">
        <v>8347</v>
      </c>
      <c r="T2726" s="5">
        <f t="shared" si="171"/>
        <v>7.1902649656526005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s="6">
        <f t="shared" si="170"/>
        <v>144.54249999999999</v>
      </c>
      <c r="Q2727" t="s">
        <v>8295</v>
      </c>
      <c r="R2727" s="7" t="s">
        <v>8317</v>
      </c>
      <c r="S2727" t="s">
        <v>8347</v>
      </c>
      <c r="T2727" s="5">
        <f t="shared" si="171"/>
        <v>511.65486725663715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s="6">
        <f t="shared" si="170"/>
        <v>105.745</v>
      </c>
      <c r="Q2728" t="s">
        <v>8295</v>
      </c>
      <c r="R2728" s="7" t="s">
        <v>8317</v>
      </c>
      <c r="S2728" t="s">
        <v>8347</v>
      </c>
      <c r="T2728" s="5">
        <f t="shared" si="171"/>
        <v>261.74504950495049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s="6">
        <f t="shared" si="170"/>
        <v>493.21000000000004</v>
      </c>
      <c r="Q2729" t="s">
        <v>8295</v>
      </c>
      <c r="R2729" s="7" t="s">
        <v>8317</v>
      </c>
      <c r="S2729" t="s">
        <v>8347</v>
      </c>
      <c r="T2729" s="5">
        <f t="shared" si="171"/>
        <v>69.760961810466767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s="6">
        <f t="shared" si="170"/>
        <v>201.82666666666668</v>
      </c>
      <c r="Q2730" t="s">
        <v>8295</v>
      </c>
      <c r="R2730" s="7" t="s">
        <v>8317</v>
      </c>
      <c r="S2730" t="s">
        <v>8347</v>
      </c>
      <c r="T2730" s="5">
        <f t="shared" si="171"/>
        <v>77.229591836734699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s="6">
        <f t="shared" si="170"/>
        <v>104.44</v>
      </c>
      <c r="Q2731" t="s">
        <v>8295</v>
      </c>
      <c r="R2731" s="7" t="s">
        <v>8317</v>
      </c>
      <c r="S2731" t="s">
        <v>8347</v>
      </c>
      <c r="T2731" s="5">
        <f t="shared" si="171"/>
        <v>340.56521739130437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s="6">
        <f t="shared" si="170"/>
        <v>170.29262962962963</v>
      </c>
      <c r="Q2732" t="s">
        <v>8295</v>
      </c>
      <c r="R2732" s="7" t="s">
        <v>8317</v>
      </c>
      <c r="S2732" t="s">
        <v>8347</v>
      </c>
      <c r="T2732" s="5">
        <f t="shared" si="171"/>
        <v>67.417903225806455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s="6">
        <f t="shared" si="170"/>
        <v>104.30333333333333</v>
      </c>
      <c r="Q2733" t="s">
        <v>8295</v>
      </c>
      <c r="R2733" s="7" t="s">
        <v>8317</v>
      </c>
      <c r="S2733" t="s">
        <v>8347</v>
      </c>
      <c r="T2733" s="5">
        <f t="shared" si="171"/>
        <v>845.70270270270271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s="6">
        <f t="shared" si="170"/>
        <v>118.25000000000001</v>
      </c>
      <c r="Q2734" t="s">
        <v>8295</v>
      </c>
      <c r="R2734" s="7" t="s">
        <v>8317</v>
      </c>
      <c r="S2734" t="s">
        <v>8347</v>
      </c>
      <c r="T2734" s="5">
        <f t="shared" si="171"/>
        <v>97.191780821917803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s="6">
        <f t="shared" si="170"/>
        <v>107.538</v>
      </c>
      <c r="Q2735" t="s">
        <v>8295</v>
      </c>
      <c r="R2735" s="7" t="s">
        <v>8317</v>
      </c>
      <c r="S2735" t="s">
        <v>8347</v>
      </c>
      <c r="T2735" s="5">
        <f t="shared" si="171"/>
        <v>451.84033613445376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s="6">
        <f t="shared" si="170"/>
        <v>2260300</v>
      </c>
      <c r="Q2736" t="s">
        <v>8295</v>
      </c>
      <c r="R2736" s="7" t="s">
        <v>8317</v>
      </c>
      <c r="S2736" t="s">
        <v>8347</v>
      </c>
      <c r="T2736" s="5">
        <f t="shared" si="171"/>
        <v>138.66871165644173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s="6">
        <f t="shared" si="170"/>
        <v>978.13466666666682</v>
      </c>
      <c r="Q2737" t="s">
        <v>8295</v>
      </c>
      <c r="R2737" s="7" t="s">
        <v>8317</v>
      </c>
      <c r="S2737" t="s">
        <v>8347</v>
      </c>
      <c r="T2737" s="5">
        <f t="shared" si="171"/>
        <v>21.640147492625371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s="6">
        <f t="shared" si="170"/>
        <v>122.9</v>
      </c>
      <c r="Q2738" t="s">
        <v>8295</v>
      </c>
      <c r="R2738" s="7" t="s">
        <v>8317</v>
      </c>
      <c r="S2738" t="s">
        <v>8347</v>
      </c>
      <c r="T2738" s="5">
        <f t="shared" si="171"/>
        <v>169.51724137931035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s="6">
        <f t="shared" si="170"/>
        <v>246.0608</v>
      </c>
      <c r="Q2739" t="s">
        <v>8295</v>
      </c>
      <c r="R2739" s="7" t="s">
        <v>8317</v>
      </c>
      <c r="S2739" t="s">
        <v>8347</v>
      </c>
      <c r="T2739" s="5">
        <f t="shared" si="171"/>
        <v>161.88210526315791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s="6">
        <f t="shared" si="170"/>
        <v>147.94</v>
      </c>
      <c r="Q2740" t="s">
        <v>8295</v>
      </c>
      <c r="R2740" s="7" t="s">
        <v>8317</v>
      </c>
      <c r="S2740" t="s">
        <v>8347</v>
      </c>
      <c r="T2740" s="5">
        <f t="shared" si="171"/>
        <v>493.13333333333333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s="6">
        <f t="shared" si="170"/>
        <v>384.09090909090907</v>
      </c>
      <c r="Q2741" t="s">
        <v>8295</v>
      </c>
      <c r="R2741" s="7" t="s">
        <v>8317</v>
      </c>
      <c r="S2741" t="s">
        <v>8347</v>
      </c>
      <c r="T2741" s="5">
        <f t="shared" si="171"/>
        <v>22.120418848167539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s="6">
        <f t="shared" si="170"/>
        <v>103.33333333333334</v>
      </c>
      <c r="Q2742" t="s">
        <v>8295</v>
      </c>
      <c r="R2742" s="7" t="s">
        <v>8317</v>
      </c>
      <c r="S2742" t="s">
        <v>8347</v>
      </c>
      <c r="T2742" s="5">
        <f t="shared" si="171"/>
        <v>18.235294117647058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s="6">
        <f t="shared" si="170"/>
        <v>0.43750000000000006</v>
      </c>
      <c r="Q2743" t="s">
        <v>8304</v>
      </c>
      <c r="R2743" s="7" t="s">
        <v>8320</v>
      </c>
      <c r="S2743" t="s">
        <v>8356</v>
      </c>
      <c r="T2743" s="5">
        <f t="shared" si="171"/>
        <v>8.75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s="6">
        <f t="shared" si="170"/>
        <v>29.24</v>
      </c>
      <c r="Q2744" t="s">
        <v>8304</v>
      </c>
      <c r="R2744" s="7" t="s">
        <v>8320</v>
      </c>
      <c r="S2744" t="s">
        <v>8356</v>
      </c>
      <c r="T2744" s="5">
        <f t="shared" si="171"/>
        <v>40.611111111111114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s="6">
        <f t="shared" si="170"/>
        <v>0</v>
      </c>
      <c r="Q2745" t="s">
        <v>8304</v>
      </c>
      <c r="R2745" s="7" t="s">
        <v>8320</v>
      </c>
      <c r="S2745" t="s">
        <v>8356</v>
      </c>
      <c r="T2745" s="5" t="e">
        <f t="shared" si="171"/>
        <v>#DIV/0!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s="6">
        <f t="shared" si="170"/>
        <v>5.21875</v>
      </c>
      <c r="Q2746" t="s">
        <v>8304</v>
      </c>
      <c r="R2746" s="7" t="s">
        <v>8320</v>
      </c>
      <c r="S2746" t="s">
        <v>8356</v>
      </c>
      <c r="T2746" s="5">
        <f t="shared" si="171"/>
        <v>37.954545454545453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s="6">
        <f t="shared" si="170"/>
        <v>21.887499999999999</v>
      </c>
      <c r="Q2747" t="s">
        <v>8304</v>
      </c>
      <c r="R2747" s="7" t="s">
        <v>8320</v>
      </c>
      <c r="S2747" t="s">
        <v>8356</v>
      </c>
      <c r="T2747" s="5">
        <f t="shared" si="171"/>
        <v>35.734693877551024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s="6">
        <f t="shared" si="170"/>
        <v>26.700000000000003</v>
      </c>
      <c r="Q2748" t="s">
        <v>8304</v>
      </c>
      <c r="R2748" s="7" t="s">
        <v>8320</v>
      </c>
      <c r="S2748" t="s">
        <v>8356</v>
      </c>
      <c r="T2748" s="5">
        <f t="shared" si="171"/>
        <v>42.157894736842103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s="6">
        <f t="shared" si="170"/>
        <v>28.000000000000004</v>
      </c>
      <c r="Q2749" t="s">
        <v>8304</v>
      </c>
      <c r="R2749" s="7" t="s">
        <v>8320</v>
      </c>
      <c r="S2749" t="s">
        <v>8356</v>
      </c>
      <c r="T2749" s="5">
        <f t="shared" si="171"/>
        <v>35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s="6">
        <f t="shared" si="170"/>
        <v>1.06</v>
      </c>
      <c r="Q2750" t="s">
        <v>8304</v>
      </c>
      <c r="R2750" s="7" t="s">
        <v>8320</v>
      </c>
      <c r="S2750" t="s">
        <v>8356</v>
      </c>
      <c r="T2750" s="5">
        <f t="shared" si="171"/>
        <v>13.25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s="6">
        <f t="shared" si="170"/>
        <v>1.0999999999999999</v>
      </c>
      <c r="Q2751" t="s">
        <v>8304</v>
      </c>
      <c r="R2751" s="7" t="s">
        <v>8320</v>
      </c>
      <c r="S2751" t="s">
        <v>8356</v>
      </c>
      <c r="T2751" s="5">
        <f t="shared" si="171"/>
        <v>55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s="6">
        <f t="shared" si="170"/>
        <v>0</v>
      </c>
      <c r="Q2752" t="s">
        <v>8304</v>
      </c>
      <c r="R2752" s="7" t="s">
        <v>8320</v>
      </c>
      <c r="S2752" t="s">
        <v>8356</v>
      </c>
      <c r="T2752" s="5" t="e">
        <f t="shared" si="171"/>
        <v>#DIV/0!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s="6">
        <f t="shared" si="170"/>
        <v>0</v>
      </c>
      <c r="Q2753" t="s">
        <v>8304</v>
      </c>
      <c r="R2753" s="7" t="s">
        <v>8320</v>
      </c>
      <c r="S2753" t="s">
        <v>8356</v>
      </c>
      <c r="T2753" s="5" t="e">
        <f t="shared" si="171"/>
        <v>#DIV/0!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s="6">
        <f t="shared" si="170"/>
        <v>11.458333333333332</v>
      </c>
      <c r="Q2754" t="s">
        <v>8304</v>
      </c>
      <c r="R2754" s="7" t="s">
        <v>8320</v>
      </c>
      <c r="S2754" t="s">
        <v>8356</v>
      </c>
      <c r="T2754" s="5">
        <f t="shared" si="171"/>
        <v>39.285714285714285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s="6">
        <f t="shared" ref="P2755:P2818" si="174">(E2755/D2755)*100</f>
        <v>19</v>
      </c>
      <c r="Q2755" t="s">
        <v>8304</v>
      </c>
      <c r="R2755" s="7" t="s">
        <v>8320</v>
      </c>
      <c r="S2755" t="s">
        <v>8356</v>
      </c>
      <c r="T2755" s="5">
        <f t="shared" ref="T2755:T2818" si="175">E2755/N2755</f>
        <v>47.5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s="6">
        <f t="shared" si="174"/>
        <v>0</v>
      </c>
      <c r="Q2756" t="s">
        <v>8304</v>
      </c>
      <c r="R2756" s="7" t="s">
        <v>8320</v>
      </c>
      <c r="S2756" t="s">
        <v>8356</v>
      </c>
      <c r="T2756" s="5" t="e">
        <f t="shared" si="175"/>
        <v>#DIV/0!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s="6">
        <f t="shared" si="174"/>
        <v>52</v>
      </c>
      <c r="Q2757" t="s">
        <v>8304</v>
      </c>
      <c r="R2757" s="7" t="s">
        <v>8320</v>
      </c>
      <c r="S2757" t="s">
        <v>8356</v>
      </c>
      <c r="T2757" s="5">
        <f t="shared" si="175"/>
        <v>17.333333333333332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s="6">
        <f t="shared" si="174"/>
        <v>10.48</v>
      </c>
      <c r="Q2758" t="s">
        <v>8304</v>
      </c>
      <c r="R2758" s="7" t="s">
        <v>8320</v>
      </c>
      <c r="S2758" t="s">
        <v>8356</v>
      </c>
      <c r="T2758" s="5">
        <f t="shared" si="175"/>
        <v>31.757575757575758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s="6">
        <f t="shared" si="174"/>
        <v>0.66666666666666674</v>
      </c>
      <c r="Q2759" t="s">
        <v>8304</v>
      </c>
      <c r="R2759" s="7" t="s">
        <v>8320</v>
      </c>
      <c r="S2759" t="s">
        <v>8356</v>
      </c>
      <c r="T2759" s="5">
        <f t="shared" si="175"/>
        <v>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s="6">
        <f t="shared" si="174"/>
        <v>11.700000000000001</v>
      </c>
      <c r="Q2760" t="s">
        <v>8304</v>
      </c>
      <c r="R2760" s="7" t="s">
        <v>8320</v>
      </c>
      <c r="S2760" t="s">
        <v>8356</v>
      </c>
      <c r="T2760" s="5">
        <f t="shared" si="175"/>
        <v>39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s="6">
        <f t="shared" si="174"/>
        <v>10.5</v>
      </c>
      <c r="Q2761" t="s">
        <v>8304</v>
      </c>
      <c r="R2761" s="7" t="s">
        <v>8320</v>
      </c>
      <c r="S2761" t="s">
        <v>8356</v>
      </c>
      <c r="T2761" s="5">
        <f t="shared" si="175"/>
        <v>52.5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s="6">
        <f t="shared" si="174"/>
        <v>0</v>
      </c>
      <c r="Q2762" t="s">
        <v>8304</v>
      </c>
      <c r="R2762" s="7" t="s">
        <v>8320</v>
      </c>
      <c r="S2762" t="s">
        <v>8356</v>
      </c>
      <c r="T2762" s="5" t="e">
        <f t="shared" si="175"/>
        <v>#DIV/0!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s="6">
        <f t="shared" si="174"/>
        <v>0.72</v>
      </c>
      <c r="Q2763" t="s">
        <v>8304</v>
      </c>
      <c r="R2763" s="7" t="s">
        <v>8320</v>
      </c>
      <c r="S2763" t="s">
        <v>8356</v>
      </c>
      <c r="T2763" s="5">
        <f t="shared" si="175"/>
        <v>9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s="6">
        <f t="shared" si="174"/>
        <v>0.76923076923076927</v>
      </c>
      <c r="Q2764" t="s">
        <v>8304</v>
      </c>
      <c r="R2764" s="7" t="s">
        <v>8320</v>
      </c>
      <c r="S2764" t="s">
        <v>8356</v>
      </c>
      <c r="T2764" s="5">
        <f t="shared" si="175"/>
        <v>25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s="6">
        <f t="shared" si="174"/>
        <v>0.22842639593908631</v>
      </c>
      <c r="Q2765" t="s">
        <v>8304</v>
      </c>
      <c r="R2765" s="7" t="s">
        <v>8320</v>
      </c>
      <c r="S2765" t="s">
        <v>8356</v>
      </c>
      <c r="T2765" s="5">
        <f t="shared" si="175"/>
        <v>30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s="6">
        <f t="shared" si="174"/>
        <v>1.125</v>
      </c>
      <c r="Q2766" t="s">
        <v>8304</v>
      </c>
      <c r="R2766" s="7" t="s">
        <v>8320</v>
      </c>
      <c r="S2766" t="s">
        <v>8356</v>
      </c>
      <c r="T2766" s="5">
        <f t="shared" si="175"/>
        <v>11.25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s="6">
        <f t="shared" si="174"/>
        <v>0</v>
      </c>
      <c r="Q2767" t="s">
        <v>8304</v>
      </c>
      <c r="R2767" s="7" t="s">
        <v>8320</v>
      </c>
      <c r="S2767" t="s">
        <v>8356</v>
      </c>
      <c r="T2767" s="5" t="e">
        <f t="shared" si="175"/>
        <v>#DIV/0!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s="6">
        <f t="shared" si="174"/>
        <v>2</v>
      </c>
      <c r="Q2768" t="s">
        <v>8304</v>
      </c>
      <c r="R2768" s="7" t="s">
        <v>8320</v>
      </c>
      <c r="S2768" t="s">
        <v>8356</v>
      </c>
      <c r="T2768" s="5">
        <f t="shared" si="175"/>
        <v>25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s="6">
        <f t="shared" si="174"/>
        <v>0.85000000000000009</v>
      </c>
      <c r="Q2769" t="s">
        <v>8304</v>
      </c>
      <c r="R2769" s="7" t="s">
        <v>8320</v>
      </c>
      <c r="S2769" t="s">
        <v>8356</v>
      </c>
      <c r="T2769" s="5">
        <f t="shared" si="175"/>
        <v>11.333333333333334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s="6">
        <f t="shared" si="174"/>
        <v>14.314285714285715</v>
      </c>
      <c r="Q2770" t="s">
        <v>8304</v>
      </c>
      <c r="R2770" s="7" t="s">
        <v>8320</v>
      </c>
      <c r="S2770" t="s">
        <v>8356</v>
      </c>
      <c r="T2770" s="5">
        <f t="shared" si="175"/>
        <v>29.470588235294116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s="6">
        <f t="shared" si="174"/>
        <v>0.25</v>
      </c>
      <c r="Q2771" t="s">
        <v>8304</v>
      </c>
      <c r="R2771" s="7" t="s">
        <v>8320</v>
      </c>
      <c r="S2771" t="s">
        <v>8356</v>
      </c>
      <c r="T2771" s="5">
        <f t="shared" si="175"/>
        <v>1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s="6">
        <f t="shared" si="174"/>
        <v>10.411249999999999</v>
      </c>
      <c r="Q2772" t="s">
        <v>8304</v>
      </c>
      <c r="R2772" s="7" t="s">
        <v>8320</v>
      </c>
      <c r="S2772" t="s">
        <v>8356</v>
      </c>
      <c r="T2772" s="5">
        <f t="shared" si="175"/>
        <v>63.098484848484851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s="6">
        <f t="shared" si="174"/>
        <v>0</v>
      </c>
      <c r="Q2773" t="s">
        <v>8304</v>
      </c>
      <c r="R2773" s="7" t="s">
        <v>8320</v>
      </c>
      <c r="S2773" t="s">
        <v>8356</v>
      </c>
      <c r="T2773" s="5" t="e">
        <f t="shared" si="175"/>
        <v>#DIV/0!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s="6">
        <f t="shared" si="174"/>
        <v>0</v>
      </c>
      <c r="Q2774" t="s">
        <v>8304</v>
      </c>
      <c r="R2774" s="7" t="s">
        <v>8320</v>
      </c>
      <c r="S2774" t="s">
        <v>8356</v>
      </c>
      <c r="T2774" s="5" t="e">
        <f t="shared" si="175"/>
        <v>#DIV/0!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s="6">
        <f t="shared" si="174"/>
        <v>0.18867924528301888</v>
      </c>
      <c r="Q2775" t="s">
        <v>8304</v>
      </c>
      <c r="R2775" s="7" t="s">
        <v>8320</v>
      </c>
      <c r="S2775" t="s">
        <v>8356</v>
      </c>
      <c r="T2775" s="5">
        <f t="shared" si="175"/>
        <v>1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s="6">
        <f t="shared" si="174"/>
        <v>14.249999999999998</v>
      </c>
      <c r="Q2776" t="s">
        <v>8304</v>
      </c>
      <c r="R2776" s="7" t="s">
        <v>8320</v>
      </c>
      <c r="S2776" t="s">
        <v>8356</v>
      </c>
      <c r="T2776" s="5">
        <f t="shared" si="175"/>
        <v>43.846153846153847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s="6">
        <f t="shared" si="174"/>
        <v>3</v>
      </c>
      <c r="Q2777" t="s">
        <v>8304</v>
      </c>
      <c r="R2777" s="7" t="s">
        <v>8320</v>
      </c>
      <c r="S2777" t="s">
        <v>8356</v>
      </c>
      <c r="T2777" s="5">
        <f t="shared" si="175"/>
        <v>75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s="6">
        <f t="shared" si="174"/>
        <v>7.8809523809523814</v>
      </c>
      <c r="Q2778" t="s">
        <v>8304</v>
      </c>
      <c r="R2778" s="7" t="s">
        <v>8320</v>
      </c>
      <c r="S2778" t="s">
        <v>8356</v>
      </c>
      <c r="T2778" s="5">
        <f t="shared" si="175"/>
        <v>45.972222222222221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s="6">
        <f t="shared" si="174"/>
        <v>0.33333333333333337</v>
      </c>
      <c r="Q2779" t="s">
        <v>8304</v>
      </c>
      <c r="R2779" s="7" t="s">
        <v>8320</v>
      </c>
      <c r="S2779" t="s">
        <v>8356</v>
      </c>
      <c r="T2779" s="5">
        <f t="shared" si="175"/>
        <v>10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s="6">
        <f t="shared" si="174"/>
        <v>25.545454545454543</v>
      </c>
      <c r="Q2780" t="s">
        <v>8304</v>
      </c>
      <c r="R2780" s="7" t="s">
        <v>8320</v>
      </c>
      <c r="S2780" t="s">
        <v>8356</v>
      </c>
      <c r="T2780" s="5">
        <f t="shared" si="175"/>
        <v>93.666666666666671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s="6">
        <f t="shared" si="174"/>
        <v>2.12</v>
      </c>
      <c r="Q2781" t="s">
        <v>8304</v>
      </c>
      <c r="R2781" s="7" t="s">
        <v>8320</v>
      </c>
      <c r="S2781" t="s">
        <v>8356</v>
      </c>
      <c r="T2781" s="5">
        <f t="shared" si="175"/>
        <v>53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s="6">
        <f t="shared" si="174"/>
        <v>0</v>
      </c>
      <c r="Q2782" t="s">
        <v>8304</v>
      </c>
      <c r="R2782" s="7" t="s">
        <v>8320</v>
      </c>
      <c r="S2782" t="s">
        <v>8356</v>
      </c>
      <c r="T2782" s="5" t="e">
        <f t="shared" si="175"/>
        <v>#DIV/0!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s="6">
        <f t="shared" si="174"/>
        <v>105.28</v>
      </c>
      <c r="Q2783" t="s">
        <v>8271</v>
      </c>
      <c r="R2783" s="7" t="s">
        <v>8315</v>
      </c>
      <c r="S2783" t="s">
        <v>8316</v>
      </c>
      <c r="T2783" s="5">
        <f t="shared" si="175"/>
        <v>47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s="6">
        <f t="shared" si="174"/>
        <v>120</v>
      </c>
      <c r="Q2784" t="s">
        <v>8271</v>
      </c>
      <c r="R2784" s="7" t="s">
        <v>8315</v>
      </c>
      <c r="S2784" t="s">
        <v>8316</v>
      </c>
      <c r="T2784" s="5">
        <f t="shared" si="175"/>
        <v>66.666666666666671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s="6">
        <f t="shared" si="174"/>
        <v>114.5</v>
      </c>
      <c r="Q2785" t="s">
        <v>8271</v>
      </c>
      <c r="R2785" s="7" t="s">
        <v>8315</v>
      </c>
      <c r="S2785" t="s">
        <v>8316</v>
      </c>
      <c r="T2785" s="5">
        <f t="shared" si="175"/>
        <v>18.770491803278688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s="6">
        <f t="shared" si="174"/>
        <v>119</v>
      </c>
      <c r="Q2786" t="s">
        <v>8271</v>
      </c>
      <c r="R2786" s="7" t="s">
        <v>8315</v>
      </c>
      <c r="S2786" t="s">
        <v>8316</v>
      </c>
      <c r="T2786" s="5">
        <f t="shared" si="175"/>
        <v>66.111111111111114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s="6">
        <f t="shared" si="174"/>
        <v>104.67999999999999</v>
      </c>
      <c r="Q2787" t="s">
        <v>8271</v>
      </c>
      <c r="R2787" s="7" t="s">
        <v>8315</v>
      </c>
      <c r="S2787" t="s">
        <v>8316</v>
      </c>
      <c r="T2787" s="5">
        <f t="shared" si="175"/>
        <v>36.859154929577464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s="6">
        <f t="shared" si="174"/>
        <v>117.83999999999999</v>
      </c>
      <c r="Q2788" t="s">
        <v>8271</v>
      </c>
      <c r="R2788" s="7" t="s">
        <v>8315</v>
      </c>
      <c r="S2788" t="s">
        <v>8316</v>
      </c>
      <c r="T2788" s="5">
        <f t="shared" si="175"/>
        <v>39.810810810810814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s="6">
        <f t="shared" si="174"/>
        <v>119.7</v>
      </c>
      <c r="Q2789" t="s">
        <v>8271</v>
      </c>
      <c r="R2789" s="7" t="s">
        <v>8315</v>
      </c>
      <c r="S2789" t="s">
        <v>8316</v>
      </c>
      <c r="T2789" s="5">
        <f t="shared" si="175"/>
        <v>31.5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s="6">
        <f t="shared" si="174"/>
        <v>102.49999999999999</v>
      </c>
      <c r="Q2790" t="s">
        <v>8271</v>
      </c>
      <c r="R2790" s="7" t="s">
        <v>8315</v>
      </c>
      <c r="S2790" t="s">
        <v>8316</v>
      </c>
      <c r="T2790" s="5">
        <f t="shared" si="175"/>
        <v>102.5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s="6">
        <f t="shared" si="174"/>
        <v>101.16666666666667</v>
      </c>
      <c r="Q2791" t="s">
        <v>8271</v>
      </c>
      <c r="R2791" s="7" t="s">
        <v>8315</v>
      </c>
      <c r="S2791" t="s">
        <v>8316</v>
      </c>
      <c r="T2791" s="5">
        <f t="shared" si="175"/>
        <v>126.45833333333333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s="6">
        <f t="shared" si="174"/>
        <v>105.33333333333333</v>
      </c>
      <c r="Q2792" t="s">
        <v>8271</v>
      </c>
      <c r="R2792" s="7" t="s">
        <v>8315</v>
      </c>
      <c r="S2792" t="s">
        <v>8316</v>
      </c>
      <c r="T2792" s="5">
        <f t="shared" si="175"/>
        <v>47.878787878787875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s="6">
        <f t="shared" si="174"/>
        <v>102.49999999999999</v>
      </c>
      <c r="Q2793" t="s">
        <v>8271</v>
      </c>
      <c r="R2793" s="7" t="s">
        <v>8315</v>
      </c>
      <c r="S2793" t="s">
        <v>8316</v>
      </c>
      <c r="T2793" s="5">
        <f t="shared" si="175"/>
        <v>73.214285714285708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s="6">
        <f t="shared" si="174"/>
        <v>107.60000000000001</v>
      </c>
      <c r="Q2794" t="s">
        <v>8271</v>
      </c>
      <c r="R2794" s="7" t="s">
        <v>8315</v>
      </c>
      <c r="S2794" t="s">
        <v>8316</v>
      </c>
      <c r="T2794" s="5">
        <f t="shared" si="175"/>
        <v>89.666666666666671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s="6">
        <f t="shared" si="174"/>
        <v>110.5675</v>
      </c>
      <c r="Q2795" t="s">
        <v>8271</v>
      </c>
      <c r="R2795" s="7" t="s">
        <v>8315</v>
      </c>
      <c r="S2795" t="s">
        <v>8316</v>
      </c>
      <c r="T2795" s="5">
        <f t="shared" si="175"/>
        <v>151.4623287671233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s="6">
        <f t="shared" si="174"/>
        <v>150</v>
      </c>
      <c r="Q2796" t="s">
        <v>8271</v>
      </c>
      <c r="R2796" s="7" t="s">
        <v>8315</v>
      </c>
      <c r="S2796" t="s">
        <v>8316</v>
      </c>
      <c r="T2796" s="5">
        <f t="shared" si="175"/>
        <v>25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s="6">
        <f t="shared" si="174"/>
        <v>104.28571428571429</v>
      </c>
      <c r="Q2797" t="s">
        <v>8271</v>
      </c>
      <c r="R2797" s="7" t="s">
        <v>8315</v>
      </c>
      <c r="S2797" t="s">
        <v>8316</v>
      </c>
      <c r="T2797" s="5">
        <f t="shared" si="175"/>
        <v>36.5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s="6">
        <f t="shared" si="174"/>
        <v>115.5</v>
      </c>
      <c r="Q2798" t="s">
        <v>8271</v>
      </c>
      <c r="R2798" s="7" t="s">
        <v>8315</v>
      </c>
      <c r="S2798" t="s">
        <v>8316</v>
      </c>
      <c r="T2798" s="5">
        <f t="shared" si="175"/>
        <v>44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s="6">
        <f t="shared" si="174"/>
        <v>102.64512500000001</v>
      </c>
      <c r="Q2799" t="s">
        <v>8271</v>
      </c>
      <c r="R2799" s="7" t="s">
        <v>8315</v>
      </c>
      <c r="S2799" t="s">
        <v>8316</v>
      </c>
      <c r="T2799" s="5">
        <f t="shared" si="175"/>
        <v>87.357553191489373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s="6">
        <f t="shared" si="174"/>
        <v>101.4</v>
      </c>
      <c r="Q2800" t="s">
        <v>8271</v>
      </c>
      <c r="R2800" s="7" t="s">
        <v>8315</v>
      </c>
      <c r="S2800" t="s">
        <v>8316</v>
      </c>
      <c r="T2800" s="5">
        <f t="shared" si="175"/>
        <v>36.474820143884891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s="6">
        <f t="shared" si="174"/>
        <v>116.6348</v>
      </c>
      <c r="Q2801" t="s">
        <v>8271</v>
      </c>
      <c r="R2801" s="7" t="s">
        <v>8315</v>
      </c>
      <c r="S2801" t="s">
        <v>8316</v>
      </c>
      <c r="T2801" s="5">
        <f t="shared" si="175"/>
        <v>44.859538461538463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s="6">
        <f t="shared" si="174"/>
        <v>133</v>
      </c>
      <c r="Q2802" t="s">
        <v>8271</v>
      </c>
      <c r="R2802" s="7" t="s">
        <v>8315</v>
      </c>
      <c r="S2802" t="s">
        <v>8316</v>
      </c>
      <c r="T2802" s="5">
        <f t="shared" si="175"/>
        <v>42.903225806451616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s="6">
        <f t="shared" si="174"/>
        <v>133.20000000000002</v>
      </c>
      <c r="Q2803" t="s">
        <v>8271</v>
      </c>
      <c r="R2803" s="7" t="s">
        <v>8315</v>
      </c>
      <c r="S2803" t="s">
        <v>8316</v>
      </c>
      <c r="T2803" s="5">
        <f t="shared" si="175"/>
        <v>51.230769230769234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s="6">
        <f t="shared" si="174"/>
        <v>101.83333333333333</v>
      </c>
      <c r="Q2804" t="s">
        <v>8271</v>
      </c>
      <c r="R2804" s="7" t="s">
        <v>8315</v>
      </c>
      <c r="S2804" t="s">
        <v>8316</v>
      </c>
      <c r="T2804" s="5">
        <f t="shared" si="175"/>
        <v>33.944444444444443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s="6">
        <f t="shared" si="174"/>
        <v>127.95</v>
      </c>
      <c r="Q2805" t="s">
        <v>8271</v>
      </c>
      <c r="R2805" s="7" t="s">
        <v>8315</v>
      </c>
      <c r="S2805" t="s">
        <v>8316</v>
      </c>
      <c r="T2805" s="5">
        <f t="shared" si="175"/>
        <v>90.744680851063833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s="6">
        <f t="shared" si="174"/>
        <v>114.99999999999999</v>
      </c>
      <c r="Q2806" t="s">
        <v>8271</v>
      </c>
      <c r="R2806" s="7" t="s">
        <v>8315</v>
      </c>
      <c r="S2806" t="s">
        <v>8316</v>
      </c>
      <c r="T2806" s="5">
        <f t="shared" si="175"/>
        <v>50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s="6">
        <f t="shared" si="174"/>
        <v>110.00000000000001</v>
      </c>
      <c r="Q2807" t="s">
        <v>8271</v>
      </c>
      <c r="R2807" s="7" t="s">
        <v>8315</v>
      </c>
      <c r="S2807" t="s">
        <v>8316</v>
      </c>
      <c r="T2807" s="5">
        <f t="shared" si="175"/>
        <v>24.444444444444443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s="6">
        <f t="shared" si="174"/>
        <v>112.1</v>
      </c>
      <c r="Q2808" t="s">
        <v>8271</v>
      </c>
      <c r="R2808" s="7" t="s">
        <v>8315</v>
      </c>
      <c r="S2808" t="s">
        <v>8316</v>
      </c>
      <c r="T2808" s="5">
        <f t="shared" si="175"/>
        <v>44.25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s="6">
        <f t="shared" si="174"/>
        <v>126</v>
      </c>
      <c r="Q2809" t="s">
        <v>8271</v>
      </c>
      <c r="R2809" s="7" t="s">
        <v>8315</v>
      </c>
      <c r="S2809" t="s">
        <v>8316</v>
      </c>
      <c r="T2809" s="5">
        <f t="shared" si="175"/>
        <v>67.741935483870961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s="6">
        <f t="shared" si="174"/>
        <v>100.24444444444444</v>
      </c>
      <c r="Q2810" t="s">
        <v>8271</v>
      </c>
      <c r="R2810" s="7" t="s">
        <v>8315</v>
      </c>
      <c r="S2810" t="s">
        <v>8316</v>
      </c>
      <c r="T2810" s="5">
        <f t="shared" si="175"/>
        <v>65.376811594202906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s="6">
        <f t="shared" si="174"/>
        <v>102.4</v>
      </c>
      <c r="Q2811" t="s">
        <v>8271</v>
      </c>
      <c r="R2811" s="7" t="s">
        <v>8315</v>
      </c>
      <c r="S2811" t="s">
        <v>8316</v>
      </c>
      <c r="T2811" s="5">
        <f t="shared" si="175"/>
        <v>121.9047619047619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s="6">
        <f t="shared" si="174"/>
        <v>108.2</v>
      </c>
      <c r="Q2812" t="s">
        <v>8271</v>
      </c>
      <c r="R2812" s="7" t="s">
        <v>8315</v>
      </c>
      <c r="S2812" t="s">
        <v>8316</v>
      </c>
      <c r="T2812" s="5">
        <f t="shared" si="175"/>
        <v>47.456140350877192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s="6">
        <f t="shared" si="174"/>
        <v>100.27</v>
      </c>
      <c r="Q2813" t="s">
        <v>8271</v>
      </c>
      <c r="R2813" s="7" t="s">
        <v>8315</v>
      </c>
      <c r="S2813" t="s">
        <v>8316</v>
      </c>
      <c r="T2813" s="5">
        <f t="shared" si="175"/>
        <v>92.842592592592595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s="6">
        <f t="shared" si="174"/>
        <v>113.3</v>
      </c>
      <c r="Q2814" t="s">
        <v>8271</v>
      </c>
      <c r="R2814" s="7" t="s">
        <v>8315</v>
      </c>
      <c r="S2814" t="s">
        <v>8316</v>
      </c>
      <c r="T2814" s="5">
        <f t="shared" si="175"/>
        <v>68.253012048192772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s="6">
        <f t="shared" si="174"/>
        <v>127.57571428571428</v>
      </c>
      <c r="Q2815" t="s">
        <v>8271</v>
      </c>
      <c r="R2815" s="7" t="s">
        <v>8315</v>
      </c>
      <c r="S2815" t="s">
        <v>8316</v>
      </c>
      <c r="T2815" s="5">
        <f t="shared" si="175"/>
        <v>37.209583333333335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s="6">
        <f t="shared" si="174"/>
        <v>107.73333333333332</v>
      </c>
      <c r="Q2816" t="s">
        <v>8271</v>
      </c>
      <c r="R2816" s="7" t="s">
        <v>8315</v>
      </c>
      <c r="S2816" t="s">
        <v>8316</v>
      </c>
      <c r="T2816" s="5">
        <f t="shared" si="175"/>
        <v>25.25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s="6">
        <f t="shared" si="174"/>
        <v>242</v>
      </c>
      <c r="Q2817" t="s">
        <v>8271</v>
      </c>
      <c r="R2817" s="7" t="s">
        <v>8315</v>
      </c>
      <c r="S2817" t="s">
        <v>8316</v>
      </c>
      <c r="T2817" s="5">
        <f t="shared" si="175"/>
        <v>43.214285714285715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s="6">
        <f t="shared" si="174"/>
        <v>141.56666666666666</v>
      </c>
      <c r="Q2818" t="s">
        <v>8271</v>
      </c>
      <c r="R2818" s="7" t="s">
        <v>8315</v>
      </c>
      <c r="S2818" t="s">
        <v>8316</v>
      </c>
      <c r="T2818" s="5">
        <f t="shared" si="175"/>
        <v>25.130177514792898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s="6">
        <f t="shared" ref="P2819:P2882" si="178">(E2819/D2819)*100</f>
        <v>130</v>
      </c>
      <c r="Q2819" t="s">
        <v>8271</v>
      </c>
      <c r="R2819" s="7" t="s">
        <v>8315</v>
      </c>
      <c r="S2819" t="s">
        <v>8316</v>
      </c>
      <c r="T2819" s="5">
        <f t="shared" ref="T2819:T2882" si="179">E2819/N2819</f>
        <v>23.636363636363637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s="6">
        <f t="shared" si="178"/>
        <v>106.03</v>
      </c>
      <c r="Q2820" t="s">
        <v>8271</v>
      </c>
      <c r="R2820" s="7" t="s">
        <v>8315</v>
      </c>
      <c r="S2820" t="s">
        <v>8316</v>
      </c>
      <c r="T2820" s="5">
        <f t="shared" si="179"/>
        <v>103.95098039215686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s="6">
        <f t="shared" si="178"/>
        <v>104.80000000000001</v>
      </c>
      <c r="Q2821" t="s">
        <v>8271</v>
      </c>
      <c r="R2821" s="7" t="s">
        <v>8315</v>
      </c>
      <c r="S2821" t="s">
        <v>8316</v>
      </c>
      <c r="T2821" s="5">
        <f t="shared" si="179"/>
        <v>50.384615384615387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s="6">
        <f t="shared" si="178"/>
        <v>136</v>
      </c>
      <c r="Q2822" t="s">
        <v>8271</v>
      </c>
      <c r="R2822" s="7" t="s">
        <v>8315</v>
      </c>
      <c r="S2822" t="s">
        <v>8316</v>
      </c>
      <c r="T2822" s="5">
        <f t="shared" si="179"/>
        <v>13.6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s="6">
        <f t="shared" si="178"/>
        <v>100</v>
      </c>
      <c r="Q2823" t="s">
        <v>8271</v>
      </c>
      <c r="R2823" s="7" t="s">
        <v>8315</v>
      </c>
      <c r="S2823" t="s">
        <v>8316</v>
      </c>
      <c r="T2823" s="5">
        <f t="shared" si="179"/>
        <v>28.571428571428573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s="6">
        <f t="shared" si="178"/>
        <v>100</v>
      </c>
      <c r="Q2824" t="s">
        <v>8271</v>
      </c>
      <c r="R2824" s="7" t="s">
        <v>8315</v>
      </c>
      <c r="S2824" t="s">
        <v>8316</v>
      </c>
      <c r="T2824" s="5">
        <f t="shared" si="179"/>
        <v>63.829787234042556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s="6">
        <f t="shared" si="178"/>
        <v>124</v>
      </c>
      <c r="Q2825" t="s">
        <v>8271</v>
      </c>
      <c r="R2825" s="7" t="s">
        <v>8315</v>
      </c>
      <c r="S2825" t="s">
        <v>8316</v>
      </c>
      <c r="T2825" s="5">
        <f t="shared" si="179"/>
        <v>8.8571428571428577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s="6">
        <f t="shared" si="178"/>
        <v>116.92307692307693</v>
      </c>
      <c r="Q2826" t="s">
        <v>8271</v>
      </c>
      <c r="R2826" s="7" t="s">
        <v>8315</v>
      </c>
      <c r="S2826" t="s">
        <v>8316</v>
      </c>
      <c r="T2826" s="5">
        <f t="shared" si="179"/>
        <v>50.666666666666664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s="6">
        <f t="shared" si="178"/>
        <v>103.33333333333334</v>
      </c>
      <c r="Q2827" t="s">
        <v>8271</v>
      </c>
      <c r="R2827" s="7" t="s">
        <v>8315</v>
      </c>
      <c r="S2827" t="s">
        <v>8316</v>
      </c>
      <c r="T2827" s="5">
        <f t="shared" si="179"/>
        <v>60.784313725490193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s="6">
        <f t="shared" si="178"/>
        <v>107.74999999999999</v>
      </c>
      <c r="Q2828" t="s">
        <v>8271</v>
      </c>
      <c r="R2828" s="7" t="s">
        <v>8315</v>
      </c>
      <c r="S2828" t="s">
        <v>8316</v>
      </c>
      <c r="T2828" s="5">
        <f t="shared" si="179"/>
        <v>113.42105263157895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s="6">
        <f t="shared" si="178"/>
        <v>120.24999999999999</v>
      </c>
      <c r="Q2829" t="s">
        <v>8271</v>
      </c>
      <c r="R2829" s="7" t="s">
        <v>8315</v>
      </c>
      <c r="S2829" t="s">
        <v>8316</v>
      </c>
      <c r="T2829" s="5">
        <f t="shared" si="179"/>
        <v>104.56521739130434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s="6">
        <f t="shared" si="178"/>
        <v>100.37894736842105</v>
      </c>
      <c r="Q2830" t="s">
        <v>8271</v>
      </c>
      <c r="R2830" s="7" t="s">
        <v>8315</v>
      </c>
      <c r="S2830" t="s">
        <v>8316</v>
      </c>
      <c r="T2830" s="5">
        <f t="shared" si="179"/>
        <v>98.30927835051547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s="6">
        <f t="shared" si="178"/>
        <v>106.52</v>
      </c>
      <c r="Q2831" t="s">
        <v>8271</v>
      </c>
      <c r="R2831" s="7" t="s">
        <v>8315</v>
      </c>
      <c r="S2831" t="s">
        <v>8316</v>
      </c>
      <c r="T2831" s="5">
        <f t="shared" si="179"/>
        <v>35.039473684210527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s="6">
        <f t="shared" si="178"/>
        <v>100</v>
      </c>
      <c r="Q2832" t="s">
        <v>8271</v>
      </c>
      <c r="R2832" s="7" t="s">
        <v>8315</v>
      </c>
      <c r="S2832" t="s">
        <v>8316</v>
      </c>
      <c r="T2832" s="5">
        <f t="shared" si="179"/>
        <v>272.72727272727275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s="6">
        <f t="shared" si="178"/>
        <v>110.66666666666667</v>
      </c>
      <c r="Q2833" t="s">
        <v>8271</v>
      </c>
      <c r="R2833" s="7" t="s">
        <v>8315</v>
      </c>
      <c r="S2833" t="s">
        <v>8316</v>
      </c>
      <c r="T2833" s="5">
        <f t="shared" si="179"/>
        <v>63.846153846153847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s="6">
        <f t="shared" si="178"/>
        <v>114.71959999999999</v>
      </c>
      <c r="Q2834" t="s">
        <v>8271</v>
      </c>
      <c r="R2834" s="7" t="s">
        <v>8315</v>
      </c>
      <c r="S2834" t="s">
        <v>8316</v>
      </c>
      <c r="T2834" s="5">
        <f t="shared" si="179"/>
        <v>30.189368421052631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s="6">
        <f t="shared" si="178"/>
        <v>108.25925925925925</v>
      </c>
      <c r="Q2835" t="s">
        <v>8271</v>
      </c>
      <c r="R2835" s="7" t="s">
        <v>8315</v>
      </c>
      <c r="S2835" t="s">
        <v>8316</v>
      </c>
      <c r="T2835" s="5">
        <f t="shared" si="179"/>
        <v>83.51428571428572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s="6">
        <f t="shared" si="178"/>
        <v>170</v>
      </c>
      <c r="Q2836" t="s">
        <v>8271</v>
      </c>
      <c r="R2836" s="7" t="s">
        <v>8315</v>
      </c>
      <c r="S2836" t="s">
        <v>8316</v>
      </c>
      <c r="T2836" s="5">
        <f t="shared" si="179"/>
        <v>64.761904761904759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s="6">
        <f t="shared" si="178"/>
        <v>187.09899999999999</v>
      </c>
      <c r="Q2837" t="s">
        <v>8271</v>
      </c>
      <c r="R2837" s="7" t="s">
        <v>8315</v>
      </c>
      <c r="S2837" t="s">
        <v>8316</v>
      </c>
      <c r="T2837" s="5">
        <f t="shared" si="179"/>
        <v>20.118172043010752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s="6">
        <f t="shared" si="178"/>
        <v>107.77777777777777</v>
      </c>
      <c r="Q2838" t="s">
        <v>8271</v>
      </c>
      <c r="R2838" s="7" t="s">
        <v>8315</v>
      </c>
      <c r="S2838" t="s">
        <v>8316</v>
      </c>
      <c r="T2838" s="5">
        <f t="shared" si="179"/>
        <v>44.090909090909093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s="6">
        <f t="shared" si="178"/>
        <v>100</v>
      </c>
      <c r="Q2839" t="s">
        <v>8271</v>
      </c>
      <c r="R2839" s="7" t="s">
        <v>8315</v>
      </c>
      <c r="S2839" t="s">
        <v>8316</v>
      </c>
      <c r="T2839" s="5">
        <f t="shared" si="179"/>
        <v>40.476190476190474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s="6">
        <f t="shared" si="178"/>
        <v>120.24999999999999</v>
      </c>
      <c r="Q2840" t="s">
        <v>8271</v>
      </c>
      <c r="R2840" s="7" t="s">
        <v>8315</v>
      </c>
      <c r="S2840" t="s">
        <v>8316</v>
      </c>
      <c r="T2840" s="5">
        <f t="shared" si="179"/>
        <v>44.537037037037038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s="6">
        <f t="shared" si="178"/>
        <v>111.42857142857143</v>
      </c>
      <c r="Q2841" t="s">
        <v>8271</v>
      </c>
      <c r="R2841" s="7" t="s">
        <v>8315</v>
      </c>
      <c r="S2841" t="s">
        <v>8316</v>
      </c>
      <c r="T2841" s="5">
        <f t="shared" si="179"/>
        <v>125.80645161290323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s="6">
        <f t="shared" si="178"/>
        <v>104</v>
      </c>
      <c r="Q2842" t="s">
        <v>8271</v>
      </c>
      <c r="R2842" s="7" t="s">
        <v>8315</v>
      </c>
      <c r="S2842" t="s">
        <v>8316</v>
      </c>
      <c r="T2842" s="5">
        <f t="shared" si="179"/>
        <v>19.696969696969695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s="6">
        <f t="shared" si="178"/>
        <v>1</v>
      </c>
      <c r="Q2843" t="s">
        <v>8271</v>
      </c>
      <c r="R2843" s="7" t="s">
        <v>8315</v>
      </c>
      <c r="S2843" t="s">
        <v>8316</v>
      </c>
      <c r="T2843" s="5">
        <f t="shared" si="179"/>
        <v>10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s="6">
        <f t="shared" si="178"/>
        <v>0</v>
      </c>
      <c r="Q2844" t="s">
        <v>8271</v>
      </c>
      <c r="R2844" s="7" t="s">
        <v>8315</v>
      </c>
      <c r="S2844" t="s">
        <v>8316</v>
      </c>
      <c r="T2844" s="5" t="e">
        <f t="shared" si="179"/>
        <v>#DIV/0!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s="6">
        <f t="shared" si="178"/>
        <v>0</v>
      </c>
      <c r="Q2845" t="s">
        <v>8271</v>
      </c>
      <c r="R2845" s="7" t="s">
        <v>8315</v>
      </c>
      <c r="S2845" t="s">
        <v>8316</v>
      </c>
      <c r="T2845" s="5" t="e">
        <f t="shared" si="179"/>
        <v>#DIV/0!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s="6">
        <f t="shared" si="178"/>
        <v>5.4545454545454541</v>
      </c>
      <c r="Q2846" t="s">
        <v>8271</v>
      </c>
      <c r="R2846" s="7" t="s">
        <v>8315</v>
      </c>
      <c r="S2846" t="s">
        <v>8316</v>
      </c>
      <c r="T2846" s="5">
        <f t="shared" si="179"/>
        <v>30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s="6">
        <f t="shared" si="178"/>
        <v>31.546666666666667</v>
      </c>
      <c r="Q2847" t="s">
        <v>8271</v>
      </c>
      <c r="R2847" s="7" t="s">
        <v>8315</v>
      </c>
      <c r="S2847" t="s">
        <v>8316</v>
      </c>
      <c r="T2847" s="5">
        <f t="shared" si="179"/>
        <v>60.666666666666664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s="6">
        <f t="shared" si="178"/>
        <v>0</v>
      </c>
      <c r="Q2848" t="s">
        <v>8271</v>
      </c>
      <c r="R2848" s="7" t="s">
        <v>8315</v>
      </c>
      <c r="S2848" t="s">
        <v>8316</v>
      </c>
      <c r="T2848" s="5" t="e">
        <f t="shared" si="179"/>
        <v>#DIV/0!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s="6">
        <f t="shared" si="178"/>
        <v>0</v>
      </c>
      <c r="Q2849" t="s">
        <v>8271</v>
      </c>
      <c r="R2849" s="7" t="s">
        <v>8315</v>
      </c>
      <c r="S2849" t="s">
        <v>8316</v>
      </c>
      <c r="T2849" s="5" t="e">
        <f t="shared" si="179"/>
        <v>#DIV/0!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s="6">
        <f t="shared" si="178"/>
        <v>0.2</v>
      </c>
      <c r="Q2850" t="s">
        <v>8271</v>
      </c>
      <c r="R2850" s="7" t="s">
        <v>8315</v>
      </c>
      <c r="S2850" t="s">
        <v>8316</v>
      </c>
      <c r="T2850" s="5">
        <f t="shared" si="179"/>
        <v>23.333333333333332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s="6">
        <f t="shared" si="178"/>
        <v>1</v>
      </c>
      <c r="Q2851" t="s">
        <v>8271</v>
      </c>
      <c r="R2851" s="7" t="s">
        <v>8315</v>
      </c>
      <c r="S2851" t="s">
        <v>8316</v>
      </c>
      <c r="T2851" s="5">
        <f t="shared" si="179"/>
        <v>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s="6">
        <f t="shared" si="178"/>
        <v>3.8875000000000002</v>
      </c>
      <c r="Q2852" t="s">
        <v>8271</v>
      </c>
      <c r="R2852" s="7" t="s">
        <v>8315</v>
      </c>
      <c r="S2852" t="s">
        <v>8316</v>
      </c>
      <c r="T2852" s="5">
        <f t="shared" si="179"/>
        <v>23.923076923076923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s="6">
        <f t="shared" si="178"/>
        <v>0</v>
      </c>
      <c r="Q2853" t="s">
        <v>8271</v>
      </c>
      <c r="R2853" s="7" t="s">
        <v>8315</v>
      </c>
      <c r="S2853" t="s">
        <v>8316</v>
      </c>
      <c r="T2853" s="5" t="e">
        <f t="shared" si="179"/>
        <v>#DIV/0!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s="6">
        <f t="shared" si="178"/>
        <v>1.9</v>
      </c>
      <c r="Q2854" t="s">
        <v>8271</v>
      </c>
      <c r="R2854" s="7" t="s">
        <v>8315</v>
      </c>
      <c r="S2854" t="s">
        <v>8316</v>
      </c>
      <c r="T2854" s="5">
        <f t="shared" si="179"/>
        <v>15.833333333333334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s="6">
        <f t="shared" si="178"/>
        <v>0</v>
      </c>
      <c r="Q2855" t="s">
        <v>8271</v>
      </c>
      <c r="R2855" s="7" t="s">
        <v>8315</v>
      </c>
      <c r="S2855" t="s">
        <v>8316</v>
      </c>
      <c r="T2855" s="5" t="e">
        <f t="shared" si="179"/>
        <v>#DIV/0!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s="6">
        <f t="shared" si="178"/>
        <v>41.699999999999996</v>
      </c>
      <c r="Q2856" t="s">
        <v>8271</v>
      </c>
      <c r="R2856" s="7" t="s">
        <v>8315</v>
      </c>
      <c r="S2856" t="s">
        <v>8316</v>
      </c>
      <c r="T2856" s="5">
        <f t="shared" si="179"/>
        <v>29.785714285714285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s="6">
        <f t="shared" si="178"/>
        <v>50</v>
      </c>
      <c r="Q2857" t="s">
        <v>8271</v>
      </c>
      <c r="R2857" s="7" t="s">
        <v>8315</v>
      </c>
      <c r="S2857" t="s">
        <v>8316</v>
      </c>
      <c r="T2857" s="5">
        <f t="shared" si="179"/>
        <v>60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s="6">
        <f t="shared" si="178"/>
        <v>4.8666666666666663</v>
      </c>
      <c r="Q2858" t="s">
        <v>8271</v>
      </c>
      <c r="R2858" s="7" t="s">
        <v>8315</v>
      </c>
      <c r="S2858" t="s">
        <v>8316</v>
      </c>
      <c r="T2858" s="5">
        <f t="shared" si="179"/>
        <v>24.333333333333332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s="6">
        <f t="shared" si="178"/>
        <v>19.736842105263158</v>
      </c>
      <c r="Q2859" t="s">
        <v>8271</v>
      </c>
      <c r="R2859" s="7" t="s">
        <v>8315</v>
      </c>
      <c r="S2859" t="s">
        <v>8316</v>
      </c>
      <c r="T2859" s="5">
        <f t="shared" si="179"/>
        <v>500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s="6">
        <f t="shared" si="178"/>
        <v>0</v>
      </c>
      <c r="Q2860" t="s">
        <v>8271</v>
      </c>
      <c r="R2860" s="7" t="s">
        <v>8315</v>
      </c>
      <c r="S2860" t="s">
        <v>8316</v>
      </c>
      <c r="T2860" s="5" t="e">
        <f t="shared" si="179"/>
        <v>#DIV/0!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s="6">
        <f t="shared" si="178"/>
        <v>1.7500000000000002</v>
      </c>
      <c r="Q2861" t="s">
        <v>8271</v>
      </c>
      <c r="R2861" s="7" t="s">
        <v>8315</v>
      </c>
      <c r="S2861" t="s">
        <v>8316</v>
      </c>
      <c r="T2861" s="5">
        <f t="shared" si="179"/>
        <v>35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s="6">
        <f t="shared" si="178"/>
        <v>6.65</v>
      </c>
      <c r="Q2862" t="s">
        <v>8271</v>
      </c>
      <c r="R2862" s="7" t="s">
        <v>8315</v>
      </c>
      <c r="S2862" t="s">
        <v>8316</v>
      </c>
      <c r="T2862" s="5">
        <f t="shared" si="179"/>
        <v>29.555555555555557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s="6">
        <f t="shared" si="178"/>
        <v>32</v>
      </c>
      <c r="Q2863" t="s">
        <v>8271</v>
      </c>
      <c r="R2863" s="7" t="s">
        <v>8315</v>
      </c>
      <c r="S2863" t="s">
        <v>8316</v>
      </c>
      <c r="T2863" s="5">
        <f t="shared" si="179"/>
        <v>26.666666666666668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s="6">
        <f t="shared" si="178"/>
        <v>0.43307086614173229</v>
      </c>
      <c r="Q2864" t="s">
        <v>8271</v>
      </c>
      <c r="R2864" s="7" t="s">
        <v>8315</v>
      </c>
      <c r="S2864" t="s">
        <v>8316</v>
      </c>
      <c r="T2864" s="5">
        <f t="shared" si="179"/>
        <v>18.333333333333332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s="6">
        <f t="shared" si="178"/>
        <v>0.04</v>
      </c>
      <c r="Q2865" t="s">
        <v>8271</v>
      </c>
      <c r="R2865" s="7" t="s">
        <v>8315</v>
      </c>
      <c r="S2865" t="s">
        <v>8316</v>
      </c>
      <c r="T2865" s="5">
        <f t="shared" si="179"/>
        <v>20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s="6">
        <f t="shared" si="178"/>
        <v>1.6</v>
      </c>
      <c r="Q2866" t="s">
        <v>8271</v>
      </c>
      <c r="R2866" s="7" t="s">
        <v>8315</v>
      </c>
      <c r="S2866" t="s">
        <v>8316</v>
      </c>
      <c r="T2866" s="5">
        <f t="shared" si="179"/>
        <v>13.333333333333334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s="6">
        <f t="shared" si="178"/>
        <v>0</v>
      </c>
      <c r="Q2867" t="s">
        <v>8271</v>
      </c>
      <c r="R2867" s="7" t="s">
        <v>8315</v>
      </c>
      <c r="S2867" t="s">
        <v>8316</v>
      </c>
      <c r="T2867" s="5" t="e">
        <f t="shared" si="179"/>
        <v>#DIV/0!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s="6">
        <f t="shared" si="178"/>
        <v>0.89999999999999991</v>
      </c>
      <c r="Q2868" t="s">
        <v>8271</v>
      </c>
      <c r="R2868" s="7" t="s">
        <v>8315</v>
      </c>
      <c r="S2868" t="s">
        <v>8316</v>
      </c>
      <c r="T2868" s="5">
        <f t="shared" si="179"/>
        <v>22.5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s="6">
        <f t="shared" si="178"/>
        <v>20.16</v>
      </c>
      <c r="Q2869" t="s">
        <v>8271</v>
      </c>
      <c r="R2869" s="7" t="s">
        <v>8315</v>
      </c>
      <c r="S2869" t="s">
        <v>8316</v>
      </c>
      <c r="T2869" s="5">
        <f t="shared" si="179"/>
        <v>50.4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s="6">
        <f t="shared" si="178"/>
        <v>42.011733333333332</v>
      </c>
      <c r="Q2870" t="s">
        <v>8271</v>
      </c>
      <c r="R2870" s="7" t="s">
        <v>8315</v>
      </c>
      <c r="S2870" t="s">
        <v>8316</v>
      </c>
      <c r="T2870" s="5">
        <f t="shared" si="179"/>
        <v>105.02933333333334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s="6">
        <f t="shared" si="178"/>
        <v>0.88500000000000001</v>
      </c>
      <c r="Q2871" t="s">
        <v>8271</v>
      </c>
      <c r="R2871" s="7" t="s">
        <v>8315</v>
      </c>
      <c r="S2871" t="s">
        <v>8316</v>
      </c>
      <c r="T2871" s="5">
        <f t="shared" si="179"/>
        <v>35.4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s="6">
        <f t="shared" si="178"/>
        <v>15</v>
      </c>
      <c r="Q2872" t="s">
        <v>8271</v>
      </c>
      <c r="R2872" s="7" t="s">
        <v>8315</v>
      </c>
      <c r="S2872" t="s">
        <v>8316</v>
      </c>
      <c r="T2872" s="5">
        <f t="shared" si="179"/>
        <v>83.333333333333329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s="6">
        <f t="shared" si="178"/>
        <v>4.67</v>
      </c>
      <c r="Q2873" t="s">
        <v>8271</v>
      </c>
      <c r="R2873" s="7" t="s">
        <v>8315</v>
      </c>
      <c r="S2873" t="s">
        <v>8316</v>
      </c>
      <c r="T2873" s="5">
        <f t="shared" si="179"/>
        <v>35.92307692307692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s="6">
        <f t="shared" si="178"/>
        <v>0</v>
      </c>
      <c r="Q2874" t="s">
        <v>8271</v>
      </c>
      <c r="R2874" s="7" t="s">
        <v>8315</v>
      </c>
      <c r="S2874" t="s">
        <v>8316</v>
      </c>
      <c r="T2874" s="5" t="e">
        <f t="shared" si="179"/>
        <v>#DIV/0!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s="6">
        <f t="shared" si="178"/>
        <v>38.119999999999997</v>
      </c>
      <c r="Q2875" t="s">
        <v>8271</v>
      </c>
      <c r="R2875" s="7" t="s">
        <v>8315</v>
      </c>
      <c r="S2875" t="s">
        <v>8316</v>
      </c>
      <c r="T2875" s="5">
        <f t="shared" si="179"/>
        <v>119.125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s="6">
        <f t="shared" si="178"/>
        <v>5.42</v>
      </c>
      <c r="Q2876" t="s">
        <v>8271</v>
      </c>
      <c r="R2876" s="7" t="s">
        <v>8315</v>
      </c>
      <c r="S2876" t="s">
        <v>8316</v>
      </c>
      <c r="T2876" s="5">
        <f t="shared" si="179"/>
        <v>90.333333333333329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s="6">
        <f t="shared" si="178"/>
        <v>3.4999999999999996E-2</v>
      </c>
      <c r="Q2877" t="s">
        <v>8271</v>
      </c>
      <c r="R2877" s="7" t="s">
        <v>8315</v>
      </c>
      <c r="S2877" t="s">
        <v>8316</v>
      </c>
      <c r="T2877" s="5">
        <f t="shared" si="179"/>
        <v>2.3333333333333335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s="6">
        <f t="shared" si="178"/>
        <v>0</v>
      </c>
      <c r="Q2878" t="s">
        <v>8271</v>
      </c>
      <c r="R2878" s="7" t="s">
        <v>8315</v>
      </c>
      <c r="S2878" t="s">
        <v>8316</v>
      </c>
      <c r="T2878" s="5" t="e">
        <f t="shared" si="179"/>
        <v>#DIV/0!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s="6">
        <f t="shared" si="178"/>
        <v>10.833333333333334</v>
      </c>
      <c r="Q2879" t="s">
        <v>8271</v>
      </c>
      <c r="R2879" s="7" t="s">
        <v>8315</v>
      </c>
      <c r="S2879" t="s">
        <v>8316</v>
      </c>
      <c r="T2879" s="5">
        <f t="shared" si="179"/>
        <v>108.33333333333333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s="6">
        <f t="shared" si="178"/>
        <v>2.1</v>
      </c>
      <c r="Q2880" t="s">
        <v>8271</v>
      </c>
      <c r="R2880" s="7" t="s">
        <v>8315</v>
      </c>
      <c r="S2880" t="s">
        <v>8316</v>
      </c>
      <c r="T2880" s="5">
        <f t="shared" si="179"/>
        <v>15.75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s="6">
        <f t="shared" si="178"/>
        <v>0.2589285714285714</v>
      </c>
      <c r="Q2881" t="s">
        <v>8271</v>
      </c>
      <c r="R2881" s="7" t="s">
        <v>8315</v>
      </c>
      <c r="S2881" t="s">
        <v>8316</v>
      </c>
      <c r="T2881" s="5">
        <f t="shared" si="179"/>
        <v>29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s="6">
        <f t="shared" si="178"/>
        <v>23.333333333333332</v>
      </c>
      <c r="Q2882" t="s">
        <v>8271</v>
      </c>
      <c r="R2882" s="7" t="s">
        <v>8315</v>
      </c>
      <c r="S2882" t="s">
        <v>8316</v>
      </c>
      <c r="T2882" s="5">
        <f t="shared" si="179"/>
        <v>96.551724137931032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s="6">
        <f t="shared" ref="P2883:P2946" si="182">(E2883/D2883)*100</f>
        <v>0</v>
      </c>
      <c r="Q2883" t="s">
        <v>8271</v>
      </c>
      <c r="R2883" s="7" t="s">
        <v>8315</v>
      </c>
      <c r="S2883" t="s">
        <v>8316</v>
      </c>
      <c r="T2883" s="5" t="e">
        <f t="shared" ref="T2883:T2946" si="183">E2883/N2883</f>
        <v>#DIV/0!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s="6">
        <f t="shared" si="182"/>
        <v>33.6</v>
      </c>
      <c r="Q2884" t="s">
        <v>8271</v>
      </c>
      <c r="R2884" s="7" t="s">
        <v>8315</v>
      </c>
      <c r="S2884" t="s">
        <v>8316</v>
      </c>
      <c r="T2884" s="5">
        <f t="shared" si="183"/>
        <v>63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s="6">
        <f t="shared" si="182"/>
        <v>19.079999999999998</v>
      </c>
      <c r="Q2885" t="s">
        <v>8271</v>
      </c>
      <c r="R2885" s="7" t="s">
        <v>8315</v>
      </c>
      <c r="S2885" t="s">
        <v>8316</v>
      </c>
      <c r="T2885" s="5">
        <f t="shared" si="183"/>
        <v>381.6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s="6">
        <f t="shared" si="182"/>
        <v>0.41111111111111115</v>
      </c>
      <c r="Q2886" t="s">
        <v>8271</v>
      </c>
      <c r="R2886" s="7" t="s">
        <v>8315</v>
      </c>
      <c r="S2886" t="s">
        <v>8316</v>
      </c>
      <c r="T2886" s="5">
        <f t="shared" si="183"/>
        <v>46.25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s="6">
        <f t="shared" si="182"/>
        <v>32.5</v>
      </c>
      <c r="Q2887" t="s">
        <v>8271</v>
      </c>
      <c r="R2887" s="7" t="s">
        <v>8315</v>
      </c>
      <c r="S2887" t="s">
        <v>8316</v>
      </c>
      <c r="T2887" s="5">
        <f t="shared" si="183"/>
        <v>26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s="6">
        <f t="shared" si="182"/>
        <v>5</v>
      </c>
      <c r="Q2888" t="s">
        <v>8271</v>
      </c>
      <c r="R2888" s="7" t="s">
        <v>8315</v>
      </c>
      <c r="S2888" t="s">
        <v>8316</v>
      </c>
      <c r="T2888" s="5">
        <f t="shared" si="183"/>
        <v>10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s="6">
        <f t="shared" si="182"/>
        <v>0.16666666666666669</v>
      </c>
      <c r="Q2889" t="s">
        <v>8271</v>
      </c>
      <c r="R2889" s="7" t="s">
        <v>8315</v>
      </c>
      <c r="S2889" t="s">
        <v>8316</v>
      </c>
      <c r="T2889" s="5">
        <f t="shared" si="183"/>
        <v>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s="6">
        <f t="shared" si="182"/>
        <v>0</v>
      </c>
      <c r="Q2890" t="s">
        <v>8271</v>
      </c>
      <c r="R2890" s="7" t="s">
        <v>8315</v>
      </c>
      <c r="S2890" t="s">
        <v>8316</v>
      </c>
      <c r="T2890" s="5" t="e">
        <f t="shared" si="183"/>
        <v>#DIV/0!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s="6">
        <f t="shared" si="182"/>
        <v>38.066666666666663</v>
      </c>
      <c r="Q2891" t="s">
        <v>8271</v>
      </c>
      <c r="R2891" s="7" t="s">
        <v>8315</v>
      </c>
      <c r="S2891" t="s">
        <v>8316</v>
      </c>
      <c r="T2891" s="5">
        <f t="shared" si="183"/>
        <v>81.571428571428569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s="6">
        <f t="shared" si="182"/>
        <v>1.05</v>
      </c>
      <c r="Q2892" t="s">
        <v>8271</v>
      </c>
      <c r="R2892" s="7" t="s">
        <v>8315</v>
      </c>
      <c r="S2892" t="s">
        <v>8316</v>
      </c>
      <c r="T2892" s="5">
        <f t="shared" si="183"/>
        <v>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s="6">
        <f t="shared" si="182"/>
        <v>2.73</v>
      </c>
      <c r="Q2893" t="s">
        <v>8271</v>
      </c>
      <c r="R2893" s="7" t="s">
        <v>8315</v>
      </c>
      <c r="S2893" t="s">
        <v>8316</v>
      </c>
      <c r="T2893" s="5">
        <f t="shared" si="183"/>
        <v>27.3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s="6">
        <f t="shared" si="182"/>
        <v>9.0909090909090917</v>
      </c>
      <c r="Q2894" t="s">
        <v>8271</v>
      </c>
      <c r="R2894" s="7" t="s">
        <v>8315</v>
      </c>
      <c r="S2894" t="s">
        <v>8316</v>
      </c>
      <c r="T2894" s="5">
        <f t="shared" si="183"/>
        <v>29.411764705882351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s="6">
        <f t="shared" si="182"/>
        <v>0.5</v>
      </c>
      <c r="Q2895" t="s">
        <v>8271</v>
      </c>
      <c r="R2895" s="7" t="s">
        <v>8315</v>
      </c>
      <c r="S2895" t="s">
        <v>8316</v>
      </c>
      <c r="T2895" s="5">
        <f t="shared" si="183"/>
        <v>12.5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s="6">
        <f t="shared" si="182"/>
        <v>0</v>
      </c>
      <c r="Q2896" t="s">
        <v>8271</v>
      </c>
      <c r="R2896" s="7" t="s">
        <v>8315</v>
      </c>
      <c r="S2896" t="s">
        <v>8316</v>
      </c>
      <c r="T2896" s="5" t="e">
        <f t="shared" si="183"/>
        <v>#DIV/0!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s="6">
        <f t="shared" si="182"/>
        <v>4.5999999999999996</v>
      </c>
      <c r="Q2897" t="s">
        <v>8271</v>
      </c>
      <c r="R2897" s="7" t="s">
        <v>8315</v>
      </c>
      <c r="S2897" t="s">
        <v>8316</v>
      </c>
      <c r="T2897" s="5">
        <f t="shared" si="183"/>
        <v>5.75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s="6">
        <f t="shared" si="182"/>
        <v>20.833333333333336</v>
      </c>
      <c r="Q2898" t="s">
        <v>8271</v>
      </c>
      <c r="R2898" s="7" t="s">
        <v>8315</v>
      </c>
      <c r="S2898" t="s">
        <v>8316</v>
      </c>
      <c r="T2898" s="5">
        <f t="shared" si="183"/>
        <v>52.083333333333336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s="6">
        <f t="shared" si="182"/>
        <v>4.583333333333333</v>
      </c>
      <c r="Q2899" t="s">
        <v>8271</v>
      </c>
      <c r="R2899" s="7" t="s">
        <v>8315</v>
      </c>
      <c r="S2899" t="s">
        <v>8316</v>
      </c>
      <c r="T2899" s="5">
        <f t="shared" si="183"/>
        <v>183.33333333333334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s="6">
        <f t="shared" si="182"/>
        <v>4.2133333333333338</v>
      </c>
      <c r="Q2900" t="s">
        <v>8271</v>
      </c>
      <c r="R2900" s="7" t="s">
        <v>8315</v>
      </c>
      <c r="S2900" t="s">
        <v>8316</v>
      </c>
      <c r="T2900" s="5">
        <f t="shared" si="183"/>
        <v>26.333333333333332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s="6">
        <f t="shared" si="182"/>
        <v>0</v>
      </c>
      <c r="Q2901" t="s">
        <v>8271</v>
      </c>
      <c r="R2901" s="7" t="s">
        <v>8315</v>
      </c>
      <c r="S2901" t="s">
        <v>8316</v>
      </c>
      <c r="T2901" s="5" t="e">
        <f t="shared" si="183"/>
        <v>#DIV/0!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s="6">
        <f t="shared" si="182"/>
        <v>61.909090909090914</v>
      </c>
      <c r="Q2902" t="s">
        <v>8271</v>
      </c>
      <c r="R2902" s="7" t="s">
        <v>8315</v>
      </c>
      <c r="S2902" t="s">
        <v>8316</v>
      </c>
      <c r="T2902" s="5">
        <f t="shared" si="183"/>
        <v>486.42857142857144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s="6">
        <f t="shared" si="182"/>
        <v>0.8</v>
      </c>
      <c r="Q2903" t="s">
        <v>8271</v>
      </c>
      <c r="R2903" s="7" t="s">
        <v>8315</v>
      </c>
      <c r="S2903" t="s">
        <v>8316</v>
      </c>
      <c r="T2903" s="5">
        <f t="shared" si="183"/>
        <v>3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s="6">
        <f t="shared" si="182"/>
        <v>1.6666666666666666E-2</v>
      </c>
      <c r="Q2904" t="s">
        <v>8271</v>
      </c>
      <c r="R2904" s="7" t="s">
        <v>8315</v>
      </c>
      <c r="S2904" t="s">
        <v>8316</v>
      </c>
      <c r="T2904" s="5">
        <f t="shared" si="183"/>
        <v>25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s="6">
        <f t="shared" si="182"/>
        <v>0.77999999999999992</v>
      </c>
      <c r="Q2905" t="s">
        <v>8271</v>
      </c>
      <c r="R2905" s="7" t="s">
        <v>8315</v>
      </c>
      <c r="S2905" t="s">
        <v>8316</v>
      </c>
      <c r="T2905" s="5">
        <f t="shared" si="183"/>
        <v>9.75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s="6">
        <f t="shared" si="182"/>
        <v>5</v>
      </c>
      <c r="Q2906" t="s">
        <v>8271</v>
      </c>
      <c r="R2906" s="7" t="s">
        <v>8315</v>
      </c>
      <c r="S2906" t="s">
        <v>8316</v>
      </c>
      <c r="T2906" s="5">
        <f t="shared" si="183"/>
        <v>18.75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s="6">
        <f t="shared" si="182"/>
        <v>17.771428571428572</v>
      </c>
      <c r="Q2907" t="s">
        <v>8271</v>
      </c>
      <c r="R2907" s="7" t="s">
        <v>8315</v>
      </c>
      <c r="S2907" t="s">
        <v>8316</v>
      </c>
      <c r="T2907" s="5">
        <f t="shared" si="183"/>
        <v>36.588235294117645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s="6">
        <f t="shared" si="182"/>
        <v>9.4166666666666661</v>
      </c>
      <c r="Q2908" t="s">
        <v>8271</v>
      </c>
      <c r="R2908" s="7" t="s">
        <v>8315</v>
      </c>
      <c r="S2908" t="s">
        <v>8316</v>
      </c>
      <c r="T2908" s="5">
        <f t="shared" si="183"/>
        <v>80.714285714285708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s="6">
        <f t="shared" si="182"/>
        <v>0.08</v>
      </c>
      <c r="Q2909" t="s">
        <v>8271</v>
      </c>
      <c r="R2909" s="7" t="s">
        <v>8315</v>
      </c>
      <c r="S2909" t="s">
        <v>8316</v>
      </c>
      <c r="T2909" s="5">
        <f t="shared" si="183"/>
        <v>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s="6">
        <f t="shared" si="182"/>
        <v>2.75</v>
      </c>
      <c r="Q2910" t="s">
        <v>8271</v>
      </c>
      <c r="R2910" s="7" t="s">
        <v>8315</v>
      </c>
      <c r="S2910" t="s">
        <v>8316</v>
      </c>
      <c r="T2910" s="5">
        <f t="shared" si="183"/>
        <v>52.8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s="6">
        <f t="shared" si="182"/>
        <v>1.1111111111111112E-2</v>
      </c>
      <c r="Q2911" t="s">
        <v>8271</v>
      </c>
      <c r="R2911" s="7" t="s">
        <v>8315</v>
      </c>
      <c r="S2911" t="s">
        <v>8316</v>
      </c>
      <c r="T2911" s="5">
        <f t="shared" si="183"/>
        <v>20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s="6">
        <f t="shared" si="182"/>
        <v>3.3333333333333335E-3</v>
      </c>
      <c r="Q2912" t="s">
        <v>8271</v>
      </c>
      <c r="R2912" s="7" t="s">
        <v>8315</v>
      </c>
      <c r="S2912" t="s">
        <v>8316</v>
      </c>
      <c r="T2912" s="5">
        <f t="shared" si="183"/>
        <v>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s="6">
        <f t="shared" si="182"/>
        <v>36.5</v>
      </c>
      <c r="Q2913" t="s">
        <v>8271</v>
      </c>
      <c r="R2913" s="7" t="s">
        <v>8315</v>
      </c>
      <c r="S2913" t="s">
        <v>8316</v>
      </c>
      <c r="T2913" s="5">
        <f t="shared" si="183"/>
        <v>46.928571428571431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s="6">
        <f t="shared" si="182"/>
        <v>14.058171745152354</v>
      </c>
      <c r="Q2914" t="s">
        <v>8271</v>
      </c>
      <c r="R2914" s="7" t="s">
        <v>8315</v>
      </c>
      <c r="S2914" t="s">
        <v>8316</v>
      </c>
      <c r="T2914" s="5">
        <f t="shared" si="183"/>
        <v>78.07692307692308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s="6">
        <f t="shared" si="182"/>
        <v>0.02</v>
      </c>
      <c r="Q2915" t="s">
        <v>8271</v>
      </c>
      <c r="R2915" s="7" t="s">
        <v>8315</v>
      </c>
      <c r="S2915" t="s">
        <v>8316</v>
      </c>
      <c r="T2915" s="5">
        <f t="shared" si="183"/>
        <v>1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s="6">
        <f t="shared" si="182"/>
        <v>4.0000000000000001E-3</v>
      </c>
      <c r="Q2916" t="s">
        <v>8271</v>
      </c>
      <c r="R2916" s="7" t="s">
        <v>8315</v>
      </c>
      <c r="S2916" t="s">
        <v>8316</v>
      </c>
      <c r="T2916" s="5">
        <f t="shared" si="183"/>
        <v>1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s="6">
        <f t="shared" si="182"/>
        <v>61.1</v>
      </c>
      <c r="Q2917" t="s">
        <v>8271</v>
      </c>
      <c r="R2917" s="7" t="s">
        <v>8315</v>
      </c>
      <c r="S2917" t="s">
        <v>8316</v>
      </c>
      <c r="T2917" s="5">
        <f t="shared" si="183"/>
        <v>203.66666666666666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s="6">
        <f t="shared" si="182"/>
        <v>7.8378378378378386</v>
      </c>
      <c r="Q2918" t="s">
        <v>8271</v>
      </c>
      <c r="R2918" s="7" t="s">
        <v>8315</v>
      </c>
      <c r="S2918" t="s">
        <v>8316</v>
      </c>
      <c r="T2918" s="5">
        <f t="shared" si="183"/>
        <v>20.714285714285715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s="6">
        <f t="shared" si="182"/>
        <v>21.85</v>
      </c>
      <c r="Q2919" t="s">
        <v>8271</v>
      </c>
      <c r="R2919" s="7" t="s">
        <v>8315</v>
      </c>
      <c r="S2919" t="s">
        <v>8316</v>
      </c>
      <c r="T2919" s="5">
        <f t="shared" si="183"/>
        <v>48.555555555555557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s="6">
        <f t="shared" si="182"/>
        <v>27.24</v>
      </c>
      <c r="Q2920" t="s">
        <v>8271</v>
      </c>
      <c r="R2920" s="7" t="s">
        <v>8315</v>
      </c>
      <c r="S2920" t="s">
        <v>8316</v>
      </c>
      <c r="T2920" s="5">
        <f t="shared" si="183"/>
        <v>68.099999999999994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s="6">
        <f t="shared" si="182"/>
        <v>8.5</v>
      </c>
      <c r="Q2921" t="s">
        <v>8271</v>
      </c>
      <c r="R2921" s="7" t="s">
        <v>8315</v>
      </c>
      <c r="S2921" t="s">
        <v>8316</v>
      </c>
      <c r="T2921" s="5">
        <f t="shared" si="183"/>
        <v>8.5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s="6">
        <f t="shared" si="182"/>
        <v>26.840000000000003</v>
      </c>
      <c r="Q2922" t="s">
        <v>8271</v>
      </c>
      <c r="R2922" s="7" t="s">
        <v>8315</v>
      </c>
      <c r="S2922" t="s">
        <v>8316</v>
      </c>
      <c r="T2922" s="5">
        <f t="shared" si="183"/>
        <v>51.615384615384613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s="6">
        <f t="shared" si="182"/>
        <v>129</v>
      </c>
      <c r="Q2923" t="s">
        <v>8305</v>
      </c>
      <c r="R2923" s="7" t="s">
        <v>8315</v>
      </c>
      <c r="S2923" t="s">
        <v>8357</v>
      </c>
      <c r="T2923" s="5">
        <f t="shared" si="183"/>
        <v>43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s="6">
        <f t="shared" si="182"/>
        <v>100</v>
      </c>
      <c r="Q2924" t="s">
        <v>8305</v>
      </c>
      <c r="R2924" s="7" t="s">
        <v>8315</v>
      </c>
      <c r="S2924" t="s">
        <v>8357</v>
      </c>
      <c r="T2924" s="5">
        <f t="shared" si="183"/>
        <v>83.333333333333329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s="6">
        <f t="shared" si="182"/>
        <v>100</v>
      </c>
      <c r="Q2925" t="s">
        <v>8305</v>
      </c>
      <c r="R2925" s="7" t="s">
        <v>8315</v>
      </c>
      <c r="S2925" t="s">
        <v>8357</v>
      </c>
      <c r="T2925" s="5">
        <f t="shared" si="183"/>
        <v>30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s="6">
        <f t="shared" si="182"/>
        <v>103.2</v>
      </c>
      <c r="Q2926" t="s">
        <v>8305</v>
      </c>
      <c r="R2926" s="7" t="s">
        <v>8315</v>
      </c>
      <c r="S2926" t="s">
        <v>8357</v>
      </c>
      <c r="T2926" s="5">
        <f t="shared" si="183"/>
        <v>175.51020408163265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s="6">
        <f t="shared" si="182"/>
        <v>102.44597777777777</v>
      </c>
      <c r="Q2927" t="s">
        <v>8305</v>
      </c>
      <c r="R2927" s="7" t="s">
        <v>8315</v>
      </c>
      <c r="S2927" t="s">
        <v>8357</v>
      </c>
      <c r="T2927" s="5">
        <f t="shared" si="183"/>
        <v>231.66175879396985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s="6">
        <f t="shared" si="182"/>
        <v>125</v>
      </c>
      <c r="Q2928" t="s">
        <v>8305</v>
      </c>
      <c r="R2928" s="7" t="s">
        <v>8315</v>
      </c>
      <c r="S2928" t="s">
        <v>8357</v>
      </c>
      <c r="T2928" s="5">
        <f t="shared" si="183"/>
        <v>75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s="6">
        <f t="shared" si="182"/>
        <v>130.83333333333334</v>
      </c>
      <c r="Q2929" t="s">
        <v>8305</v>
      </c>
      <c r="R2929" s="7" t="s">
        <v>8315</v>
      </c>
      <c r="S2929" t="s">
        <v>8357</v>
      </c>
      <c r="T2929" s="5">
        <f t="shared" si="183"/>
        <v>112.14285714285714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s="6">
        <f t="shared" si="182"/>
        <v>100</v>
      </c>
      <c r="Q2930" t="s">
        <v>8305</v>
      </c>
      <c r="R2930" s="7" t="s">
        <v>8315</v>
      </c>
      <c r="S2930" t="s">
        <v>8357</v>
      </c>
      <c r="T2930" s="5">
        <f t="shared" si="183"/>
        <v>41.666666666666664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s="6">
        <f t="shared" si="182"/>
        <v>102.06937499999999</v>
      </c>
      <c r="Q2931" t="s">
        <v>8305</v>
      </c>
      <c r="R2931" s="7" t="s">
        <v>8315</v>
      </c>
      <c r="S2931" t="s">
        <v>8357</v>
      </c>
      <c r="T2931" s="5">
        <f t="shared" si="183"/>
        <v>255.17343750000001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s="6">
        <f t="shared" si="182"/>
        <v>100.92000000000002</v>
      </c>
      <c r="Q2932" t="s">
        <v>8305</v>
      </c>
      <c r="R2932" s="7" t="s">
        <v>8315</v>
      </c>
      <c r="S2932" t="s">
        <v>8357</v>
      </c>
      <c r="T2932" s="5">
        <f t="shared" si="183"/>
        <v>162.7741935483871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s="6">
        <f t="shared" si="182"/>
        <v>106</v>
      </c>
      <c r="Q2933" t="s">
        <v>8305</v>
      </c>
      <c r="R2933" s="7" t="s">
        <v>8315</v>
      </c>
      <c r="S2933" t="s">
        <v>8357</v>
      </c>
      <c r="T2933" s="5">
        <f t="shared" si="183"/>
        <v>88.333333333333329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s="6">
        <f t="shared" si="182"/>
        <v>105.0967741935484</v>
      </c>
      <c r="Q2934" t="s">
        <v>8305</v>
      </c>
      <c r="R2934" s="7" t="s">
        <v>8315</v>
      </c>
      <c r="S2934" t="s">
        <v>8357</v>
      </c>
      <c r="T2934" s="5">
        <f t="shared" si="183"/>
        <v>85.736842105263165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s="6">
        <f t="shared" si="182"/>
        <v>102.76</v>
      </c>
      <c r="Q2935" t="s">
        <v>8305</v>
      </c>
      <c r="R2935" s="7" t="s">
        <v>8315</v>
      </c>
      <c r="S2935" t="s">
        <v>8357</v>
      </c>
      <c r="T2935" s="5">
        <f t="shared" si="183"/>
        <v>47.574074074074076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s="6">
        <f t="shared" si="182"/>
        <v>108</v>
      </c>
      <c r="Q2936" t="s">
        <v>8305</v>
      </c>
      <c r="R2936" s="7" t="s">
        <v>8315</v>
      </c>
      <c r="S2936" t="s">
        <v>8357</v>
      </c>
      <c r="T2936" s="5">
        <f t="shared" si="183"/>
        <v>72.972972972972968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s="6">
        <f t="shared" si="182"/>
        <v>100.88571428571429</v>
      </c>
      <c r="Q2937" t="s">
        <v>8305</v>
      </c>
      <c r="R2937" s="7" t="s">
        <v>8315</v>
      </c>
      <c r="S2937" t="s">
        <v>8357</v>
      </c>
      <c r="T2937" s="5">
        <f t="shared" si="183"/>
        <v>90.538461538461533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s="6">
        <f t="shared" si="182"/>
        <v>128</v>
      </c>
      <c r="Q2938" t="s">
        <v>8305</v>
      </c>
      <c r="R2938" s="7" t="s">
        <v>8315</v>
      </c>
      <c r="S2938" t="s">
        <v>8357</v>
      </c>
      <c r="T2938" s="5">
        <f t="shared" si="183"/>
        <v>37.647058823529413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s="6">
        <f t="shared" si="182"/>
        <v>133.33333333333331</v>
      </c>
      <c r="Q2939" t="s">
        <v>8305</v>
      </c>
      <c r="R2939" s="7" t="s">
        <v>8315</v>
      </c>
      <c r="S2939" t="s">
        <v>8357</v>
      </c>
      <c r="T2939" s="5">
        <f t="shared" si="183"/>
        <v>36.363636363636367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s="6">
        <f t="shared" si="182"/>
        <v>101.375</v>
      </c>
      <c r="Q2940" t="s">
        <v>8305</v>
      </c>
      <c r="R2940" s="7" t="s">
        <v>8315</v>
      </c>
      <c r="S2940" t="s">
        <v>8357</v>
      </c>
      <c r="T2940" s="5">
        <f t="shared" si="183"/>
        <v>126.71875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s="6">
        <f t="shared" si="182"/>
        <v>102.875</v>
      </c>
      <c r="Q2941" t="s">
        <v>8305</v>
      </c>
      <c r="R2941" s="7" t="s">
        <v>8315</v>
      </c>
      <c r="S2941" t="s">
        <v>8357</v>
      </c>
      <c r="T2941" s="5">
        <f t="shared" si="183"/>
        <v>329.2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s="6">
        <f t="shared" si="182"/>
        <v>107.24000000000001</v>
      </c>
      <c r="Q2942" t="s">
        <v>8305</v>
      </c>
      <c r="R2942" s="7" t="s">
        <v>8315</v>
      </c>
      <c r="S2942" t="s">
        <v>8357</v>
      </c>
      <c r="T2942" s="5">
        <f t="shared" si="183"/>
        <v>81.242424242424249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s="6">
        <f t="shared" si="182"/>
        <v>4.0000000000000001E-3</v>
      </c>
      <c r="Q2943" t="s">
        <v>8303</v>
      </c>
      <c r="R2943" s="7" t="s">
        <v>8315</v>
      </c>
      <c r="S2943" t="s">
        <v>8355</v>
      </c>
      <c r="T2943" s="5">
        <f t="shared" si="183"/>
        <v>1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s="6">
        <f t="shared" si="182"/>
        <v>20.424999999999997</v>
      </c>
      <c r="Q2944" t="s">
        <v>8303</v>
      </c>
      <c r="R2944" s="7" t="s">
        <v>8315</v>
      </c>
      <c r="S2944" t="s">
        <v>8355</v>
      </c>
      <c r="T2944" s="5">
        <f t="shared" si="183"/>
        <v>202.22772277227722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s="6">
        <f t="shared" si="182"/>
        <v>0</v>
      </c>
      <c r="Q2945" t="s">
        <v>8303</v>
      </c>
      <c r="R2945" s="7" t="s">
        <v>8315</v>
      </c>
      <c r="S2945" t="s">
        <v>8355</v>
      </c>
      <c r="T2945" s="5" t="e">
        <f t="shared" si="183"/>
        <v>#DIV/0!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s="6">
        <f t="shared" si="182"/>
        <v>1</v>
      </c>
      <c r="Q2946" t="s">
        <v>8303</v>
      </c>
      <c r="R2946" s="7" t="s">
        <v>8315</v>
      </c>
      <c r="S2946" t="s">
        <v>8355</v>
      </c>
      <c r="T2946" s="5">
        <f t="shared" si="183"/>
        <v>100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s="6">
        <f t="shared" ref="P2947:P3010" si="186">(E2947/D2947)*100</f>
        <v>0</v>
      </c>
      <c r="Q2947" t="s">
        <v>8303</v>
      </c>
      <c r="R2947" s="7" t="s">
        <v>8315</v>
      </c>
      <c r="S2947" t="s">
        <v>8355</v>
      </c>
      <c r="T2947" s="5" t="e">
        <f t="shared" ref="T2947:T3010" si="187">E2947/N2947</f>
        <v>#DIV/0!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s="6">
        <f t="shared" si="186"/>
        <v>0.1</v>
      </c>
      <c r="Q2948" t="s">
        <v>8303</v>
      </c>
      <c r="R2948" s="7" t="s">
        <v>8315</v>
      </c>
      <c r="S2948" t="s">
        <v>8355</v>
      </c>
      <c r="T2948" s="5">
        <f t="shared" si="187"/>
        <v>1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s="6">
        <f t="shared" si="186"/>
        <v>4.2880000000000003</v>
      </c>
      <c r="Q2949" t="s">
        <v>8303</v>
      </c>
      <c r="R2949" s="7" t="s">
        <v>8315</v>
      </c>
      <c r="S2949" t="s">
        <v>8355</v>
      </c>
      <c r="T2949" s="5">
        <f t="shared" si="187"/>
        <v>82.461538461538467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s="6">
        <f t="shared" si="186"/>
        <v>4.8000000000000004E-3</v>
      </c>
      <c r="Q2950" t="s">
        <v>8303</v>
      </c>
      <c r="R2950" s="7" t="s">
        <v>8315</v>
      </c>
      <c r="S2950" t="s">
        <v>8355</v>
      </c>
      <c r="T2950" s="5">
        <f t="shared" si="187"/>
        <v>2.6666666666666665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s="6">
        <f t="shared" si="186"/>
        <v>2.5</v>
      </c>
      <c r="Q2951" t="s">
        <v>8303</v>
      </c>
      <c r="R2951" s="7" t="s">
        <v>8315</v>
      </c>
      <c r="S2951" t="s">
        <v>8355</v>
      </c>
      <c r="T2951" s="5">
        <f t="shared" si="187"/>
        <v>12.5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s="6">
        <f t="shared" si="186"/>
        <v>0</v>
      </c>
      <c r="Q2952" t="s">
        <v>8303</v>
      </c>
      <c r="R2952" s="7" t="s">
        <v>8315</v>
      </c>
      <c r="S2952" t="s">
        <v>8355</v>
      </c>
      <c r="T2952" s="5" t="e">
        <f t="shared" si="187"/>
        <v>#DIV/0!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s="6">
        <f t="shared" si="186"/>
        <v>2.1919999999999997</v>
      </c>
      <c r="Q2953" t="s">
        <v>8303</v>
      </c>
      <c r="R2953" s="7" t="s">
        <v>8315</v>
      </c>
      <c r="S2953" t="s">
        <v>8355</v>
      </c>
      <c r="T2953" s="5">
        <f t="shared" si="187"/>
        <v>18.896551724137932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s="6">
        <f t="shared" si="186"/>
        <v>8.0250000000000004</v>
      </c>
      <c r="Q2954" t="s">
        <v>8303</v>
      </c>
      <c r="R2954" s="7" t="s">
        <v>8315</v>
      </c>
      <c r="S2954" t="s">
        <v>8355</v>
      </c>
      <c r="T2954" s="5">
        <f t="shared" si="187"/>
        <v>200.625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s="6">
        <f t="shared" si="186"/>
        <v>0.15125</v>
      </c>
      <c r="Q2955" t="s">
        <v>8303</v>
      </c>
      <c r="R2955" s="7" t="s">
        <v>8315</v>
      </c>
      <c r="S2955" t="s">
        <v>8355</v>
      </c>
      <c r="T2955" s="5">
        <f t="shared" si="187"/>
        <v>201.66666666666666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s="6">
        <f t="shared" si="186"/>
        <v>0</v>
      </c>
      <c r="Q2956" t="s">
        <v>8303</v>
      </c>
      <c r="R2956" s="7" t="s">
        <v>8315</v>
      </c>
      <c r="S2956" t="s">
        <v>8355</v>
      </c>
      <c r="T2956" s="5" t="e">
        <f t="shared" si="187"/>
        <v>#DIV/0!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s="6">
        <f t="shared" si="186"/>
        <v>59.583333333333336</v>
      </c>
      <c r="Q2957" t="s">
        <v>8303</v>
      </c>
      <c r="R2957" s="7" t="s">
        <v>8315</v>
      </c>
      <c r="S2957" t="s">
        <v>8355</v>
      </c>
      <c r="T2957" s="5">
        <f t="shared" si="187"/>
        <v>65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s="6">
        <f t="shared" si="186"/>
        <v>16.734177215189874</v>
      </c>
      <c r="Q2958" t="s">
        <v>8303</v>
      </c>
      <c r="R2958" s="7" t="s">
        <v>8315</v>
      </c>
      <c r="S2958" t="s">
        <v>8355</v>
      </c>
      <c r="T2958" s="5">
        <f t="shared" si="187"/>
        <v>66.099999999999994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s="6">
        <f t="shared" si="186"/>
        <v>1.8666666666666669</v>
      </c>
      <c r="Q2959" t="s">
        <v>8303</v>
      </c>
      <c r="R2959" s="7" t="s">
        <v>8315</v>
      </c>
      <c r="S2959" t="s">
        <v>8355</v>
      </c>
      <c r="T2959" s="5">
        <f t="shared" si="187"/>
        <v>93.333333333333329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s="6">
        <f t="shared" si="186"/>
        <v>0</v>
      </c>
      <c r="Q2960" t="s">
        <v>8303</v>
      </c>
      <c r="R2960" s="7" t="s">
        <v>8315</v>
      </c>
      <c r="S2960" t="s">
        <v>8355</v>
      </c>
      <c r="T2960" s="5" t="e">
        <f t="shared" si="187"/>
        <v>#DIV/0!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s="6">
        <f t="shared" si="186"/>
        <v>0</v>
      </c>
      <c r="Q2961" t="s">
        <v>8303</v>
      </c>
      <c r="R2961" s="7" t="s">
        <v>8315</v>
      </c>
      <c r="S2961" t="s">
        <v>8355</v>
      </c>
      <c r="T2961" s="5" t="e">
        <f t="shared" si="187"/>
        <v>#DIV/0!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s="6">
        <f t="shared" si="186"/>
        <v>0</v>
      </c>
      <c r="Q2962" t="s">
        <v>8303</v>
      </c>
      <c r="R2962" s="7" t="s">
        <v>8315</v>
      </c>
      <c r="S2962" t="s">
        <v>8355</v>
      </c>
      <c r="T2962" s="5" t="e">
        <f t="shared" si="187"/>
        <v>#DIV/0!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s="6">
        <f t="shared" si="186"/>
        <v>109.62</v>
      </c>
      <c r="Q2963" t="s">
        <v>8271</v>
      </c>
      <c r="R2963" s="7" t="s">
        <v>8315</v>
      </c>
      <c r="S2963" t="s">
        <v>8316</v>
      </c>
      <c r="T2963" s="5">
        <f t="shared" si="187"/>
        <v>50.75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s="6">
        <f t="shared" si="186"/>
        <v>121.8</v>
      </c>
      <c r="Q2964" t="s">
        <v>8271</v>
      </c>
      <c r="R2964" s="7" t="s">
        <v>8315</v>
      </c>
      <c r="S2964" t="s">
        <v>8316</v>
      </c>
      <c r="T2964" s="5">
        <f t="shared" si="187"/>
        <v>60.9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s="6">
        <f t="shared" si="186"/>
        <v>106.85</v>
      </c>
      <c r="Q2965" t="s">
        <v>8271</v>
      </c>
      <c r="R2965" s="7" t="s">
        <v>8315</v>
      </c>
      <c r="S2965" t="s">
        <v>8316</v>
      </c>
      <c r="T2965" s="5">
        <f t="shared" si="187"/>
        <v>109.03061224489795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s="6">
        <f t="shared" si="186"/>
        <v>100.71379999999999</v>
      </c>
      <c r="Q2966" t="s">
        <v>8271</v>
      </c>
      <c r="R2966" s="7" t="s">
        <v>8315</v>
      </c>
      <c r="S2966" t="s">
        <v>8316</v>
      </c>
      <c r="T2966" s="5">
        <f t="shared" si="187"/>
        <v>25.692295918367346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s="6">
        <f t="shared" si="186"/>
        <v>109.00000000000001</v>
      </c>
      <c r="Q2967" t="s">
        <v>8271</v>
      </c>
      <c r="R2967" s="7" t="s">
        <v>8315</v>
      </c>
      <c r="S2967" t="s">
        <v>8316</v>
      </c>
      <c r="T2967" s="5">
        <f t="shared" si="187"/>
        <v>41.92307692307692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s="6">
        <f t="shared" si="186"/>
        <v>113.63000000000001</v>
      </c>
      <c r="Q2968" t="s">
        <v>8271</v>
      </c>
      <c r="R2968" s="7" t="s">
        <v>8315</v>
      </c>
      <c r="S2968" t="s">
        <v>8316</v>
      </c>
      <c r="T2968" s="5">
        <f t="shared" si="187"/>
        <v>88.7734375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s="6">
        <f t="shared" si="186"/>
        <v>113.92</v>
      </c>
      <c r="Q2969" t="s">
        <v>8271</v>
      </c>
      <c r="R2969" s="7" t="s">
        <v>8315</v>
      </c>
      <c r="S2969" t="s">
        <v>8316</v>
      </c>
      <c r="T2969" s="5">
        <f t="shared" si="187"/>
        <v>80.225352112676063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s="6">
        <f t="shared" si="186"/>
        <v>106</v>
      </c>
      <c r="Q2970" t="s">
        <v>8271</v>
      </c>
      <c r="R2970" s="7" t="s">
        <v>8315</v>
      </c>
      <c r="S2970" t="s">
        <v>8316</v>
      </c>
      <c r="T2970" s="5">
        <f t="shared" si="187"/>
        <v>78.936170212765958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s="6">
        <f t="shared" si="186"/>
        <v>162.5</v>
      </c>
      <c r="Q2971" t="s">
        <v>8271</v>
      </c>
      <c r="R2971" s="7" t="s">
        <v>8315</v>
      </c>
      <c r="S2971" t="s">
        <v>8316</v>
      </c>
      <c r="T2971" s="5">
        <f t="shared" si="187"/>
        <v>95.588235294117652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s="6">
        <f t="shared" si="186"/>
        <v>106</v>
      </c>
      <c r="Q2972" t="s">
        <v>8271</v>
      </c>
      <c r="R2972" s="7" t="s">
        <v>8315</v>
      </c>
      <c r="S2972" t="s">
        <v>8316</v>
      </c>
      <c r="T2972" s="5">
        <f t="shared" si="187"/>
        <v>69.890109890109883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s="6">
        <f t="shared" si="186"/>
        <v>100.15624999999999</v>
      </c>
      <c r="Q2973" t="s">
        <v>8271</v>
      </c>
      <c r="R2973" s="7" t="s">
        <v>8315</v>
      </c>
      <c r="S2973" t="s">
        <v>8316</v>
      </c>
      <c r="T2973" s="5">
        <f t="shared" si="187"/>
        <v>74.534883720930239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s="6">
        <f t="shared" si="186"/>
        <v>105.35000000000001</v>
      </c>
      <c r="Q2974" t="s">
        <v>8271</v>
      </c>
      <c r="R2974" s="7" t="s">
        <v>8315</v>
      </c>
      <c r="S2974" t="s">
        <v>8316</v>
      </c>
      <c r="T2974" s="5">
        <f t="shared" si="187"/>
        <v>123.94117647058823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s="6">
        <f t="shared" si="186"/>
        <v>174.8</v>
      </c>
      <c r="Q2975" t="s">
        <v>8271</v>
      </c>
      <c r="R2975" s="7" t="s">
        <v>8315</v>
      </c>
      <c r="S2975" t="s">
        <v>8316</v>
      </c>
      <c r="T2975" s="5">
        <f t="shared" si="187"/>
        <v>264.84848484848487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s="6">
        <f t="shared" si="186"/>
        <v>102</v>
      </c>
      <c r="Q2976" t="s">
        <v>8271</v>
      </c>
      <c r="R2976" s="7" t="s">
        <v>8315</v>
      </c>
      <c r="S2976" t="s">
        <v>8316</v>
      </c>
      <c r="T2976" s="5">
        <f t="shared" si="187"/>
        <v>58.620689655172413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s="6">
        <f t="shared" si="186"/>
        <v>100.125</v>
      </c>
      <c r="Q2977" t="s">
        <v>8271</v>
      </c>
      <c r="R2977" s="7" t="s">
        <v>8315</v>
      </c>
      <c r="S2977" t="s">
        <v>8316</v>
      </c>
      <c r="T2977" s="5">
        <f t="shared" si="187"/>
        <v>70.884955752212392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s="6">
        <f t="shared" si="186"/>
        <v>171.42857142857142</v>
      </c>
      <c r="Q2978" t="s">
        <v>8271</v>
      </c>
      <c r="R2978" s="7" t="s">
        <v>8315</v>
      </c>
      <c r="S2978" t="s">
        <v>8316</v>
      </c>
      <c r="T2978" s="5">
        <f t="shared" si="187"/>
        <v>8.5714285714285712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s="6">
        <f t="shared" si="186"/>
        <v>113.56666666666666</v>
      </c>
      <c r="Q2979" t="s">
        <v>8271</v>
      </c>
      <c r="R2979" s="7" t="s">
        <v>8315</v>
      </c>
      <c r="S2979" t="s">
        <v>8316</v>
      </c>
      <c r="T2979" s="5">
        <f t="shared" si="187"/>
        <v>113.56666666666666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s="6">
        <f t="shared" si="186"/>
        <v>129.46666666666667</v>
      </c>
      <c r="Q2980" t="s">
        <v>8271</v>
      </c>
      <c r="R2980" s="7" t="s">
        <v>8315</v>
      </c>
      <c r="S2980" t="s">
        <v>8316</v>
      </c>
      <c r="T2980" s="5">
        <f t="shared" si="187"/>
        <v>60.6875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s="6">
        <f t="shared" si="186"/>
        <v>101.4</v>
      </c>
      <c r="Q2981" t="s">
        <v>8271</v>
      </c>
      <c r="R2981" s="7" t="s">
        <v>8315</v>
      </c>
      <c r="S2981" t="s">
        <v>8316</v>
      </c>
      <c r="T2981" s="5">
        <f t="shared" si="187"/>
        <v>110.21739130434783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s="6">
        <f t="shared" si="186"/>
        <v>109.16666666666666</v>
      </c>
      <c r="Q2982" t="s">
        <v>8271</v>
      </c>
      <c r="R2982" s="7" t="s">
        <v>8315</v>
      </c>
      <c r="S2982" t="s">
        <v>8316</v>
      </c>
      <c r="T2982" s="5">
        <f t="shared" si="187"/>
        <v>136.45833333333334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s="6">
        <f t="shared" si="186"/>
        <v>128.92500000000001</v>
      </c>
      <c r="Q2983" t="s">
        <v>8303</v>
      </c>
      <c r="R2983" s="7" t="s">
        <v>8315</v>
      </c>
      <c r="S2983" t="s">
        <v>8355</v>
      </c>
      <c r="T2983" s="5">
        <f t="shared" si="187"/>
        <v>53.164948453608247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s="6">
        <f t="shared" si="186"/>
        <v>102.06</v>
      </c>
      <c r="Q2984" t="s">
        <v>8303</v>
      </c>
      <c r="R2984" s="7" t="s">
        <v>8315</v>
      </c>
      <c r="S2984" t="s">
        <v>8355</v>
      </c>
      <c r="T2984" s="5">
        <f t="shared" si="187"/>
        <v>86.491525423728817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s="6">
        <f t="shared" si="186"/>
        <v>146.53957758620692</v>
      </c>
      <c r="Q2985" t="s">
        <v>8303</v>
      </c>
      <c r="R2985" s="7" t="s">
        <v>8315</v>
      </c>
      <c r="S2985" t="s">
        <v>8355</v>
      </c>
      <c r="T2985" s="5">
        <f t="shared" si="187"/>
        <v>155.23827397260274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s="6">
        <f t="shared" si="186"/>
        <v>100.352</v>
      </c>
      <c r="Q2986" t="s">
        <v>8303</v>
      </c>
      <c r="R2986" s="7" t="s">
        <v>8315</v>
      </c>
      <c r="S2986" t="s">
        <v>8355</v>
      </c>
      <c r="T2986" s="5">
        <f t="shared" si="187"/>
        <v>115.08256880733946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s="6">
        <f t="shared" si="186"/>
        <v>121.64999999999999</v>
      </c>
      <c r="Q2987" t="s">
        <v>8303</v>
      </c>
      <c r="R2987" s="7" t="s">
        <v>8315</v>
      </c>
      <c r="S2987" t="s">
        <v>8355</v>
      </c>
      <c r="T2987" s="5">
        <f t="shared" si="187"/>
        <v>109.5945945945946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s="6">
        <f t="shared" si="186"/>
        <v>105.5</v>
      </c>
      <c r="Q2988" t="s">
        <v>8303</v>
      </c>
      <c r="R2988" s="7" t="s">
        <v>8315</v>
      </c>
      <c r="S2988" t="s">
        <v>8355</v>
      </c>
      <c r="T2988" s="5">
        <f t="shared" si="187"/>
        <v>45.214285714285715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s="6">
        <f t="shared" si="186"/>
        <v>110.4008</v>
      </c>
      <c r="Q2989" t="s">
        <v>8303</v>
      </c>
      <c r="R2989" s="7" t="s">
        <v>8315</v>
      </c>
      <c r="S2989" t="s">
        <v>8355</v>
      </c>
      <c r="T2989" s="5">
        <f t="shared" si="187"/>
        <v>104.15169811320754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s="6">
        <f t="shared" si="186"/>
        <v>100</v>
      </c>
      <c r="Q2990" t="s">
        <v>8303</v>
      </c>
      <c r="R2990" s="7" t="s">
        <v>8315</v>
      </c>
      <c r="S2990" t="s">
        <v>8355</v>
      </c>
      <c r="T2990" s="5">
        <f t="shared" si="187"/>
        <v>35.714285714285715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s="6">
        <f t="shared" si="186"/>
        <v>176.535</v>
      </c>
      <c r="Q2991" t="s">
        <v>8303</v>
      </c>
      <c r="R2991" s="7" t="s">
        <v>8315</v>
      </c>
      <c r="S2991" t="s">
        <v>8355</v>
      </c>
      <c r="T2991" s="5">
        <f t="shared" si="187"/>
        <v>96.997252747252745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s="6">
        <f t="shared" si="186"/>
        <v>100</v>
      </c>
      <c r="Q2992" t="s">
        <v>8303</v>
      </c>
      <c r="R2992" s="7" t="s">
        <v>8315</v>
      </c>
      <c r="S2992" t="s">
        <v>8355</v>
      </c>
      <c r="T2992" s="5">
        <f t="shared" si="187"/>
        <v>370.37037037037038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s="6">
        <f t="shared" si="186"/>
        <v>103.29411764705883</v>
      </c>
      <c r="Q2993" t="s">
        <v>8303</v>
      </c>
      <c r="R2993" s="7" t="s">
        <v>8315</v>
      </c>
      <c r="S2993" t="s">
        <v>8355</v>
      </c>
      <c r="T2993" s="5">
        <f t="shared" si="187"/>
        <v>94.408602150537632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s="6">
        <f t="shared" si="186"/>
        <v>104.5</v>
      </c>
      <c r="Q2994" t="s">
        <v>8303</v>
      </c>
      <c r="R2994" s="7" t="s">
        <v>8315</v>
      </c>
      <c r="S2994" t="s">
        <v>8355</v>
      </c>
      <c r="T2994" s="5">
        <f t="shared" si="187"/>
        <v>48.984375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s="6">
        <f t="shared" si="186"/>
        <v>100.29999999999998</v>
      </c>
      <c r="Q2995" t="s">
        <v>8303</v>
      </c>
      <c r="R2995" s="7" t="s">
        <v>8315</v>
      </c>
      <c r="S2995" t="s">
        <v>8355</v>
      </c>
      <c r="T2995" s="5">
        <f t="shared" si="187"/>
        <v>45.590909090909093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s="6">
        <f t="shared" si="186"/>
        <v>457.74666666666673</v>
      </c>
      <c r="Q2996" t="s">
        <v>8303</v>
      </c>
      <c r="R2996" s="7" t="s">
        <v>8315</v>
      </c>
      <c r="S2996" t="s">
        <v>8355</v>
      </c>
      <c r="T2996" s="5">
        <f t="shared" si="187"/>
        <v>23.275254237288134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s="6">
        <f t="shared" si="186"/>
        <v>104.96000000000001</v>
      </c>
      <c r="Q2997" t="s">
        <v>8303</v>
      </c>
      <c r="R2997" s="7" t="s">
        <v>8315</v>
      </c>
      <c r="S2997" t="s">
        <v>8355</v>
      </c>
      <c r="T2997" s="5">
        <f t="shared" si="187"/>
        <v>63.2289156626506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s="6">
        <f t="shared" si="186"/>
        <v>171.94285714285715</v>
      </c>
      <c r="Q2998" t="s">
        <v>8303</v>
      </c>
      <c r="R2998" s="7" t="s">
        <v>8315</v>
      </c>
      <c r="S2998" t="s">
        <v>8355</v>
      </c>
      <c r="T2998" s="5">
        <f t="shared" si="187"/>
        <v>153.5204081632653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s="6">
        <f t="shared" si="186"/>
        <v>103.73000000000002</v>
      </c>
      <c r="Q2999" t="s">
        <v>8303</v>
      </c>
      <c r="R2999" s="7" t="s">
        <v>8315</v>
      </c>
      <c r="S2999" t="s">
        <v>8355</v>
      </c>
      <c r="T2999" s="5">
        <f t="shared" si="187"/>
        <v>90.2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s="6">
        <f t="shared" si="186"/>
        <v>103.029</v>
      </c>
      <c r="Q3000" t="s">
        <v>8303</v>
      </c>
      <c r="R3000" s="7" t="s">
        <v>8315</v>
      </c>
      <c r="S3000" t="s">
        <v>8355</v>
      </c>
      <c r="T3000" s="5">
        <f t="shared" si="187"/>
        <v>118.97113163972287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s="6">
        <f t="shared" si="186"/>
        <v>118.88888888888889</v>
      </c>
      <c r="Q3001" t="s">
        <v>8303</v>
      </c>
      <c r="R3001" s="7" t="s">
        <v>8315</v>
      </c>
      <c r="S3001" t="s">
        <v>8355</v>
      </c>
      <c r="T3001" s="5">
        <f t="shared" si="187"/>
        <v>80.25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s="6">
        <f t="shared" si="186"/>
        <v>100</v>
      </c>
      <c r="Q3002" t="s">
        <v>8303</v>
      </c>
      <c r="R3002" s="7" t="s">
        <v>8315</v>
      </c>
      <c r="S3002" t="s">
        <v>8355</v>
      </c>
      <c r="T3002" s="5">
        <f t="shared" si="187"/>
        <v>62.5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s="6">
        <f t="shared" si="186"/>
        <v>318.69988910451895</v>
      </c>
      <c r="Q3003" t="s">
        <v>8303</v>
      </c>
      <c r="R3003" s="7" t="s">
        <v>8315</v>
      </c>
      <c r="S3003" t="s">
        <v>8355</v>
      </c>
      <c r="T3003" s="5">
        <f t="shared" si="187"/>
        <v>131.37719999999999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s="6">
        <f t="shared" si="186"/>
        <v>108.50614285714286</v>
      </c>
      <c r="Q3004" t="s">
        <v>8303</v>
      </c>
      <c r="R3004" s="7" t="s">
        <v>8315</v>
      </c>
      <c r="S3004" t="s">
        <v>8355</v>
      </c>
      <c r="T3004" s="5">
        <f t="shared" si="187"/>
        <v>73.032980769230775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s="6">
        <f t="shared" si="186"/>
        <v>101.16666666666667</v>
      </c>
      <c r="Q3005" t="s">
        <v>8303</v>
      </c>
      <c r="R3005" s="7" t="s">
        <v>8315</v>
      </c>
      <c r="S3005" t="s">
        <v>8355</v>
      </c>
      <c r="T3005" s="5">
        <f t="shared" si="187"/>
        <v>178.52941176470588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s="6">
        <f t="shared" si="186"/>
        <v>112.815</v>
      </c>
      <c r="Q3006" t="s">
        <v>8303</v>
      </c>
      <c r="R3006" s="7" t="s">
        <v>8315</v>
      </c>
      <c r="S3006" t="s">
        <v>8355</v>
      </c>
      <c r="T3006" s="5">
        <f t="shared" si="187"/>
        <v>162.90974729241879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s="6">
        <f t="shared" si="186"/>
        <v>120.49622641509434</v>
      </c>
      <c r="Q3007" t="s">
        <v>8303</v>
      </c>
      <c r="R3007" s="7" t="s">
        <v>8315</v>
      </c>
      <c r="S3007" t="s">
        <v>8355</v>
      </c>
      <c r="T3007" s="5">
        <f t="shared" si="187"/>
        <v>108.24237288135593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s="6">
        <f t="shared" si="186"/>
        <v>107.74999999999999</v>
      </c>
      <c r="Q3008" t="s">
        <v>8303</v>
      </c>
      <c r="R3008" s="7" t="s">
        <v>8315</v>
      </c>
      <c r="S3008" t="s">
        <v>8355</v>
      </c>
      <c r="T3008" s="5">
        <f t="shared" si="187"/>
        <v>88.865979381443296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s="6">
        <f t="shared" si="186"/>
        <v>180</v>
      </c>
      <c r="Q3009" t="s">
        <v>8303</v>
      </c>
      <c r="R3009" s="7" t="s">
        <v>8315</v>
      </c>
      <c r="S3009" t="s">
        <v>8355</v>
      </c>
      <c r="T3009" s="5">
        <f t="shared" si="187"/>
        <v>54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s="6">
        <f t="shared" si="186"/>
        <v>101.16666666666667</v>
      </c>
      <c r="Q3010" t="s">
        <v>8303</v>
      </c>
      <c r="R3010" s="7" t="s">
        <v>8315</v>
      </c>
      <c r="S3010" t="s">
        <v>8355</v>
      </c>
      <c r="T3010" s="5">
        <f t="shared" si="187"/>
        <v>116.73076923076923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s="6">
        <f t="shared" ref="P3011:P3074" si="190">(E3011/D3011)*100</f>
        <v>119.756</v>
      </c>
      <c r="Q3011" t="s">
        <v>8303</v>
      </c>
      <c r="R3011" s="7" t="s">
        <v>8315</v>
      </c>
      <c r="S3011" t="s">
        <v>8355</v>
      </c>
      <c r="T3011" s="5">
        <f t="shared" ref="T3011:T3074" si="191">E3011/N3011</f>
        <v>233.8984375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s="6">
        <f t="shared" si="190"/>
        <v>158</v>
      </c>
      <c r="Q3012" t="s">
        <v>8303</v>
      </c>
      <c r="R3012" s="7" t="s">
        <v>8315</v>
      </c>
      <c r="S3012" t="s">
        <v>8355</v>
      </c>
      <c r="T3012" s="5">
        <f t="shared" si="191"/>
        <v>158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s="6">
        <f t="shared" si="190"/>
        <v>123.66666666666666</v>
      </c>
      <c r="Q3013" t="s">
        <v>8303</v>
      </c>
      <c r="R3013" s="7" t="s">
        <v>8315</v>
      </c>
      <c r="S3013" t="s">
        <v>8355</v>
      </c>
      <c r="T3013" s="5">
        <f t="shared" si="191"/>
        <v>14.84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s="6">
        <f t="shared" si="190"/>
        <v>117.12499999999999</v>
      </c>
      <c r="Q3014" t="s">
        <v>8303</v>
      </c>
      <c r="R3014" s="7" t="s">
        <v>8315</v>
      </c>
      <c r="S3014" t="s">
        <v>8355</v>
      </c>
      <c r="T3014" s="5">
        <f t="shared" si="191"/>
        <v>85.181818181818187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s="6">
        <f t="shared" si="190"/>
        <v>156.96</v>
      </c>
      <c r="Q3015" t="s">
        <v>8303</v>
      </c>
      <c r="R3015" s="7" t="s">
        <v>8315</v>
      </c>
      <c r="S3015" t="s">
        <v>8355</v>
      </c>
      <c r="T3015" s="5">
        <f t="shared" si="191"/>
        <v>146.69158878504672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s="6">
        <f t="shared" si="190"/>
        <v>113.104</v>
      </c>
      <c r="Q3016" t="s">
        <v>8303</v>
      </c>
      <c r="R3016" s="7" t="s">
        <v>8315</v>
      </c>
      <c r="S3016" t="s">
        <v>8355</v>
      </c>
      <c r="T3016" s="5">
        <f t="shared" si="191"/>
        <v>50.764811490125673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s="6">
        <f t="shared" si="190"/>
        <v>103.17647058823529</v>
      </c>
      <c r="Q3017" t="s">
        <v>8303</v>
      </c>
      <c r="R3017" s="7" t="s">
        <v>8315</v>
      </c>
      <c r="S3017" t="s">
        <v>8355</v>
      </c>
      <c r="T3017" s="5">
        <f t="shared" si="191"/>
        <v>87.7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s="6">
        <f t="shared" si="190"/>
        <v>102.61176470588236</v>
      </c>
      <c r="Q3018" t="s">
        <v>8303</v>
      </c>
      <c r="R3018" s="7" t="s">
        <v>8315</v>
      </c>
      <c r="S3018" t="s">
        <v>8355</v>
      </c>
      <c r="T3018" s="5">
        <f t="shared" si="191"/>
        <v>242.27777777777777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s="6">
        <f t="shared" si="190"/>
        <v>105.84090909090908</v>
      </c>
      <c r="Q3019" t="s">
        <v>8303</v>
      </c>
      <c r="R3019" s="7" t="s">
        <v>8315</v>
      </c>
      <c r="S3019" t="s">
        <v>8355</v>
      </c>
      <c r="T3019" s="5">
        <f t="shared" si="191"/>
        <v>146.44654088050314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s="6">
        <f t="shared" si="190"/>
        <v>100.71428571428571</v>
      </c>
      <c r="Q3020" t="s">
        <v>8303</v>
      </c>
      <c r="R3020" s="7" t="s">
        <v>8315</v>
      </c>
      <c r="S3020" t="s">
        <v>8355</v>
      </c>
      <c r="T3020" s="5">
        <f t="shared" si="191"/>
        <v>103.17073170731707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s="6">
        <f t="shared" si="190"/>
        <v>121.23333333333332</v>
      </c>
      <c r="Q3021" t="s">
        <v>8303</v>
      </c>
      <c r="R3021" s="7" t="s">
        <v>8315</v>
      </c>
      <c r="S3021" t="s">
        <v>8355</v>
      </c>
      <c r="T3021" s="5">
        <f t="shared" si="191"/>
        <v>80.464601769911511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s="6">
        <f t="shared" si="190"/>
        <v>100.57142857142858</v>
      </c>
      <c r="Q3022" t="s">
        <v>8303</v>
      </c>
      <c r="R3022" s="7" t="s">
        <v>8315</v>
      </c>
      <c r="S3022" t="s">
        <v>8355</v>
      </c>
      <c r="T3022" s="5">
        <f t="shared" si="191"/>
        <v>234.66666666666666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s="6">
        <f t="shared" si="190"/>
        <v>116.02222222222223</v>
      </c>
      <c r="Q3023" t="s">
        <v>8303</v>
      </c>
      <c r="R3023" s="7" t="s">
        <v>8315</v>
      </c>
      <c r="S3023" t="s">
        <v>8355</v>
      </c>
      <c r="T3023" s="5">
        <f t="shared" si="191"/>
        <v>50.689320388349515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s="6">
        <f t="shared" si="190"/>
        <v>100.88</v>
      </c>
      <c r="Q3024" t="s">
        <v>8303</v>
      </c>
      <c r="R3024" s="7" t="s">
        <v>8315</v>
      </c>
      <c r="S3024" t="s">
        <v>8355</v>
      </c>
      <c r="T3024" s="5">
        <f t="shared" si="191"/>
        <v>162.70967741935485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s="6">
        <f t="shared" si="190"/>
        <v>103</v>
      </c>
      <c r="Q3025" t="s">
        <v>8303</v>
      </c>
      <c r="R3025" s="7" t="s">
        <v>8315</v>
      </c>
      <c r="S3025" t="s">
        <v>8355</v>
      </c>
      <c r="T3025" s="5">
        <f t="shared" si="191"/>
        <v>120.16666666666667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s="6">
        <f t="shared" si="190"/>
        <v>246.42</v>
      </c>
      <c r="Q3026" t="s">
        <v>8303</v>
      </c>
      <c r="R3026" s="7" t="s">
        <v>8315</v>
      </c>
      <c r="S3026" t="s">
        <v>8355</v>
      </c>
      <c r="T3026" s="5">
        <f t="shared" si="191"/>
        <v>67.697802197802204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s="6">
        <f t="shared" si="190"/>
        <v>302.2</v>
      </c>
      <c r="Q3027" t="s">
        <v>8303</v>
      </c>
      <c r="R3027" s="7" t="s">
        <v>8315</v>
      </c>
      <c r="S3027" t="s">
        <v>8355</v>
      </c>
      <c r="T3027" s="5">
        <f t="shared" si="191"/>
        <v>52.103448275862071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s="6">
        <f t="shared" si="190"/>
        <v>143.33333333333334</v>
      </c>
      <c r="Q3028" t="s">
        <v>8303</v>
      </c>
      <c r="R3028" s="7" t="s">
        <v>8315</v>
      </c>
      <c r="S3028" t="s">
        <v>8355</v>
      </c>
      <c r="T3028" s="5">
        <f t="shared" si="191"/>
        <v>51.6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s="6">
        <f t="shared" si="190"/>
        <v>131.44</v>
      </c>
      <c r="Q3029" t="s">
        <v>8303</v>
      </c>
      <c r="R3029" s="7" t="s">
        <v>8315</v>
      </c>
      <c r="S3029" t="s">
        <v>8355</v>
      </c>
      <c r="T3029" s="5">
        <f t="shared" si="191"/>
        <v>164.3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s="6">
        <f t="shared" si="190"/>
        <v>168.01999999999998</v>
      </c>
      <c r="Q3030" t="s">
        <v>8303</v>
      </c>
      <c r="R3030" s="7" t="s">
        <v>8315</v>
      </c>
      <c r="S3030" t="s">
        <v>8355</v>
      </c>
      <c r="T3030" s="5">
        <f t="shared" si="191"/>
        <v>84.858585858585855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s="6">
        <f t="shared" si="190"/>
        <v>109.67666666666666</v>
      </c>
      <c r="Q3031" t="s">
        <v>8303</v>
      </c>
      <c r="R3031" s="7" t="s">
        <v>8315</v>
      </c>
      <c r="S3031" t="s">
        <v>8355</v>
      </c>
      <c r="T3031" s="5">
        <f t="shared" si="191"/>
        <v>94.548850574712645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s="6">
        <f t="shared" si="190"/>
        <v>106.6857142857143</v>
      </c>
      <c r="Q3032" t="s">
        <v>8303</v>
      </c>
      <c r="R3032" s="7" t="s">
        <v>8315</v>
      </c>
      <c r="S3032" t="s">
        <v>8355</v>
      </c>
      <c r="T3032" s="5">
        <f t="shared" si="191"/>
        <v>45.536585365853661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s="6">
        <f t="shared" si="190"/>
        <v>100</v>
      </c>
      <c r="Q3033" t="s">
        <v>8303</v>
      </c>
      <c r="R3033" s="7" t="s">
        <v>8315</v>
      </c>
      <c r="S3033" t="s">
        <v>8355</v>
      </c>
      <c r="T3033" s="5">
        <f t="shared" si="191"/>
        <v>51.724137931034484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s="6">
        <f t="shared" si="190"/>
        <v>127.2</v>
      </c>
      <c r="Q3034" t="s">
        <v>8303</v>
      </c>
      <c r="R3034" s="7" t="s">
        <v>8315</v>
      </c>
      <c r="S3034" t="s">
        <v>8355</v>
      </c>
      <c r="T3034" s="5">
        <f t="shared" si="191"/>
        <v>50.88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s="6">
        <f t="shared" si="190"/>
        <v>146.53333333333333</v>
      </c>
      <c r="Q3035" t="s">
        <v>8303</v>
      </c>
      <c r="R3035" s="7" t="s">
        <v>8315</v>
      </c>
      <c r="S3035" t="s">
        <v>8355</v>
      </c>
      <c r="T3035" s="5">
        <f t="shared" si="191"/>
        <v>191.13043478260869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s="6">
        <f t="shared" si="190"/>
        <v>112.53599999999999</v>
      </c>
      <c r="Q3036" t="s">
        <v>8303</v>
      </c>
      <c r="R3036" s="7" t="s">
        <v>8315</v>
      </c>
      <c r="S3036" t="s">
        <v>8355</v>
      </c>
      <c r="T3036" s="5">
        <f t="shared" si="191"/>
        <v>89.314285714285717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s="6">
        <f t="shared" si="190"/>
        <v>108.78684000000001</v>
      </c>
      <c r="Q3037" t="s">
        <v>8303</v>
      </c>
      <c r="R3037" s="7" t="s">
        <v>8315</v>
      </c>
      <c r="S3037" t="s">
        <v>8355</v>
      </c>
      <c r="T3037" s="5">
        <f t="shared" si="191"/>
        <v>88.588631921824103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s="6">
        <f t="shared" si="190"/>
        <v>126.732</v>
      </c>
      <c r="Q3038" t="s">
        <v>8303</v>
      </c>
      <c r="R3038" s="7" t="s">
        <v>8315</v>
      </c>
      <c r="S3038" t="s">
        <v>8355</v>
      </c>
      <c r="T3038" s="5">
        <f t="shared" si="191"/>
        <v>96.300911854103347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s="6">
        <f t="shared" si="190"/>
        <v>213.20000000000002</v>
      </c>
      <c r="Q3039" t="s">
        <v>8303</v>
      </c>
      <c r="R3039" s="7" t="s">
        <v>8315</v>
      </c>
      <c r="S3039" t="s">
        <v>8355</v>
      </c>
      <c r="T3039" s="5">
        <f t="shared" si="191"/>
        <v>33.3125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s="6">
        <f t="shared" si="190"/>
        <v>100.49999999999999</v>
      </c>
      <c r="Q3040" t="s">
        <v>8303</v>
      </c>
      <c r="R3040" s="7" t="s">
        <v>8315</v>
      </c>
      <c r="S3040" t="s">
        <v>8355</v>
      </c>
      <c r="T3040" s="5">
        <f t="shared" si="191"/>
        <v>37.222222222222221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s="6">
        <f t="shared" si="190"/>
        <v>108.71389999999998</v>
      </c>
      <c r="Q3041" t="s">
        <v>8303</v>
      </c>
      <c r="R3041" s="7" t="s">
        <v>8315</v>
      </c>
      <c r="S3041" t="s">
        <v>8355</v>
      </c>
      <c r="T3041" s="5">
        <f t="shared" si="191"/>
        <v>92.130423728813554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s="6">
        <f t="shared" si="190"/>
        <v>107.5</v>
      </c>
      <c r="Q3042" t="s">
        <v>8303</v>
      </c>
      <c r="R3042" s="7" t="s">
        <v>8315</v>
      </c>
      <c r="S3042" t="s">
        <v>8355</v>
      </c>
      <c r="T3042" s="5">
        <f t="shared" si="191"/>
        <v>76.785714285714292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s="6">
        <f t="shared" si="190"/>
        <v>110.48192771084338</v>
      </c>
      <c r="Q3043" t="s">
        <v>8303</v>
      </c>
      <c r="R3043" s="7" t="s">
        <v>8315</v>
      </c>
      <c r="S3043" t="s">
        <v>8355</v>
      </c>
      <c r="T3043" s="5">
        <f t="shared" si="191"/>
        <v>96.526315789473685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s="6">
        <f t="shared" si="190"/>
        <v>128</v>
      </c>
      <c r="Q3044" t="s">
        <v>8303</v>
      </c>
      <c r="R3044" s="7" t="s">
        <v>8315</v>
      </c>
      <c r="S3044" t="s">
        <v>8355</v>
      </c>
      <c r="T3044" s="5">
        <f t="shared" si="191"/>
        <v>51.891891891891895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s="6">
        <f t="shared" si="190"/>
        <v>110.00666666666667</v>
      </c>
      <c r="Q3045" t="s">
        <v>8303</v>
      </c>
      <c r="R3045" s="7" t="s">
        <v>8315</v>
      </c>
      <c r="S3045" t="s">
        <v>8355</v>
      </c>
      <c r="T3045" s="5">
        <f t="shared" si="191"/>
        <v>128.9140625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s="6">
        <f t="shared" si="190"/>
        <v>109.34166666666667</v>
      </c>
      <c r="Q3046" t="s">
        <v>8303</v>
      </c>
      <c r="R3046" s="7" t="s">
        <v>8315</v>
      </c>
      <c r="S3046" t="s">
        <v>8355</v>
      </c>
      <c r="T3046" s="5">
        <f t="shared" si="191"/>
        <v>84.108974358974365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s="6">
        <f t="shared" si="190"/>
        <v>132.70650000000001</v>
      </c>
      <c r="Q3047" t="s">
        <v>8303</v>
      </c>
      <c r="R3047" s="7" t="s">
        <v>8315</v>
      </c>
      <c r="S3047" t="s">
        <v>8355</v>
      </c>
      <c r="T3047" s="5">
        <f t="shared" si="191"/>
        <v>82.941562500000003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s="6">
        <f t="shared" si="190"/>
        <v>190.84810126582278</v>
      </c>
      <c r="Q3048" t="s">
        <v>8303</v>
      </c>
      <c r="R3048" s="7" t="s">
        <v>8315</v>
      </c>
      <c r="S3048" t="s">
        <v>8355</v>
      </c>
      <c r="T3048" s="5">
        <f t="shared" si="191"/>
        <v>259.94827586206895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s="6">
        <f t="shared" si="190"/>
        <v>149</v>
      </c>
      <c r="Q3049" t="s">
        <v>8303</v>
      </c>
      <c r="R3049" s="7" t="s">
        <v>8315</v>
      </c>
      <c r="S3049" t="s">
        <v>8355</v>
      </c>
      <c r="T3049" s="5">
        <f t="shared" si="191"/>
        <v>37.25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s="6">
        <f t="shared" si="190"/>
        <v>166.4</v>
      </c>
      <c r="Q3050" t="s">
        <v>8303</v>
      </c>
      <c r="R3050" s="7" t="s">
        <v>8315</v>
      </c>
      <c r="S3050" t="s">
        <v>8355</v>
      </c>
      <c r="T3050" s="5">
        <f t="shared" si="191"/>
        <v>177.02127659574469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s="6">
        <f t="shared" si="190"/>
        <v>106.66666666666667</v>
      </c>
      <c r="Q3051" t="s">
        <v>8303</v>
      </c>
      <c r="R3051" s="7" t="s">
        <v>8315</v>
      </c>
      <c r="S3051" t="s">
        <v>8355</v>
      </c>
      <c r="T3051" s="5">
        <f t="shared" si="191"/>
        <v>74.074074074074076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s="6">
        <f t="shared" si="190"/>
        <v>106</v>
      </c>
      <c r="Q3052" t="s">
        <v>8303</v>
      </c>
      <c r="R3052" s="7" t="s">
        <v>8315</v>
      </c>
      <c r="S3052" t="s">
        <v>8355</v>
      </c>
      <c r="T3052" s="5">
        <f t="shared" si="191"/>
        <v>70.666666666666671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s="6">
        <f t="shared" si="190"/>
        <v>23.62857142857143</v>
      </c>
      <c r="Q3053" t="s">
        <v>8303</v>
      </c>
      <c r="R3053" s="7" t="s">
        <v>8315</v>
      </c>
      <c r="S3053" t="s">
        <v>8355</v>
      </c>
      <c r="T3053" s="5">
        <f t="shared" si="191"/>
        <v>23.62857142857143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s="6">
        <f t="shared" si="190"/>
        <v>0.15</v>
      </c>
      <c r="Q3054" t="s">
        <v>8303</v>
      </c>
      <c r="R3054" s="7" t="s">
        <v>8315</v>
      </c>
      <c r="S3054" t="s">
        <v>8355</v>
      </c>
      <c r="T3054" s="5">
        <f t="shared" si="191"/>
        <v>37.5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s="6">
        <f t="shared" si="190"/>
        <v>0.4</v>
      </c>
      <c r="Q3055" t="s">
        <v>8303</v>
      </c>
      <c r="R3055" s="7" t="s">
        <v>8315</v>
      </c>
      <c r="S3055" t="s">
        <v>8355</v>
      </c>
      <c r="T3055" s="5">
        <f t="shared" si="191"/>
        <v>13.333333333333334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s="6">
        <f t="shared" si="190"/>
        <v>0</v>
      </c>
      <c r="Q3056" t="s">
        <v>8303</v>
      </c>
      <c r="R3056" s="7" t="s">
        <v>8315</v>
      </c>
      <c r="S3056" t="s">
        <v>8355</v>
      </c>
      <c r="T3056" s="5" t="e">
        <f t="shared" si="191"/>
        <v>#DIV/0!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s="6">
        <f t="shared" si="190"/>
        <v>5.0000000000000001E-3</v>
      </c>
      <c r="Q3057" t="s">
        <v>8303</v>
      </c>
      <c r="R3057" s="7" t="s">
        <v>8315</v>
      </c>
      <c r="S3057" t="s">
        <v>8355</v>
      </c>
      <c r="T3057" s="5">
        <f t="shared" si="191"/>
        <v>1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s="6">
        <f t="shared" si="190"/>
        <v>0</v>
      </c>
      <c r="Q3058" t="s">
        <v>8303</v>
      </c>
      <c r="R3058" s="7" t="s">
        <v>8315</v>
      </c>
      <c r="S3058" t="s">
        <v>8355</v>
      </c>
      <c r="T3058" s="5" t="e">
        <f t="shared" si="191"/>
        <v>#DIV/0!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s="6">
        <f t="shared" si="190"/>
        <v>0</v>
      </c>
      <c r="Q3059" t="s">
        <v>8303</v>
      </c>
      <c r="R3059" s="7" t="s">
        <v>8315</v>
      </c>
      <c r="S3059" t="s">
        <v>8355</v>
      </c>
      <c r="T3059" s="5" t="e">
        <f t="shared" si="191"/>
        <v>#DIV/0!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s="6">
        <f t="shared" si="190"/>
        <v>1.6666666666666666E-2</v>
      </c>
      <c r="Q3060" t="s">
        <v>8303</v>
      </c>
      <c r="R3060" s="7" t="s">
        <v>8315</v>
      </c>
      <c r="S3060" t="s">
        <v>8355</v>
      </c>
      <c r="T3060" s="5">
        <f t="shared" si="191"/>
        <v>1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s="6">
        <f t="shared" si="190"/>
        <v>3.0066666666666664</v>
      </c>
      <c r="Q3061" t="s">
        <v>8303</v>
      </c>
      <c r="R3061" s="7" t="s">
        <v>8315</v>
      </c>
      <c r="S3061" t="s">
        <v>8355</v>
      </c>
      <c r="T3061" s="5">
        <f t="shared" si="191"/>
        <v>41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s="6">
        <f t="shared" si="190"/>
        <v>0.15227272727272728</v>
      </c>
      <c r="Q3062" t="s">
        <v>8303</v>
      </c>
      <c r="R3062" s="7" t="s">
        <v>8315</v>
      </c>
      <c r="S3062" t="s">
        <v>8355</v>
      </c>
      <c r="T3062" s="5">
        <f t="shared" si="191"/>
        <v>55.833333333333336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s="6">
        <f t="shared" si="190"/>
        <v>0</v>
      </c>
      <c r="Q3063" t="s">
        <v>8303</v>
      </c>
      <c r="R3063" s="7" t="s">
        <v>8315</v>
      </c>
      <c r="S3063" t="s">
        <v>8355</v>
      </c>
      <c r="T3063" s="5" t="e">
        <f t="shared" si="191"/>
        <v>#DIV/0!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s="6">
        <f t="shared" si="190"/>
        <v>66.84</v>
      </c>
      <c r="Q3064" t="s">
        <v>8303</v>
      </c>
      <c r="R3064" s="7" t="s">
        <v>8315</v>
      </c>
      <c r="S3064" t="s">
        <v>8355</v>
      </c>
      <c r="T3064" s="5">
        <f t="shared" si="191"/>
        <v>99.761194029850742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s="6">
        <f t="shared" si="190"/>
        <v>19.566666666666666</v>
      </c>
      <c r="Q3065" t="s">
        <v>8303</v>
      </c>
      <c r="R3065" s="7" t="s">
        <v>8315</v>
      </c>
      <c r="S3065" t="s">
        <v>8355</v>
      </c>
      <c r="T3065" s="5">
        <f t="shared" si="191"/>
        <v>25.521739130434781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s="6">
        <f t="shared" si="190"/>
        <v>11.294666666666666</v>
      </c>
      <c r="Q3066" t="s">
        <v>8303</v>
      </c>
      <c r="R3066" s="7" t="s">
        <v>8315</v>
      </c>
      <c r="S3066" t="s">
        <v>8355</v>
      </c>
      <c r="T3066" s="5">
        <f t="shared" si="191"/>
        <v>117.65277777777777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s="6">
        <f t="shared" si="190"/>
        <v>0.04</v>
      </c>
      <c r="Q3067" t="s">
        <v>8303</v>
      </c>
      <c r="R3067" s="7" t="s">
        <v>8315</v>
      </c>
      <c r="S3067" t="s">
        <v>8355</v>
      </c>
      <c r="T3067" s="5">
        <f t="shared" si="191"/>
        <v>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s="6">
        <f t="shared" si="190"/>
        <v>11.985714285714286</v>
      </c>
      <c r="Q3068" t="s">
        <v>8303</v>
      </c>
      <c r="R3068" s="7" t="s">
        <v>8315</v>
      </c>
      <c r="S3068" t="s">
        <v>8355</v>
      </c>
      <c r="T3068" s="5">
        <f t="shared" si="191"/>
        <v>2796.6666666666665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s="6">
        <f t="shared" si="190"/>
        <v>2.5</v>
      </c>
      <c r="Q3069" t="s">
        <v>8303</v>
      </c>
      <c r="R3069" s="7" t="s">
        <v>8315</v>
      </c>
      <c r="S3069" t="s">
        <v>8355</v>
      </c>
      <c r="T3069" s="5">
        <f t="shared" si="191"/>
        <v>200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s="6">
        <f t="shared" si="190"/>
        <v>6.9999999999999993E-2</v>
      </c>
      <c r="Q3070" t="s">
        <v>8303</v>
      </c>
      <c r="R3070" s="7" t="s">
        <v>8315</v>
      </c>
      <c r="S3070" t="s">
        <v>8355</v>
      </c>
      <c r="T3070" s="5">
        <f t="shared" si="191"/>
        <v>87.5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s="6">
        <f t="shared" si="190"/>
        <v>14.099999999999998</v>
      </c>
      <c r="Q3071" t="s">
        <v>8303</v>
      </c>
      <c r="R3071" s="7" t="s">
        <v>8315</v>
      </c>
      <c r="S3071" t="s">
        <v>8355</v>
      </c>
      <c r="T3071" s="5">
        <f t="shared" si="191"/>
        <v>20.142857142857142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s="6">
        <f t="shared" si="190"/>
        <v>3.34</v>
      </c>
      <c r="Q3072" t="s">
        <v>8303</v>
      </c>
      <c r="R3072" s="7" t="s">
        <v>8315</v>
      </c>
      <c r="S3072" t="s">
        <v>8355</v>
      </c>
      <c r="T3072" s="5">
        <f t="shared" si="191"/>
        <v>20.875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s="6">
        <f t="shared" si="190"/>
        <v>59.774999999999999</v>
      </c>
      <c r="Q3073" t="s">
        <v>8303</v>
      </c>
      <c r="R3073" s="7" t="s">
        <v>8315</v>
      </c>
      <c r="S3073" t="s">
        <v>8355</v>
      </c>
      <c r="T3073" s="5">
        <f t="shared" si="191"/>
        <v>61.307692307692307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s="6">
        <f t="shared" si="190"/>
        <v>1.6666666666666666E-2</v>
      </c>
      <c r="Q3074" t="s">
        <v>8303</v>
      </c>
      <c r="R3074" s="7" t="s">
        <v>8315</v>
      </c>
      <c r="S3074" t="s">
        <v>8355</v>
      </c>
      <c r="T3074" s="5">
        <f t="shared" si="191"/>
        <v>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s="6">
        <f t="shared" ref="P3075:P3138" si="194">(E3075/D3075)*100</f>
        <v>2.3035714285714284E-2</v>
      </c>
      <c r="Q3075" t="s">
        <v>8303</v>
      </c>
      <c r="R3075" s="7" t="s">
        <v>8315</v>
      </c>
      <c r="S3075" t="s">
        <v>8355</v>
      </c>
      <c r="T3075" s="5">
        <f t="shared" ref="T3075:T3138" si="195">E3075/N3075</f>
        <v>92.142857142857139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s="6">
        <f t="shared" si="194"/>
        <v>8.8000000000000009E-2</v>
      </c>
      <c r="Q3076" t="s">
        <v>8303</v>
      </c>
      <c r="R3076" s="7" t="s">
        <v>8315</v>
      </c>
      <c r="S3076" t="s">
        <v>8355</v>
      </c>
      <c r="T3076" s="5">
        <f t="shared" si="195"/>
        <v>7.333333333333333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s="6">
        <f t="shared" si="194"/>
        <v>8.64</v>
      </c>
      <c r="Q3077" t="s">
        <v>8303</v>
      </c>
      <c r="R3077" s="7" t="s">
        <v>8315</v>
      </c>
      <c r="S3077" t="s">
        <v>8355</v>
      </c>
      <c r="T3077" s="5">
        <f t="shared" si="195"/>
        <v>64.8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s="6">
        <f t="shared" si="194"/>
        <v>15.06</v>
      </c>
      <c r="Q3078" t="s">
        <v>8303</v>
      </c>
      <c r="R3078" s="7" t="s">
        <v>8315</v>
      </c>
      <c r="S3078" t="s">
        <v>8355</v>
      </c>
      <c r="T3078" s="5">
        <f t="shared" si="195"/>
        <v>30.12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s="6">
        <f t="shared" si="194"/>
        <v>0.47727272727272729</v>
      </c>
      <c r="Q3079" t="s">
        <v>8303</v>
      </c>
      <c r="R3079" s="7" t="s">
        <v>8315</v>
      </c>
      <c r="S3079" t="s">
        <v>8355</v>
      </c>
      <c r="T3079" s="5">
        <f t="shared" si="195"/>
        <v>52.5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s="6">
        <f t="shared" si="194"/>
        <v>0.11833333333333333</v>
      </c>
      <c r="Q3080" t="s">
        <v>8303</v>
      </c>
      <c r="R3080" s="7" t="s">
        <v>8315</v>
      </c>
      <c r="S3080" t="s">
        <v>8355</v>
      </c>
      <c r="T3080" s="5">
        <f t="shared" si="195"/>
        <v>23.666666666666668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s="6">
        <f t="shared" si="194"/>
        <v>0.8417399858735245</v>
      </c>
      <c r="Q3081" t="s">
        <v>8303</v>
      </c>
      <c r="R3081" s="7" t="s">
        <v>8315</v>
      </c>
      <c r="S3081" t="s">
        <v>8355</v>
      </c>
      <c r="T3081" s="5">
        <f t="shared" si="195"/>
        <v>415.77777777777777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s="6">
        <f t="shared" si="194"/>
        <v>1.8799999999999997E-2</v>
      </c>
      <c r="Q3082" t="s">
        <v>8303</v>
      </c>
      <c r="R3082" s="7" t="s">
        <v>8315</v>
      </c>
      <c r="S3082" t="s">
        <v>8355</v>
      </c>
      <c r="T3082" s="5">
        <f t="shared" si="195"/>
        <v>53.714285714285715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s="6">
        <f t="shared" si="194"/>
        <v>0.21029999999999999</v>
      </c>
      <c r="Q3083" t="s">
        <v>8303</v>
      </c>
      <c r="R3083" s="7" t="s">
        <v>8315</v>
      </c>
      <c r="S3083" t="s">
        <v>8355</v>
      </c>
      <c r="T3083" s="5">
        <f t="shared" si="195"/>
        <v>420.6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s="6">
        <f t="shared" si="194"/>
        <v>0</v>
      </c>
      <c r="Q3084" t="s">
        <v>8303</v>
      </c>
      <c r="R3084" s="7" t="s">
        <v>8315</v>
      </c>
      <c r="S3084" t="s">
        <v>8355</v>
      </c>
      <c r="T3084" s="5" t="e">
        <f t="shared" si="195"/>
        <v>#DIV/0!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s="6">
        <f t="shared" si="194"/>
        <v>0.27999999999999997</v>
      </c>
      <c r="Q3085" t="s">
        <v>8303</v>
      </c>
      <c r="R3085" s="7" t="s">
        <v>8315</v>
      </c>
      <c r="S3085" t="s">
        <v>8355</v>
      </c>
      <c r="T3085" s="5">
        <f t="shared" si="195"/>
        <v>18.666666666666668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s="6">
        <f t="shared" si="194"/>
        <v>11.57920670115792</v>
      </c>
      <c r="Q3086" t="s">
        <v>8303</v>
      </c>
      <c r="R3086" s="7" t="s">
        <v>8315</v>
      </c>
      <c r="S3086" t="s">
        <v>8355</v>
      </c>
      <c r="T3086" s="5">
        <f t="shared" si="195"/>
        <v>78.333333333333329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s="6">
        <f t="shared" si="194"/>
        <v>2.44</v>
      </c>
      <c r="Q3087" t="s">
        <v>8303</v>
      </c>
      <c r="R3087" s="7" t="s">
        <v>8315</v>
      </c>
      <c r="S3087" t="s">
        <v>8355</v>
      </c>
      <c r="T3087" s="5">
        <f t="shared" si="195"/>
        <v>67.777777777777771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s="6">
        <f t="shared" si="194"/>
        <v>0.25</v>
      </c>
      <c r="Q3088" t="s">
        <v>8303</v>
      </c>
      <c r="R3088" s="7" t="s">
        <v>8315</v>
      </c>
      <c r="S3088" t="s">
        <v>8355</v>
      </c>
      <c r="T3088" s="5">
        <f t="shared" si="195"/>
        <v>16.666666666666668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s="6">
        <f t="shared" si="194"/>
        <v>0.625</v>
      </c>
      <c r="Q3089" t="s">
        <v>8303</v>
      </c>
      <c r="R3089" s="7" t="s">
        <v>8315</v>
      </c>
      <c r="S3089" t="s">
        <v>8355</v>
      </c>
      <c r="T3089" s="5">
        <f t="shared" si="195"/>
        <v>62.5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s="6">
        <f t="shared" si="194"/>
        <v>0.19384615384615383</v>
      </c>
      <c r="Q3090" t="s">
        <v>8303</v>
      </c>
      <c r="R3090" s="7" t="s">
        <v>8315</v>
      </c>
      <c r="S3090" t="s">
        <v>8355</v>
      </c>
      <c r="T3090" s="5">
        <f t="shared" si="195"/>
        <v>42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s="6">
        <f t="shared" si="194"/>
        <v>23.416</v>
      </c>
      <c r="Q3091" t="s">
        <v>8303</v>
      </c>
      <c r="R3091" s="7" t="s">
        <v>8315</v>
      </c>
      <c r="S3091" t="s">
        <v>8355</v>
      </c>
      <c r="T3091" s="5">
        <f t="shared" si="195"/>
        <v>130.0888888888889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s="6">
        <f t="shared" si="194"/>
        <v>5.0808888888888886</v>
      </c>
      <c r="Q3092" t="s">
        <v>8303</v>
      </c>
      <c r="R3092" s="7" t="s">
        <v>8315</v>
      </c>
      <c r="S3092" t="s">
        <v>8355</v>
      </c>
      <c r="T3092" s="5">
        <f t="shared" si="195"/>
        <v>1270.2222222222222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s="6">
        <f t="shared" si="194"/>
        <v>15.920000000000002</v>
      </c>
      <c r="Q3093" t="s">
        <v>8303</v>
      </c>
      <c r="R3093" s="7" t="s">
        <v>8315</v>
      </c>
      <c r="S3093" t="s">
        <v>8355</v>
      </c>
      <c r="T3093" s="5">
        <f t="shared" si="195"/>
        <v>88.444444444444443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s="6">
        <f t="shared" si="194"/>
        <v>1.1831900000000002</v>
      </c>
      <c r="Q3094" t="s">
        <v>8303</v>
      </c>
      <c r="R3094" s="7" t="s">
        <v>8315</v>
      </c>
      <c r="S3094" t="s">
        <v>8355</v>
      </c>
      <c r="T3094" s="5">
        <f t="shared" si="195"/>
        <v>56.342380952380957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s="6">
        <f t="shared" si="194"/>
        <v>22.75</v>
      </c>
      <c r="Q3095" t="s">
        <v>8303</v>
      </c>
      <c r="R3095" s="7" t="s">
        <v>8315</v>
      </c>
      <c r="S3095" t="s">
        <v>8355</v>
      </c>
      <c r="T3095" s="5">
        <f t="shared" si="195"/>
        <v>53.529411764705884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s="6">
        <f t="shared" si="194"/>
        <v>2.5000000000000001E-2</v>
      </c>
      <c r="Q3096" t="s">
        <v>8303</v>
      </c>
      <c r="R3096" s="7" t="s">
        <v>8315</v>
      </c>
      <c r="S3096" t="s">
        <v>8355</v>
      </c>
      <c r="T3096" s="5">
        <f t="shared" si="195"/>
        <v>25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s="6">
        <f t="shared" si="194"/>
        <v>0.33512064343163539</v>
      </c>
      <c r="Q3097" t="s">
        <v>8303</v>
      </c>
      <c r="R3097" s="7" t="s">
        <v>8315</v>
      </c>
      <c r="S3097" t="s">
        <v>8355</v>
      </c>
      <c r="T3097" s="5">
        <f t="shared" si="195"/>
        <v>50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s="6">
        <f t="shared" si="194"/>
        <v>3.9750000000000001</v>
      </c>
      <c r="Q3098" t="s">
        <v>8303</v>
      </c>
      <c r="R3098" s="7" t="s">
        <v>8315</v>
      </c>
      <c r="S3098" t="s">
        <v>8355</v>
      </c>
      <c r="T3098" s="5">
        <f t="shared" si="195"/>
        <v>56.785714285714285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s="6">
        <f t="shared" si="194"/>
        <v>17.150000000000002</v>
      </c>
      <c r="Q3099" t="s">
        <v>8303</v>
      </c>
      <c r="R3099" s="7" t="s">
        <v>8315</v>
      </c>
      <c r="S3099" t="s">
        <v>8355</v>
      </c>
      <c r="T3099" s="5">
        <f t="shared" si="195"/>
        <v>40.833333333333336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s="6">
        <f t="shared" si="194"/>
        <v>3.6080041046690612</v>
      </c>
      <c r="Q3100" t="s">
        <v>8303</v>
      </c>
      <c r="R3100" s="7" t="s">
        <v>8315</v>
      </c>
      <c r="S3100" t="s">
        <v>8355</v>
      </c>
      <c r="T3100" s="5">
        <f t="shared" si="195"/>
        <v>65.111111111111114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s="6">
        <f t="shared" si="194"/>
        <v>13.900000000000002</v>
      </c>
      <c r="Q3101" t="s">
        <v>8303</v>
      </c>
      <c r="R3101" s="7" t="s">
        <v>8315</v>
      </c>
      <c r="S3101" t="s">
        <v>8355</v>
      </c>
      <c r="T3101" s="5">
        <f t="shared" si="195"/>
        <v>55.6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s="6">
        <f t="shared" si="194"/>
        <v>15.225</v>
      </c>
      <c r="Q3102" t="s">
        <v>8303</v>
      </c>
      <c r="R3102" s="7" t="s">
        <v>8315</v>
      </c>
      <c r="S3102" t="s">
        <v>8355</v>
      </c>
      <c r="T3102" s="5">
        <f t="shared" si="195"/>
        <v>140.53846153846155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s="6">
        <f t="shared" si="194"/>
        <v>12</v>
      </c>
      <c r="Q3103" t="s">
        <v>8303</v>
      </c>
      <c r="R3103" s="7" t="s">
        <v>8315</v>
      </c>
      <c r="S3103" t="s">
        <v>8355</v>
      </c>
      <c r="T3103" s="5">
        <f t="shared" si="195"/>
        <v>25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s="6">
        <f t="shared" si="194"/>
        <v>39.112499999999997</v>
      </c>
      <c r="Q3104" t="s">
        <v>8303</v>
      </c>
      <c r="R3104" s="7" t="s">
        <v>8315</v>
      </c>
      <c r="S3104" t="s">
        <v>8355</v>
      </c>
      <c r="T3104" s="5">
        <f t="shared" si="195"/>
        <v>69.533333333333331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s="6">
        <f t="shared" si="194"/>
        <v>0.26829268292682928</v>
      </c>
      <c r="Q3105" t="s">
        <v>8303</v>
      </c>
      <c r="R3105" s="7" t="s">
        <v>8315</v>
      </c>
      <c r="S3105" t="s">
        <v>8355</v>
      </c>
      <c r="T3105" s="5">
        <f t="shared" si="195"/>
        <v>5.5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s="6">
        <f t="shared" si="194"/>
        <v>29.625</v>
      </c>
      <c r="Q3106" t="s">
        <v>8303</v>
      </c>
      <c r="R3106" s="7" t="s">
        <v>8315</v>
      </c>
      <c r="S3106" t="s">
        <v>8355</v>
      </c>
      <c r="T3106" s="5">
        <f t="shared" si="195"/>
        <v>237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s="6">
        <f t="shared" si="194"/>
        <v>42.360992301112063</v>
      </c>
      <c r="Q3107" t="s">
        <v>8303</v>
      </c>
      <c r="R3107" s="7" t="s">
        <v>8315</v>
      </c>
      <c r="S3107" t="s">
        <v>8355</v>
      </c>
      <c r="T3107" s="5">
        <f t="shared" si="195"/>
        <v>79.870967741935488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s="6">
        <f t="shared" si="194"/>
        <v>4.1000000000000005</v>
      </c>
      <c r="Q3108" t="s">
        <v>8303</v>
      </c>
      <c r="R3108" s="7" t="s">
        <v>8315</v>
      </c>
      <c r="S3108" t="s">
        <v>8355</v>
      </c>
      <c r="T3108" s="5">
        <f t="shared" si="195"/>
        <v>10.25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s="6">
        <f t="shared" si="194"/>
        <v>19.762499999999999</v>
      </c>
      <c r="Q3109" t="s">
        <v>8303</v>
      </c>
      <c r="R3109" s="7" t="s">
        <v>8315</v>
      </c>
      <c r="S3109" t="s">
        <v>8355</v>
      </c>
      <c r="T3109" s="5">
        <f t="shared" si="195"/>
        <v>272.58620689655174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s="6">
        <f t="shared" si="194"/>
        <v>5.1999999999999998E-2</v>
      </c>
      <c r="Q3110" t="s">
        <v>8303</v>
      </c>
      <c r="R3110" s="7" t="s">
        <v>8315</v>
      </c>
      <c r="S3110" t="s">
        <v>8355</v>
      </c>
      <c r="T3110" s="5">
        <f t="shared" si="195"/>
        <v>13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s="6">
        <f t="shared" si="194"/>
        <v>25.030188679245285</v>
      </c>
      <c r="Q3111" t="s">
        <v>8303</v>
      </c>
      <c r="R3111" s="7" t="s">
        <v>8315</v>
      </c>
      <c r="S3111" t="s">
        <v>8355</v>
      </c>
      <c r="T3111" s="5">
        <f t="shared" si="195"/>
        <v>58.184210526315788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s="6">
        <f t="shared" si="194"/>
        <v>0.04</v>
      </c>
      <c r="Q3112" t="s">
        <v>8303</v>
      </c>
      <c r="R3112" s="7" t="s">
        <v>8315</v>
      </c>
      <c r="S3112" t="s">
        <v>8355</v>
      </c>
      <c r="T3112" s="5">
        <f t="shared" si="195"/>
        <v>10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s="6">
        <f t="shared" si="194"/>
        <v>26.640000000000004</v>
      </c>
      <c r="Q3113" t="s">
        <v>8303</v>
      </c>
      <c r="R3113" s="7" t="s">
        <v>8315</v>
      </c>
      <c r="S3113" t="s">
        <v>8355</v>
      </c>
      <c r="T3113" s="5">
        <f t="shared" si="195"/>
        <v>70.10526315789474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s="6">
        <f t="shared" si="194"/>
        <v>4.7363636363636363</v>
      </c>
      <c r="Q3114" t="s">
        <v>8303</v>
      </c>
      <c r="R3114" s="7" t="s">
        <v>8315</v>
      </c>
      <c r="S3114" t="s">
        <v>8355</v>
      </c>
      <c r="T3114" s="5">
        <f t="shared" si="195"/>
        <v>57.888888888888886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s="6">
        <f t="shared" si="194"/>
        <v>4.2435339894712749</v>
      </c>
      <c r="Q3115" t="s">
        <v>8303</v>
      </c>
      <c r="R3115" s="7" t="s">
        <v>8315</v>
      </c>
      <c r="S3115" t="s">
        <v>8355</v>
      </c>
      <c r="T3115" s="5">
        <f t="shared" si="195"/>
        <v>125.27027027027027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s="6">
        <f t="shared" si="194"/>
        <v>0</v>
      </c>
      <c r="Q3116" t="s">
        <v>8303</v>
      </c>
      <c r="R3116" s="7" t="s">
        <v>8315</v>
      </c>
      <c r="S3116" t="s">
        <v>8355</v>
      </c>
      <c r="T3116" s="5" t="e">
        <f t="shared" si="195"/>
        <v>#DIV/0!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s="6">
        <f t="shared" si="194"/>
        <v>3</v>
      </c>
      <c r="Q3117" t="s">
        <v>8303</v>
      </c>
      <c r="R3117" s="7" t="s">
        <v>8315</v>
      </c>
      <c r="S3117" t="s">
        <v>8355</v>
      </c>
      <c r="T3117" s="5">
        <f t="shared" si="195"/>
        <v>300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s="6">
        <f t="shared" si="194"/>
        <v>57.333333333333336</v>
      </c>
      <c r="Q3118" t="s">
        <v>8303</v>
      </c>
      <c r="R3118" s="7" t="s">
        <v>8315</v>
      </c>
      <c r="S3118" t="s">
        <v>8355</v>
      </c>
      <c r="T3118" s="5">
        <f t="shared" si="195"/>
        <v>43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s="6">
        <f t="shared" si="194"/>
        <v>0.1</v>
      </c>
      <c r="Q3119" t="s">
        <v>8303</v>
      </c>
      <c r="R3119" s="7" t="s">
        <v>8315</v>
      </c>
      <c r="S3119" t="s">
        <v>8355</v>
      </c>
      <c r="T3119" s="5">
        <f t="shared" si="195"/>
        <v>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s="6">
        <f t="shared" si="194"/>
        <v>0.31</v>
      </c>
      <c r="Q3120" t="s">
        <v>8303</v>
      </c>
      <c r="R3120" s="7" t="s">
        <v>8315</v>
      </c>
      <c r="S3120" t="s">
        <v>8355</v>
      </c>
      <c r="T3120" s="5">
        <f t="shared" si="195"/>
        <v>775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s="6">
        <f t="shared" si="194"/>
        <v>0.05</v>
      </c>
      <c r="Q3121" t="s">
        <v>8303</v>
      </c>
      <c r="R3121" s="7" t="s">
        <v>8315</v>
      </c>
      <c r="S3121" t="s">
        <v>8355</v>
      </c>
      <c r="T3121" s="5">
        <f t="shared" si="195"/>
        <v>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s="6">
        <f t="shared" si="194"/>
        <v>9.8461538461538465E-3</v>
      </c>
      <c r="Q3122" t="s">
        <v>8303</v>
      </c>
      <c r="R3122" s="7" t="s">
        <v>8315</v>
      </c>
      <c r="S3122" t="s">
        <v>8355</v>
      </c>
      <c r="T3122" s="5">
        <f t="shared" si="195"/>
        <v>12.8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s="6">
        <f t="shared" si="194"/>
        <v>0.66666666666666674</v>
      </c>
      <c r="Q3123" t="s">
        <v>8303</v>
      </c>
      <c r="R3123" s="7" t="s">
        <v>8315</v>
      </c>
      <c r="S3123" t="s">
        <v>8355</v>
      </c>
      <c r="T3123" s="5">
        <f t="shared" si="195"/>
        <v>10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s="6">
        <f t="shared" si="194"/>
        <v>58.291457286432156</v>
      </c>
      <c r="Q3124" t="s">
        <v>8303</v>
      </c>
      <c r="R3124" s="7" t="s">
        <v>8315</v>
      </c>
      <c r="S3124" t="s">
        <v>8355</v>
      </c>
      <c r="T3124" s="5">
        <f t="shared" si="195"/>
        <v>58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s="6">
        <f t="shared" si="194"/>
        <v>68.153599999999997</v>
      </c>
      <c r="Q3125" t="s">
        <v>8303</v>
      </c>
      <c r="R3125" s="7" t="s">
        <v>8315</v>
      </c>
      <c r="S3125" t="s">
        <v>8355</v>
      </c>
      <c r="T3125" s="5">
        <f t="shared" si="195"/>
        <v>244.80459770114942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s="6">
        <f t="shared" si="194"/>
        <v>3.2499999999999999E-3</v>
      </c>
      <c r="Q3126" t="s">
        <v>8303</v>
      </c>
      <c r="R3126" s="7" t="s">
        <v>8315</v>
      </c>
      <c r="S3126" t="s">
        <v>8355</v>
      </c>
      <c r="T3126" s="5">
        <f t="shared" si="195"/>
        <v>6.5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s="6">
        <f t="shared" si="194"/>
        <v>0</v>
      </c>
      <c r="Q3127" t="s">
        <v>8303</v>
      </c>
      <c r="R3127" s="7" t="s">
        <v>8315</v>
      </c>
      <c r="S3127" t="s">
        <v>8355</v>
      </c>
      <c r="T3127" s="5" t="e">
        <f t="shared" si="195"/>
        <v>#DIV/0!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s="6">
        <f t="shared" si="194"/>
        <v>4.16</v>
      </c>
      <c r="Q3128" t="s">
        <v>8303</v>
      </c>
      <c r="R3128" s="7" t="s">
        <v>8315</v>
      </c>
      <c r="S3128" t="s">
        <v>8355</v>
      </c>
      <c r="T3128" s="5">
        <f t="shared" si="195"/>
        <v>61.176470588235297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s="6">
        <f t="shared" si="194"/>
        <v>0</v>
      </c>
      <c r="Q3129" t="s">
        <v>8303</v>
      </c>
      <c r="R3129" s="7" t="s">
        <v>8315</v>
      </c>
      <c r="S3129" t="s">
        <v>8355</v>
      </c>
      <c r="T3129" s="5" t="e">
        <f t="shared" si="195"/>
        <v>#DIV/0!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s="6">
        <f t="shared" si="194"/>
        <v>108.60666666666667</v>
      </c>
      <c r="Q3130" t="s">
        <v>8271</v>
      </c>
      <c r="R3130" s="7" t="s">
        <v>8315</v>
      </c>
      <c r="S3130" t="s">
        <v>8316</v>
      </c>
      <c r="T3130" s="5">
        <f t="shared" si="195"/>
        <v>139.23931623931625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s="6">
        <f t="shared" si="194"/>
        <v>0.8</v>
      </c>
      <c r="Q3131" t="s">
        <v>8271</v>
      </c>
      <c r="R3131" s="7" t="s">
        <v>8315</v>
      </c>
      <c r="S3131" t="s">
        <v>8316</v>
      </c>
      <c r="T3131" s="5">
        <f t="shared" si="195"/>
        <v>10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s="6">
        <f t="shared" si="194"/>
        <v>3.75</v>
      </c>
      <c r="Q3132" t="s">
        <v>8271</v>
      </c>
      <c r="R3132" s="7" t="s">
        <v>8315</v>
      </c>
      <c r="S3132" t="s">
        <v>8316</v>
      </c>
      <c r="T3132" s="5">
        <f t="shared" si="195"/>
        <v>93.75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s="6">
        <f t="shared" si="194"/>
        <v>15.731707317073171</v>
      </c>
      <c r="Q3133" t="s">
        <v>8271</v>
      </c>
      <c r="R3133" s="7" t="s">
        <v>8315</v>
      </c>
      <c r="S3133" t="s">
        <v>8316</v>
      </c>
      <c r="T3133" s="5">
        <f t="shared" si="195"/>
        <v>53.75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s="6">
        <f t="shared" si="194"/>
        <v>3.3333333333333333E-2</v>
      </c>
      <c r="Q3134" t="s">
        <v>8271</v>
      </c>
      <c r="R3134" s="7" t="s">
        <v>8315</v>
      </c>
      <c r="S3134" t="s">
        <v>8316</v>
      </c>
      <c r="T3134" s="5">
        <f t="shared" si="195"/>
        <v>10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s="6">
        <f t="shared" si="194"/>
        <v>108</v>
      </c>
      <c r="Q3135" t="s">
        <v>8271</v>
      </c>
      <c r="R3135" s="7" t="s">
        <v>8315</v>
      </c>
      <c r="S3135" t="s">
        <v>8316</v>
      </c>
      <c r="T3135" s="5">
        <f t="shared" si="195"/>
        <v>33.75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s="6">
        <f t="shared" si="194"/>
        <v>22.5</v>
      </c>
      <c r="Q3136" t="s">
        <v>8271</v>
      </c>
      <c r="R3136" s="7" t="s">
        <v>8315</v>
      </c>
      <c r="S3136" t="s">
        <v>8316</v>
      </c>
      <c r="T3136" s="5">
        <f t="shared" si="195"/>
        <v>18.75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s="6">
        <f t="shared" si="194"/>
        <v>20.849420849420849</v>
      </c>
      <c r="Q3137" t="s">
        <v>8271</v>
      </c>
      <c r="R3137" s="7" t="s">
        <v>8315</v>
      </c>
      <c r="S3137" t="s">
        <v>8316</v>
      </c>
      <c r="T3137" s="5">
        <f t="shared" si="195"/>
        <v>23.142857142857142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s="6">
        <f t="shared" si="194"/>
        <v>127.8</v>
      </c>
      <c r="Q3138" t="s">
        <v>8271</v>
      </c>
      <c r="R3138" s="7" t="s">
        <v>8315</v>
      </c>
      <c r="S3138" t="s">
        <v>8316</v>
      </c>
      <c r="T3138" s="5">
        <f t="shared" si="195"/>
        <v>29.045454545454547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s="6">
        <f t="shared" ref="P3139:P3202" si="198">(E3139/D3139)*100</f>
        <v>3.3333333333333335</v>
      </c>
      <c r="Q3139" t="s">
        <v>8271</v>
      </c>
      <c r="R3139" s="7" t="s">
        <v>8315</v>
      </c>
      <c r="S3139" t="s">
        <v>8316</v>
      </c>
      <c r="T3139" s="5">
        <f t="shared" ref="T3139:T3202" si="199">E3139/N3139</f>
        <v>50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s="6">
        <f t="shared" si="198"/>
        <v>0</v>
      </c>
      <c r="Q3140" t="s">
        <v>8271</v>
      </c>
      <c r="R3140" s="7" t="s">
        <v>8315</v>
      </c>
      <c r="S3140" t="s">
        <v>8316</v>
      </c>
      <c r="T3140" s="5" t="e">
        <f t="shared" si="199"/>
        <v>#DIV/0!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s="6">
        <f t="shared" si="198"/>
        <v>5.4</v>
      </c>
      <c r="Q3141" t="s">
        <v>8271</v>
      </c>
      <c r="R3141" s="7" t="s">
        <v>8315</v>
      </c>
      <c r="S3141" t="s">
        <v>8316</v>
      </c>
      <c r="T3141" s="5">
        <f t="shared" si="199"/>
        <v>450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s="6">
        <f t="shared" si="198"/>
        <v>0.96</v>
      </c>
      <c r="Q3142" t="s">
        <v>8271</v>
      </c>
      <c r="R3142" s="7" t="s">
        <v>8315</v>
      </c>
      <c r="S3142" t="s">
        <v>8316</v>
      </c>
      <c r="T3142" s="5">
        <f t="shared" si="199"/>
        <v>24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s="6">
        <f t="shared" si="198"/>
        <v>51.6</v>
      </c>
      <c r="Q3143" t="s">
        <v>8271</v>
      </c>
      <c r="R3143" s="7" t="s">
        <v>8315</v>
      </c>
      <c r="S3143" t="s">
        <v>8316</v>
      </c>
      <c r="T3143" s="5">
        <f t="shared" si="199"/>
        <v>32.25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s="6">
        <f t="shared" si="198"/>
        <v>1.6363636363636365</v>
      </c>
      <c r="Q3144" t="s">
        <v>8271</v>
      </c>
      <c r="R3144" s="7" t="s">
        <v>8315</v>
      </c>
      <c r="S3144" t="s">
        <v>8316</v>
      </c>
      <c r="T3144" s="5">
        <f t="shared" si="199"/>
        <v>15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s="6">
        <f t="shared" si="198"/>
        <v>0</v>
      </c>
      <c r="Q3145" t="s">
        <v>8271</v>
      </c>
      <c r="R3145" s="7" t="s">
        <v>8315</v>
      </c>
      <c r="S3145" t="s">
        <v>8316</v>
      </c>
      <c r="T3145" s="5" t="e">
        <f t="shared" si="199"/>
        <v>#DIV/0!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s="6">
        <f t="shared" si="198"/>
        <v>75.400000000000006</v>
      </c>
      <c r="Q3146" t="s">
        <v>8271</v>
      </c>
      <c r="R3146" s="7" t="s">
        <v>8315</v>
      </c>
      <c r="S3146" t="s">
        <v>8316</v>
      </c>
      <c r="T3146" s="5">
        <f t="shared" si="199"/>
        <v>251.33333333333334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s="6">
        <f t="shared" si="198"/>
        <v>0</v>
      </c>
      <c r="Q3147" t="s">
        <v>8271</v>
      </c>
      <c r="R3147" s="7" t="s">
        <v>8315</v>
      </c>
      <c r="S3147" t="s">
        <v>8316</v>
      </c>
      <c r="T3147" s="5" t="e">
        <f t="shared" si="199"/>
        <v>#DIV/0!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s="6">
        <f t="shared" si="198"/>
        <v>10.5</v>
      </c>
      <c r="Q3148" t="s">
        <v>8271</v>
      </c>
      <c r="R3148" s="7" t="s">
        <v>8315</v>
      </c>
      <c r="S3148" t="s">
        <v>8316</v>
      </c>
      <c r="T3148" s="5">
        <f t="shared" si="199"/>
        <v>437.5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s="6">
        <f t="shared" si="198"/>
        <v>117.52499999999999</v>
      </c>
      <c r="Q3149" t="s">
        <v>8271</v>
      </c>
      <c r="R3149" s="7" t="s">
        <v>8315</v>
      </c>
      <c r="S3149" t="s">
        <v>8316</v>
      </c>
      <c r="T3149" s="5">
        <f t="shared" si="199"/>
        <v>110.35211267605634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s="6">
        <f t="shared" si="198"/>
        <v>131.16666666666669</v>
      </c>
      <c r="Q3150" t="s">
        <v>8271</v>
      </c>
      <c r="R3150" s="7" t="s">
        <v>8315</v>
      </c>
      <c r="S3150" t="s">
        <v>8316</v>
      </c>
      <c r="T3150" s="5">
        <f t="shared" si="199"/>
        <v>41.421052631578945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s="6">
        <f t="shared" si="198"/>
        <v>104</v>
      </c>
      <c r="Q3151" t="s">
        <v>8271</v>
      </c>
      <c r="R3151" s="7" t="s">
        <v>8315</v>
      </c>
      <c r="S3151" t="s">
        <v>8316</v>
      </c>
      <c r="T3151" s="5">
        <f t="shared" si="199"/>
        <v>52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s="6">
        <f t="shared" si="198"/>
        <v>101</v>
      </c>
      <c r="Q3152" t="s">
        <v>8271</v>
      </c>
      <c r="R3152" s="7" t="s">
        <v>8315</v>
      </c>
      <c r="S3152" t="s">
        <v>8316</v>
      </c>
      <c r="T3152" s="5">
        <f t="shared" si="199"/>
        <v>33.990384615384613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s="6">
        <f t="shared" si="198"/>
        <v>100.4</v>
      </c>
      <c r="Q3153" t="s">
        <v>8271</v>
      </c>
      <c r="R3153" s="7" t="s">
        <v>8315</v>
      </c>
      <c r="S3153" t="s">
        <v>8316</v>
      </c>
      <c r="T3153" s="5">
        <f t="shared" si="199"/>
        <v>103.35294117647059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s="6">
        <f t="shared" si="198"/>
        <v>105.95454545454545</v>
      </c>
      <c r="Q3154" t="s">
        <v>8271</v>
      </c>
      <c r="R3154" s="7" t="s">
        <v>8315</v>
      </c>
      <c r="S3154" t="s">
        <v>8316</v>
      </c>
      <c r="T3154" s="5">
        <f t="shared" si="199"/>
        <v>34.791044776119406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s="6">
        <f t="shared" si="198"/>
        <v>335.58333333333337</v>
      </c>
      <c r="Q3155" t="s">
        <v>8271</v>
      </c>
      <c r="R3155" s="7" t="s">
        <v>8315</v>
      </c>
      <c r="S3155" t="s">
        <v>8316</v>
      </c>
      <c r="T3155" s="5">
        <f t="shared" si="199"/>
        <v>41.773858921161825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s="6">
        <f t="shared" si="198"/>
        <v>112.92857142857142</v>
      </c>
      <c r="Q3156" t="s">
        <v>8271</v>
      </c>
      <c r="R3156" s="7" t="s">
        <v>8315</v>
      </c>
      <c r="S3156" t="s">
        <v>8316</v>
      </c>
      <c r="T3156" s="5">
        <f t="shared" si="199"/>
        <v>64.268292682926827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s="6">
        <f t="shared" si="198"/>
        <v>188.50460000000001</v>
      </c>
      <c r="Q3157" t="s">
        <v>8271</v>
      </c>
      <c r="R3157" s="7" t="s">
        <v>8315</v>
      </c>
      <c r="S3157" t="s">
        <v>8316</v>
      </c>
      <c r="T3157" s="5">
        <f t="shared" si="199"/>
        <v>31.209370860927152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s="6">
        <f t="shared" si="198"/>
        <v>101.81818181818181</v>
      </c>
      <c r="Q3158" t="s">
        <v>8271</v>
      </c>
      <c r="R3158" s="7" t="s">
        <v>8315</v>
      </c>
      <c r="S3158" t="s">
        <v>8316</v>
      </c>
      <c r="T3158" s="5">
        <f t="shared" si="199"/>
        <v>62.921348314606739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s="6">
        <f t="shared" si="198"/>
        <v>101</v>
      </c>
      <c r="Q3159" t="s">
        <v>8271</v>
      </c>
      <c r="R3159" s="7" t="s">
        <v>8315</v>
      </c>
      <c r="S3159" t="s">
        <v>8316</v>
      </c>
      <c r="T3159" s="5">
        <f t="shared" si="199"/>
        <v>98.536585365853654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s="6">
        <f t="shared" si="198"/>
        <v>113.99999999999999</v>
      </c>
      <c r="Q3160" t="s">
        <v>8271</v>
      </c>
      <c r="R3160" s="7" t="s">
        <v>8315</v>
      </c>
      <c r="S3160" t="s">
        <v>8316</v>
      </c>
      <c r="T3160" s="5">
        <f t="shared" si="199"/>
        <v>82.608695652173907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s="6">
        <f t="shared" si="198"/>
        <v>133.48133333333334</v>
      </c>
      <c r="Q3161" t="s">
        <v>8271</v>
      </c>
      <c r="R3161" s="7" t="s">
        <v>8315</v>
      </c>
      <c r="S3161" t="s">
        <v>8316</v>
      </c>
      <c r="T3161" s="5">
        <f t="shared" si="199"/>
        <v>38.504230769230773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s="6">
        <f t="shared" si="198"/>
        <v>101.53333333333335</v>
      </c>
      <c r="Q3162" t="s">
        <v>8271</v>
      </c>
      <c r="R3162" s="7" t="s">
        <v>8315</v>
      </c>
      <c r="S3162" t="s">
        <v>8316</v>
      </c>
      <c r="T3162" s="5">
        <f t="shared" si="199"/>
        <v>80.15789473684211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s="6">
        <f t="shared" si="198"/>
        <v>105.1</v>
      </c>
      <c r="Q3163" t="s">
        <v>8271</v>
      </c>
      <c r="R3163" s="7" t="s">
        <v>8315</v>
      </c>
      <c r="S3163" t="s">
        <v>8316</v>
      </c>
      <c r="T3163" s="5">
        <f t="shared" si="199"/>
        <v>28.405405405405407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s="6">
        <f t="shared" si="198"/>
        <v>127.15</v>
      </c>
      <c r="Q3164" t="s">
        <v>8271</v>
      </c>
      <c r="R3164" s="7" t="s">
        <v>8315</v>
      </c>
      <c r="S3164" t="s">
        <v>8316</v>
      </c>
      <c r="T3164" s="5">
        <f t="shared" si="199"/>
        <v>80.730158730158735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s="6">
        <f t="shared" si="198"/>
        <v>111.15384615384616</v>
      </c>
      <c r="Q3165" t="s">
        <v>8271</v>
      </c>
      <c r="R3165" s="7" t="s">
        <v>8315</v>
      </c>
      <c r="S3165" t="s">
        <v>8316</v>
      </c>
      <c r="T3165" s="5">
        <f t="shared" si="199"/>
        <v>200.69444444444446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s="6">
        <f t="shared" si="198"/>
        <v>106.76</v>
      </c>
      <c r="Q3166" t="s">
        <v>8271</v>
      </c>
      <c r="R3166" s="7" t="s">
        <v>8315</v>
      </c>
      <c r="S3166" t="s">
        <v>8316</v>
      </c>
      <c r="T3166" s="5">
        <f t="shared" si="199"/>
        <v>37.591549295774648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s="6">
        <f t="shared" si="198"/>
        <v>162.66666666666666</v>
      </c>
      <c r="Q3167" t="s">
        <v>8271</v>
      </c>
      <c r="R3167" s="7" t="s">
        <v>8315</v>
      </c>
      <c r="S3167" t="s">
        <v>8316</v>
      </c>
      <c r="T3167" s="5">
        <f t="shared" si="199"/>
        <v>58.095238095238095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s="6">
        <f t="shared" si="198"/>
        <v>160.22808571428573</v>
      </c>
      <c r="Q3168" t="s">
        <v>8271</v>
      </c>
      <c r="R3168" s="7" t="s">
        <v>8315</v>
      </c>
      <c r="S3168" t="s">
        <v>8316</v>
      </c>
      <c r="T3168" s="5">
        <f t="shared" si="199"/>
        <v>60.300892473118282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s="6">
        <f t="shared" si="198"/>
        <v>116.16666666666666</v>
      </c>
      <c r="Q3169" t="s">
        <v>8271</v>
      </c>
      <c r="R3169" s="7" t="s">
        <v>8315</v>
      </c>
      <c r="S3169" t="s">
        <v>8316</v>
      </c>
      <c r="T3169" s="5">
        <f t="shared" si="199"/>
        <v>63.363636363636367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s="6">
        <f t="shared" si="198"/>
        <v>124.2</v>
      </c>
      <c r="Q3170" t="s">
        <v>8271</v>
      </c>
      <c r="R3170" s="7" t="s">
        <v>8315</v>
      </c>
      <c r="S3170" t="s">
        <v>8316</v>
      </c>
      <c r="T3170" s="5">
        <f t="shared" si="199"/>
        <v>50.901639344262293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s="6">
        <f t="shared" si="198"/>
        <v>103.01249999999999</v>
      </c>
      <c r="Q3171" t="s">
        <v>8271</v>
      </c>
      <c r="R3171" s="7" t="s">
        <v>8315</v>
      </c>
      <c r="S3171" t="s">
        <v>8316</v>
      </c>
      <c r="T3171" s="5">
        <f t="shared" si="199"/>
        <v>100.5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s="6">
        <f t="shared" si="198"/>
        <v>112.25</v>
      </c>
      <c r="Q3172" t="s">
        <v>8271</v>
      </c>
      <c r="R3172" s="7" t="s">
        <v>8315</v>
      </c>
      <c r="S3172" t="s">
        <v>8316</v>
      </c>
      <c r="T3172" s="5">
        <f t="shared" si="199"/>
        <v>31.619718309859156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s="6">
        <f t="shared" si="198"/>
        <v>108.8142857142857</v>
      </c>
      <c r="Q3173" t="s">
        <v>8271</v>
      </c>
      <c r="R3173" s="7" t="s">
        <v>8315</v>
      </c>
      <c r="S3173" t="s">
        <v>8316</v>
      </c>
      <c r="T3173" s="5">
        <f t="shared" si="199"/>
        <v>65.102564102564102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s="6">
        <f t="shared" si="198"/>
        <v>114.99999999999999</v>
      </c>
      <c r="Q3174" t="s">
        <v>8271</v>
      </c>
      <c r="R3174" s="7" t="s">
        <v>8315</v>
      </c>
      <c r="S3174" t="s">
        <v>8316</v>
      </c>
      <c r="T3174" s="5">
        <f t="shared" si="199"/>
        <v>79.310344827586206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s="6">
        <f t="shared" si="198"/>
        <v>103</v>
      </c>
      <c r="Q3175" t="s">
        <v>8271</v>
      </c>
      <c r="R3175" s="7" t="s">
        <v>8315</v>
      </c>
      <c r="S3175" t="s">
        <v>8316</v>
      </c>
      <c r="T3175" s="5">
        <f t="shared" si="199"/>
        <v>139.18918918918919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s="6">
        <f t="shared" si="198"/>
        <v>101.13333333333334</v>
      </c>
      <c r="Q3176" t="s">
        <v>8271</v>
      </c>
      <c r="R3176" s="7" t="s">
        <v>8315</v>
      </c>
      <c r="S3176" t="s">
        <v>8316</v>
      </c>
      <c r="T3176" s="5">
        <f t="shared" si="199"/>
        <v>131.91304347826087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s="6">
        <f t="shared" si="198"/>
        <v>109.55999999999999</v>
      </c>
      <c r="Q3177" t="s">
        <v>8271</v>
      </c>
      <c r="R3177" s="7" t="s">
        <v>8315</v>
      </c>
      <c r="S3177" t="s">
        <v>8316</v>
      </c>
      <c r="T3177" s="5">
        <f t="shared" si="199"/>
        <v>91.3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s="6">
        <f t="shared" si="198"/>
        <v>114.8421052631579</v>
      </c>
      <c r="Q3178" t="s">
        <v>8271</v>
      </c>
      <c r="R3178" s="7" t="s">
        <v>8315</v>
      </c>
      <c r="S3178" t="s">
        <v>8316</v>
      </c>
      <c r="T3178" s="5">
        <f t="shared" si="199"/>
        <v>39.672727272727272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s="6">
        <f t="shared" si="198"/>
        <v>117.39999999999999</v>
      </c>
      <c r="Q3179" t="s">
        <v>8271</v>
      </c>
      <c r="R3179" s="7" t="s">
        <v>8315</v>
      </c>
      <c r="S3179" t="s">
        <v>8316</v>
      </c>
      <c r="T3179" s="5">
        <f t="shared" si="199"/>
        <v>57.549019607843135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s="6">
        <f t="shared" si="198"/>
        <v>171.73333333333335</v>
      </c>
      <c r="Q3180" t="s">
        <v>8271</v>
      </c>
      <c r="R3180" s="7" t="s">
        <v>8315</v>
      </c>
      <c r="S3180" t="s">
        <v>8316</v>
      </c>
      <c r="T3180" s="5">
        <f t="shared" si="199"/>
        <v>33.025641025641029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s="6">
        <f t="shared" si="198"/>
        <v>114.16238095238094</v>
      </c>
      <c r="Q3181" t="s">
        <v>8271</v>
      </c>
      <c r="R3181" s="7" t="s">
        <v>8315</v>
      </c>
      <c r="S3181" t="s">
        <v>8316</v>
      </c>
      <c r="T3181" s="5">
        <f t="shared" si="199"/>
        <v>77.335806451612896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s="6">
        <f t="shared" si="198"/>
        <v>119.75</v>
      </c>
      <c r="Q3182" t="s">
        <v>8271</v>
      </c>
      <c r="R3182" s="7" t="s">
        <v>8315</v>
      </c>
      <c r="S3182" t="s">
        <v>8316</v>
      </c>
      <c r="T3182" s="5">
        <f t="shared" si="199"/>
        <v>31.933333333333334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s="6">
        <f t="shared" si="198"/>
        <v>109.00000000000001</v>
      </c>
      <c r="Q3183" t="s">
        <v>8271</v>
      </c>
      <c r="R3183" s="7" t="s">
        <v>8315</v>
      </c>
      <c r="S3183" t="s">
        <v>8316</v>
      </c>
      <c r="T3183" s="5">
        <f t="shared" si="199"/>
        <v>36.333333333333336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s="6">
        <f t="shared" si="198"/>
        <v>100.88571428571429</v>
      </c>
      <c r="Q3184" t="s">
        <v>8271</v>
      </c>
      <c r="R3184" s="7" t="s">
        <v>8315</v>
      </c>
      <c r="S3184" t="s">
        <v>8316</v>
      </c>
      <c r="T3184" s="5">
        <f t="shared" si="199"/>
        <v>46.768211920529801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s="6">
        <f t="shared" si="198"/>
        <v>109.00000000000001</v>
      </c>
      <c r="Q3185" t="s">
        <v>8271</v>
      </c>
      <c r="R3185" s="7" t="s">
        <v>8315</v>
      </c>
      <c r="S3185" t="s">
        <v>8316</v>
      </c>
      <c r="T3185" s="5">
        <f t="shared" si="199"/>
        <v>40.073529411764703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s="6">
        <f t="shared" si="198"/>
        <v>107.20930232558139</v>
      </c>
      <c r="Q3186" t="s">
        <v>8271</v>
      </c>
      <c r="R3186" s="7" t="s">
        <v>8315</v>
      </c>
      <c r="S3186" t="s">
        <v>8316</v>
      </c>
      <c r="T3186" s="5">
        <f t="shared" si="199"/>
        <v>100.21739130434783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s="6">
        <f t="shared" si="198"/>
        <v>100</v>
      </c>
      <c r="Q3187" t="s">
        <v>8271</v>
      </c>
      <c r="R3187" s="7" t="s">
        <v>8315</v>
      </c>
      <c r="S3187" t="s">
        <v>8316</v>
      </c>
      <c r="T3187" s="5">
        <f t="shared" si="199"/>
        <v>41.666666666666664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s="6">
        <f t="shared" si="198"/>
        <v>102.18750000000001</v>
      </c>
      <c r="Q3188" t="s">
        <v>8271</v>
      </c>
      <c r="R3188" s="7" t="s">
        <v>8315</v>
      </c>
      <c r="S3188" t="s">
        <v>8316</v>
      </c>
      <c r="T3188" s="5">
        <f t="shared" si="199"/>
        <v>46.714285714285715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s="6">
        <f t="shared" si="198"/>
        <v>116.29333333333334</v>
      </c>
      <c r="Q3189" t="s">
        <v>8271</v>
      </c>
      <c r="R3189" s="7" t="s">
        <v>8315</v>
      </c>
      <c r="S3189" t="s">
        <v>8316</v>
      </c>
      <c r="T3189" s="5">
        <f t="shared" si="199"/>
        <v>71.491803278688522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s="6">
        <f t="shared" si="198"/>
        <v>65</v>
      </c>
      <c r="Q3190" t="s">
        <v>8305</v>
      </c>
      <c r="R3190" s="7" t="s">
        <v>8315</v>
      </c>
      <c r="S3190" t="s">
        <v>8357</v>
      </c>
      <c r="T3190" s="5">
        <f t="shared" si="199"/>
        <v>14.444444444444445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s="6">
        <f t="shared" si="198"/>
        <v>12.327272727272726</v>
      </c>
      <c r="Q3191" t="s">
        <v>8305</v>
      </c>
      <c r="R3191" s="7" t="s">
        <v>8315</v>
      </c>
      <c r="S3191" t="s">
        <v>8357</v>
      </c>
      <c r="T3191" s="5">
        <f t="shared" si="199"/>
        <v>356.84210526315792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s="6">
        <f t="shared" si="198"/>
        <v>0</v>
      </c>
      <c r="Q3192" t="s">
        <v>8305</v>
      </c>
      <c r="R3192" s="7" t="s">
        <v>8315</v>
      </c>
      <c r="S3192" t="s">
        <v>8357</v>
      </c>
      <c r="T3192" s="5" t="e">
        <f t="shared" si="199"/>
        <v>#DIV/0!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s="6">
        <f t="shared" si="198"/>
        <v>4.0266666666666664</v>
      </c>
      <c r="Q3193" t="s">
        <v>8305</v>
      </c>
      <c r="R3193" s="7" t="s">
        <v>8315</v>
      </c>
      <c r="S3193" t="s">
        <v>8357</v>
      </c>
      <c r="T3193" s="5">
        <f t="shared" si="199"/>
        <v>37.75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s="6">
        <f t="shared" si="198"/>
        <v>1.02</v>
      </c>
      <c r="Q3194" t="s">
        <v>8305</v>
      </c>
      <c r="R3194" s="7" t="s">
        <v>8315</v>
      </c>
      <c r="S3194" t="s">
        <v>8357</v>
      </c>
      <c r="T3194" s="5">
        <f t="shared" si="199"/>
        <v>12.75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s="6">
        <f t="shared" si="198"/>
        <v>11.74</v>
      </c>
      <c r="Q3195" t="s">
        <v>8305</v>
      </c>
      <c r="R3195" s="7" t="s">
        <v>8315</v>
      </c>
      <c r="S3195" t="s">
        <v>8357</v>
      </c>
      <c r="T3195" s="5">
        <f t="shared" si="199"/>
        <v>24.458333333333332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s="6">
        <f t="shared" si="198"/>
        <v>0</v>
      </c>
      <c r="Q3196" t="s">
        <v>8305</v>
      </c>
      <c r="R3196" s="7" t="s">
        <v>8315</v>
      </c>
      <c r="S3196" t="s">
        <v>8357</v>
      </c>
      <c r="T3196" s="5" t="e">
        <f t="shared" si="199"/>
        <v>#DIV/0!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s="6">
        <f t="shared" si="198"/>
        <v>59.142857142857139</v>
      </c>
      <c r="Q3197" t="s">
        <v>8305</v>
      </c>
      <c r="R3197" s="7" t="s">
        <v>8315</v>
      </c>
      <c r="S3197" t="s">
        <v>8357</v>
      </c>
      <c r="T3197" s="5">
        <f t="shared" si="199"/>
        <v>53.07692307692308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s="6">
        <f t="shared" si="198"/>
        <v>0.06</v>
      </c>
      <c r="Q3198" t="s">
        <v>8305</v>
      </c>
      <c r="R3198" s="7" t="s">
        <v>8315</v>
      </c>
      <c r="S3198" t="s">
        <v>8357</v>
      </c>
      <c r="T3198" s="5">
        <f t="shared" si="199"/>
        <v>300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s="6">
        <f t="shared" si="198"/>
        <v>11.450000000000001</v>
      </c>
      <c r="Q3199" t="s">
        <v>8305</v>
      </c>
      <c r="R3199" s="7" t="s">
        <v>8315</v>
      </c>
      <c r="S3199" t="s">
        <v>8357</v>
      </c>
      <c r="T3199" s="5">
        <f t="shared" si="199"/>
        <v>286.25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s="6">
        <f t="shared" si="198"/>
        <v>0.36666666666666664</v>
      </c>
      <c r="Q3200" t="s">
        <v>8305</v>
      </c>
      <c r="R3200" s="7" t="s">
        <v>8315</v>
      </c>
      <c r="S3200" t="s">
        <v>8357</v>
      </c>
      <c r="T3200" s="5">
        <f t="shared" si="199"/>
        <v>36.666666666666664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s="6">
        <f t="shared" si="198"/>
        <v>52.16</v>
      </c>
      <c r="Q3201" t="s">
        <v>8305</v>
      </c>
      <c r="R3201" s="7" t="s">
        <v>8315</v>
      </c>
      <c r="S3201" t="s">
        <v>8357</v>
      </c>
      <c r="T3201" s="5">
        <f t="shared" si="199"/>
        <v>49.20754716981132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s="6">
        <f t="shared" si="198"/>
        <v>2E-3</v>
      </c>
      <c r="Q3202" t="s">
        <v>8305</v>
      </c>
      <c r="R3202" s="7" t="s">
        <v>8315</v>
      </c>
      <c r="S3202" t="s">
        <v>8357</v>
      </c>
      <c r="T3202" s="5">
        <f t="shared" si="199"/>
        <v>1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s="6">
        <f t="shared" ref="P3203:P3266" si="202">(E3203/D3203)*100</f>
        <v>1.25</v>
      </c>
      <c r="Q3203" t="s">
        <v>8305</v>
      </c>
      <c r="R3203" s="7" t="s">
        <v>8315</v>
      </c>
      <c r="S3203" t="s">
        <v>8357</v>
      </c>
      <c r="T3203" s="5">
        <f t="shared" ref="T3203:T3266" si="203">E3203/N3203</f>
        <v>12.5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s="6">
        <f t="shared" si="202"/>
        <v>54.52</v>
      </c>
      <c r="Q3204" t="s">
        <v>8305</v>
      </c>
      <c r="R3204" s="7" t="s">
        <v>8315</v>
      </c>
      <c r="S3204" t="s">
        <v>8357</v>
      </c>
      <c r="T3204" s="5">
        <f t="shared" si="203"/>
        <v>109.04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s="6">
        <f t="shared" si="202"/>
        <v>25</v>
      </c>
      <c r="Q3205" t="s">
        <v>8305</v>
      </c>
      <c r="R3205" s="7" t="s">
        <v>8315</v>
      </c>
      <c r="S3205" t="s">
        <v>8357</v>
      </c>
      <c r="T3205" s="5">
        <f t="shared" si="203"/>
        <v>41.666666666666664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s="6">
        <f t="shared" si="202"/>
        <v>0</v>
      </c>
      <c r="Q3206" t="s">
        <v>8305</v>
      </c>
      <c r="R3206" s="7" t="s">
        <v>8315</v>
      </c>
      <c r="S3206" t="s">
        <v>8357</v>
      </c>
      <c r="T3206" s="5" t="e">
        <f t="shared" si="203"/>
        <v>#DIV/0!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s="6">
        <f t="shared" si="202"/>
        <v>3.4125000000000001</v>
      </c>
      <c r="Q3207" t="s">
        <v>8305</v>
      </c>
      <c r="R3207" s="7" t="s">
        <v>8315</v>
      </c>
      <c r="S3207" t="s">
        <v>8357</v>
      </c>
      <c r="T3207" s="5">
        <f t="shared" si="203"/>
        <v>22.75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s="6">
        <f t="shared" si="202"/>
        <v>0</v>
      </c>
      <c r="Q3208" t="s">
        <v>8305</v>
      </c>
      <c r="R3208" s="7" t="s">
        <v>8315</v>
      </c>
      <c r="S3208" t="s">
        <v>8357</v>
      </c>
      <c r="T3208" s="5" t="e">
        <f t="shared" si="203"/>
        <v>#DIV/0!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s="6">
        <f t="shared" si="202"/>
        <v>46.36363636363636</v>
      </c>
      <c r="Q3209" t="s">
        <v>8305</v>
      </c>
      <c r="R3209" s="7" t="s">
        <v>8315</v>
      </c>
      <c r="S3209" t="s">
        <v>8357</v>
      </c>
      <c r="T3209" s="5">
        <f t="shared" si="203"/>
        <v>70.833333333333329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s="6">
        <f t="shared" si="202"/>
        <v>103.49999999999999</v>
      </c>
      <c r="Q3210" t="s">
        <v>8271</v>
      </c>
      <c r="R3210" s="7" t="s">
        <v>8315</v>
      </c>
      <c r="S3210" t="s">
        <v>8316</v>
      </c>
      <c r="T3210" s="5">
        <f t="shared" si="203"/>
        <v>63.109756097560975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s="6">
        <f t="shared" si="202"/>
        <v>119.32315789473684</v>
      </c>
      <c r="Q3211" t="s">
        <v>8271</v>
      </c>
      <c r="R3211" s="7" t="s">
        <v>8315</v>
      </c>
      <c r="S3211" t="s">
        <v>8316</v>
      </c>
      <c r="T3211" s="5">
        <f t="shared" si="203"/>
        <v>50.157964601769912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s="6">
        <f t="shared" si="202"/>
        <v>125.76666666666667</v>
      </c>
      <c r="Q3212" t="s">
        <v>8271</v>
      </c>
      <c r="R3212" s="7" t="s">
        <v>8315</v>
      </c>
      <c r="S3212" t="s">
        <v>8316</v>
      </c>
      <c r="T3212" s="5">
        <f t="shared" si="203"/>
        <v>62.883333333333333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s="6">
        <f t="shared" si="202"/>
        <v>119.74347826086958</v>
      </c>
      <c r="Q3213" t="s">
        <v>8271</v>
      </c>
      <c r="R3213" s="7" t="s">
        <v>8315</v>
      </c>
      <c r="S3213" t="s">
        <v>8316</v>
      </c>
      <c r="T3213" s="5">
        <f t="shared" si="203"/>
        <v>85.531055900621112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s="6">
        <f t="shared" si="202"/>
        <v>126.25</v>
      </c>
      <c r="Q3214" t="s">
        <v>8271</v>
      </c>
      <c r="R3214" s="7" t="s">
        <v>8315</v>
      </c>
      <c r="S3214" t="s">
        <v>8316</v>
      </c>
      <c r="T3214" s="5">
        <f t="shared" si="203"/>
        <v>53.723404255319146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s="6">
        <f t="shared" si="202"/>
        <v>100.11666666666667</v>
      </c>
      <c r="Q3215" t="s">
        <v>8271</v>
      </c>
      <c r="R3215" s="7" t="s">
        <v>8315</v>
      </c>
      <c r="S3215" t="s">
        <v>8316</v>
      </c>
      <c r="T3215" s="5">
        <f t="shared" si="203"/>
        <v>127.80851063829788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s="6">
        <f t="shared" si="202"/>
        <v>102.13333333333334</v>
      </c>
      <c r="Q3216" t="s">
        <v>8271</v>
      </c>
      <c r="R3216" s="7" t="s">
        <v>8315</v>
      </c>
      <c r="S3216" t="s">
        <v>8316</v>
      </c>
      <c r="T3216" s="5">
        <f t="shared" si="203"/>
        <v>106.57391304347826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s="6">
        <f t="shared" si="202"/>
        <v>100.35142857142858</v>
      </c>
      <c r="Q3217" t="s">
        <v>8271</v>
      </c>
      <c r="R3217" s="7" t="s">
        <v>8315</v>
      </c>
      <c r="S3217" t="s">
        <v>8316</v>
      </c>
      <c r="T3217" s="5">
        <f t="shared" si="203"/>
        <v>262.11194029850748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s="6">
        <f t="shared" si="202"/>
        <v>100.05</v>
      </c>
      <c r="Q3218" t="s">
        <v>8271</v>
      </c>
      <c r="R3218" s="7" t="s">
        <v>8315</v>
      </c>
      <c r="S3218" t="s">
        <v>8316</v>
      </c>
      <c r="T3218" s="5">
        <f t="shared" si="203"/>
        <v>57.171428571428571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s="6">
        <f t="shared" si="202"/>
        <v>116.02222222222223</v>
      </c>
      <c r="Q3219" t="s">
        <v>8271</v>
      </c>
      <c r="R3219" s="7" t="s">
        <v>8315</v>
      </c>
      <c r="S3219" t="s">
        <v>8316</v>
      </c>
      <c r="T3219" s="5">
        <f t="shared" si="203"/>
        <v>50.20192307692308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s="6">
        <f t="shared" si="202"/>
        <v>102.1</v>
      </c>
      <c r="Q3220" t="s">
        <v>8271</v>
      </c>
      <c r="R3220" s="7" t="s">
        <v>8315</v>
      </c>
      <c r="S3220" t="s">
        <v>8316</v>
      </c>
      <c r="T3220" s="5">
        <f t="shared" si="203"/>
        <v>66.586956521739125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s="6">
        <f t="shared" si="202"/>
        <v>100.11000000000001</v>
      </c>
      <c r="Q3221" t="s">
        <v>8271</v>
      </c>
      <c r="R3221" s="7" t="s">
        <v>8315</v>
      </c>
      <c r="S3221" t="s">
        <v>8316</v>
      </c>
      <c r="T3221" s="5">
        <f t="shared" si="203"/>
        <v>168.25210084033614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s="6">
        <f t="shared" si="202"/>
        <v>100.84</v>
      </c>
      <c r="Q3222" t="s">
        <v>8271</v>
      </c>
      <c r="R3222" s="7" t="s">
        <v>8315</v>
      </c>
      <c r="S3222" t="s">
        <v>8316</v>
      </c>
      <c r="T3222" s="5">
        <f t="shared" si="203"/>
        <v>256.37288135593218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s="6">
        <f t="shared" si="202"/>
        <v>103.42499999999998</v>
      </c>
      <c r="Q3223" t="s">
        <v>8271</v>
      </c>
      <c r="R3223" s="7" t="s">
        <v>8315</v>
      </c>
      <c r="S3223" t="s">
        <v>8316</v>
      </c>
      <c r="T3223" s="5">
        <f t="shared" si="203"/>
        <v>36.610619469026545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s="6">
        <f t="shared" si="202"/>
        <v>124.8</v>
      </c>
      <c r="Q3224" t="s">
        <v>8271</v>
      </c>
      <c r="R3224" s="7" t="s">
        <v>8315</v>
      </c>
      <c r="S3224" t="s">
        <v>8316</v>
      </c>
      <c r="T3224" s="5">
        <f t="shared" si="203"/>
        <v>37.142857142857146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s="6">
        <f t="shared" si="202"/>
        <v>109.51612903225806</v>
      </c>
      <c r="Q3225" t="s">
        <v>8271</v>
      </c>
      <c r="R3225" s="7" t="s">
        <v>8315</v>
      </c>
      <c r="S3225" t="s">
        <v>8316</v>
      </c>
      <c r="T3225" s="5">
        <f t="shared" si="203"/>
        <v>45.878378378378379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s="6">
        <f t="shared" si="202"/>
        <v>102.03333333333333</v>
      </c>
      <c r="Q3226" t="s">
        <v>8271</v>
      </c>
      <c r="R3226" s="7" t="s">
        <v>8315</v>
      </c>
      <c r="S3226" t="s">
        <v>8316</v>
      </c>
      <c r="T3226" s="5">
        <f t="shared" si="203"/>
        <v>141.71296296296296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s="6">
        <f t="shared" si="202"/>
        <v>102.35000000000001</v>
      </c>
      <c r="Q3227" t="s">
        <v>8271</v>
      </c>
      <c r="R3227" s="7" t="s">
        <v>8315</v>
      </c>
      <c r="S3227" t="s">
        <v>8316</v>
      </c>
      <c r="T3227" s="5">
        <f t="shared" si="203"/>
        <v>52.487179487179489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s="6">
        <f t="shared" si="202"/>
        <v>104.16666666666667</v>
      </c>
      <c r="Q3228" t="s">
        <v>8271</v>
      </c>
      <c r="R3228" s="7" t="s">
        <v>8315</v>
      </c>
      <c r="S3228" t="s">
        <v>8316</v>
      </c>
      <c r="T3228" s="5">
        <f t="shared" si="203"/>
        <v>59.523809523809526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s="6">
        <f t="shared" si="202"/>
        <v>125</v>
      </c>
      <c r="Q3229" t="s">
        <v>8271</v>
      </c>
      <c r="R3229" s="7" t="s">
        <v>8315</v>
      </c>
      <c r="S3229" t="s">
        <v>8316</v>
      </c>
      <c r="T3229" s="5">
        <f t="shared" si="203"/>
        <v>50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s="6">
        <f t="shared" si="202"/>
        <v>102.34285714285714</v>
      </c>
      <c r="Q3230" t="s">
        <v>8271</v>
      </c>
      <c r="R3230" s="7" t="s">
        <v>8315</v>
      </c>
      <c r="S3230" t="s">
        <v>8316</v>
      </c>
      <c r="T3230" s="5">
        <f t="shared" si="203"/>
        <v>193.62162162162161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s="6">
        <f t="shared" si="202"/>
        <v>107.86500000000001</v>
      </c>
      <c r="Q3231" t="s">
        <v>8271</v>
      </c>
      <c r="R3231" s="7" t="s">
        <v>8315</v>
      </c>
      <c r="S3231" t="s">
        <v>8316</v>
      </c>
      <c r="T3231" s="5">
        <f t="shared" si="203"/>
        <v>106.79702970297029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s="6">
        <f t="shared" si="202"/>
        <v>109.88461538461539</v>
      </c>
      <c r="Q3232" t="s">
        <v>8271</v>
      </c>
      <c r="R3232" s="7" t="s">
        <v>8315</v>
      </c>
      <c r="S3232" t="s">
        <v>8316</v>
      </c>
      <c r="T3232" s="5">
        <f t="shared" si="203"/>
        <v>77.21621621621621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s="6">
        <f t="shared" si="202"/>
        <v>161</v>
      </c>
      <c r="Q3233" t="s">
        <v>8271</v>
      </c>
      <c r="R3233" s="7" t="s">
        <v>8315</v>
      </c>
      <c r="S3233" t="s">
        <v>8316</v>
      </c>
      <c r="T3233" s="5">
        <f t="shared" si="203"/>
        <v>57.5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s="6">
        <f t="shared" si="202"/>
        <v>131.20000000000002</v>
      </c>
      <c r="Q3234" t="s">
        <v>8271</v>
      </c>
      <c r="R3234" s="7" t="s">
        <v>8315</v>
      </c>
      <c r="S3234" t="s">
        <v>8316</v>
      </c>
      <c r="T3234" s="5">
        <f t="shared" si="203"/>
        <v>50.46153846153846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s="6">
        <f t="shared" si="202"/>
        <v>118.8</v>
      </c>
      <c r="Q3235" t="s">
        <v>8271</v>
      </c>
      <c r="R3235" s="7" t="s">
        <v>8315</v>
      </c>
      <c r="S3235" t="s">
        <v>8316</v>
      </c>
      <c r="T3235" s="5">
        <f t="shared" si="203"/>
        <v>97.377049180327873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s="6">
        <f t="shared" si="202"/>
        <v>100.39275000000001</v>
      </c>
      <c r="Q3236" t="s">
        <v>8271</v>
      </c>
      <c r="R3236" s="7" t="s">
        <v>8315</v>
      </c>
      <c r="S3236" t="s">
        <v>8316</v>
      </c>
      <c r="T3236" s="5">
        <f t="shared" si="203"/>
        <v>34.91921739130435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s="6">
        <f t="shared" si="202"/>
        <v>103.20666666666666</v>
      </c>
      <c r="Q3237" t="s">
        <v>8271</v>
      </c>
      <c r="R3237" s="7" t="s">
        <v>8315</v>
      </c>
      <c r="S3237" t="s">
        <v>8316</v>
      </c>
      <c r="T3237" s="5">
        <f t="shared" si="203"/>
        <v>85.530386740331494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s="6">
        <f t="shared" si="202"/>
        <v>100.6</v>
      </c>
      <c r="Q3238" t="s">
        <v>8271</v>
      </c>
      <c r="R3238" s="7" t="s">
        <v>8315</v>
      </c>
      <c r="S3238" t="s">
        <v>8316</v>
      </c>
      <c r="T3238" s="5">
        <f t="shared" si="203"/>
        <v>182.90909090909091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s="6">
        <f t="shared" si="202"/>
        <v>100.78754285714287</v>
      </c>
      <c r="Q3239" t="s">
        <v>8271</v>
      </c>
      <c r="R3239" s="7" t="s">
        <v>8315</v>
      </c>
      <c r="S3239" t="s">
        <v>8316</v>
      </c>
      <c r="T3239" s="5">
        <f t="shared" si="203"/>
        <v>131.13620817843866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s="6">
        <f t="shared" si="202"/>
        <v>112.32142857142857</v>
      </c>
      <c r="Q3240" t="s">
        <v>8271</v>
      </c>
      <c r="R3240" s="7" t="s">
        <v>8315</v>
      </c>
      <c r="S3240" t="s">
        <v>8316</v>
      </c>
      <c r="T3240" s="5">
        <f t="shared" si="203"/>
        <v>39.810126582278478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s="6">
        <f t="shared" si="202"/>
        <v>105.91914022517912</v>
      </c>
      <c r="Q3241" t="s">
        <v>8271</v>
      </c>
      <c r="R3241" s="7" t="s">
        <v>8315</v>
      </c>
      <c r="S3241" t="s">
        <v>8316</v>
      </c>
      <c r="T3241" s="5">
        <f t="shared" si="203"/>
        <v>59.701730769230764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s="6">
        <f t="shared" si="202"/>
        <v>100.56666666666668</v>
      </c>
      <c r="Q3242" t="s">
        <v>8271</v>
      </c>
      <c r="R3242" s="7" t="s">
        <v>8315</v>
      </c>
      <c r="S3242" t="s">
        <v>8316</v>
      </c>
      <c r="T3242" s="5">
        <f t="shared" si="203"/>
        <v>88.735294117647058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s="6">
        <f t="shared" si="202"/>
        <v>115.30588235294117</v>
      </c>
      <c r="Q3243" t="s">
        <v>8271</v>
      </c>
      <c r="R3243" s="7" t="s">
        <v>8315</v>
      </c>
      <c r="S3243" t="s">
        <v>8316</v>
      </c>
      <c r="T3243" s="5">
        <f t="shared" si="203"/>
        <v>58.688622754491021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s="6">
        <f t="shared" si="202"/>
        <v>127.30419999999999</v>
      </c>
      <c r="Q3244" t="s">
        <v>8271</v>
      </c>
      <c r="R3244" s="7" t="s">
        <v>8315</v>
      </c>
      <c r="S3244" t="s">
        <v>8316</v>
      </c>
      <c r="T3244" s="5">
        <f t="shared" si="203"/>
        <v>69.56513661202186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s="6">
        <f t="shared" si="202"/>
        <v>102.83750000000001</v>
      </c>
      <c r="Q3245" t="s">
        <v>8271</v>
      </c>
      <c r="R3245" s="7" t="s">
        <v>8315</v>
      </c>
      <c r="S3245" t="s">
        <v>8316</v>
      </c>
      <c r="T3245" s="5">
        <f t="shared" si="203"/>
        <v>115.87323943661971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s="6">
        <f t="shared" si="202"/>
        <v>102.9375</v>
      </c>
      <c r="Q3246" t="s">
        <v>8271</v>
      </c>
      <c r="R3246" s="7" t="s">
        <v>8315</v>
      </c>
      <c r="S3246" t="s">
        <v>8316</v>
      </c>
      <c r="T3246" s="5">
        <f t="shared" si="203"/>
        <v>23.869565217391305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s="6">
        <f t="shared" si="202"/>
        <v>104.3047619047619</v>
      </c>
      <c r="Q3247" t="s">
        <v>8271</v>
      </c>
      <c r="R3247" s="7" t="s">
        <v>8315</v>
      </c>
      <c r="S3247" t="s">
        <v>8316</v>
      </c>
      <c r="T3247" s="5">
        <f t="shared" si="203"/>
        <v>81.125925925925927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s="6">
        <f t="shared" si="202"/>
        <v>111.22000000000001</v>
      </c>
      <c r="Q3248" t="s">
        <v>8271</v>
      </c>
      <c r="R3248" s="7" t="s">
        <v>8315</v>
      </c>
      <c r="S3248" t="s">
        <v>8316</v>
      </c>
      <c r="T3248" s="5">
        <f t="shared" si="203"/>
        <v>57.626943005181346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s="6">
        <f t="shared" si="202"/>
        <v>105.86</v>
      </c>
      <c r="Q3249" t="s">
        <v>8271</v>
      </c>
      <c r="R3249" s="7" t="s">
        <v>8315</v>
      </c>
      <c r="S3249" t="s">
        <v>8316</v>
      </c>
      <c r="T3249" s="5">
        <f t="shared" si="203"/>
        <v>46.429824561403507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s="6">
        <f t="shared" si="202"/>
        <v>100.79166666666666</v>
      </c>
      <c r="Q3250" t="s">
        <v>8271</v>
      </c>
      <c r="R3250" s="7" t="s">
        <v>8315</v>
      </c>
      <c r="S3250" t="s">
        <v>8316</v>
      </c>
      <c r="T3250" s="5">
        <f t="shared" si="203"/>
        <v>60.475000000000001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s="6">
        <f t="shared" si="202"/>
        <v>104.92727272727274</v>
      </c>
      <c r="Q3251" t="s">
        <v>8271</v>
      </c>
      <c r="R3251" s="7" t="s">
        <v>8315</v>
      </c>
      <c r="S3251" t="s">
        <v>8316</v>
      </c>
      <c r="T3251" s="5">
        <f t="shared" si="203"/>
        <v>65.579545454545453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s="6">
        <f t="shared" si="202"/>
        <v>101.55199999999999</v>
      </c>
      <c r="Q3252" t="s">
        <v>8271</v>
      </c>
      <c r="R3252" s="7" t="s">
        <v>8315</v>
      </c>
      <c r="S3252" t="s">
        <v>8316</v>
      </c>
      <c r="T3252" s="5">
        <f t="shared" si="203"/>
        <v>119.1924882629108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s="6">
        <f t="shared" si="202"/>
        <v>110.73333333333333</v>
      </c>
      <c r="Q3253" t="s">
        <v>8271</v>
      </c>
      <c r="R3253" s="7" t="s">
        <v>8315</v>
      </c>
      <c r="S3253" t="s">
        <v>8316</v>
      </c>
      <c r="T3253" s="5">
        <f t="shared" si="203"/>
        <v>83.05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s="6">
        <f t="shared" si="202"/>
        <v>127.82222222222221</v>
      </c>
      <c r="Q3254" t="s">
        <v>8271</v>
      </c>
      <c r="R3254" s="7" t="s">
        <v>8315</v>
      </c>
      <c r="S3254" t="s">
        <v>8316</v>
      </c>
      <c r="T3254" s="5">
        <f t="shared" si="203"/>
        <v>57.52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s="6">
        <f t="shared" si="202"/>
        <v>101.82500000000002</v>
      </c>
      <c r="Q3255" t="s">
        <v>8271</v>
      </c>
      <c r="R3255" s="7" t="s">
        <v>8315</v>
      </c>
      <c r="S3255" t="s">
        <v>8316</v>
      </c>
      <c r="T3255" s="5">
        <f t="shared" si="203"/>
        <v>177.08695652173913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s="6">
        <f t="shared" si="202"/>
        <v>101.25769230769231</v>
      </c>
      <c r="Q3256" t="s">
        <v>8271</v>
      </c>
      <c r="R3256" s="7" t="s">
        <v>8315</v>
      </c>
      <c r="S3256" t="s">
        <v>8316</v>
      </c>
      <c r="T3256" s="5">
        <f t="shared" si="203"/>
        <v>70.771505376344081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s="6">
        <f t="shared" si="202"/>
        <v>175</v>
      </c>
      <c r="Q3257" t="s">
        <v>8271</v>
      </c>
      <c r="R3257" s="7" t="s">
        <v>8315</v>
      </c>
      <c r="S3257" t="s">
        <v>8316</v>
      </c>
      <c r="T3257" s="5">
        <f t="shared" si="203"/>
        <v>29.166666666666668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s="6">
        <f t="shared" si="202"/>
        <v>128.06</v>
      </c>
      <c r="Q3258" t="s">
        <v>8271</v>
      </c>
      <c r="R3258" s="7" t="s">
        <v>8315</v>
      </c>
      <c r="S3258" t="s">
        <v>8316</v>
      </c>
      <c r="T3258" s="5">
        <f t="shared" si="203"/>
        <v>72.76136363636364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s="6">
        <f t="shared" si="202"/>
        <v>106.29949999999999</v>
      </c>
      <c r="Q3259" t="s">
        <v>8271</v>
      </c>
      <c r="R3259" s="7" t="s">
        <v>8315</v>
      </c>
      <c r="S3259" t="s">
        <v>8316</v>
      </c>
      <c r="T3259" s="5">
        <f t="shared" si="203"/>
        <v>51.853414634146333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s="6">
        <f t="shared" si="202"/>
        <v>105.21428571428571</v>
      </c>
      <c r="Q3260" t="s">
        <v>8271</v>
      </c>
      <c r="R3260" s="7" t="s">
        <v>8315</v>
      </c>
      <c r="S3260" t="s">
        <v>8316</v>
      </c>
      <c r="T3260" s="5">
        <f t="shared" si="203"/>
        <v>98.2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s="6">
        <f t="shared" si="202"/>
        <v>106.16782608695652</v>
      </c>
      <c r="Q3261" t="s">
        <v>8271</v>
      </c>
      <c r="R3261" s="7" t="s">
        <v>8315</v>
      </c>
      <c r="S3261" t="s">
        <v>8316</v>
      </c>
      <c r="T3261" s="5">
        <f t="shared" si="203"/>
        <v>251.7381443298969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s="6">
        <f t="shared" si="202"/>
        <v>109.24000000000001</v>
      </c>
      <c r="Q3262" t="s">
        <v>8271</v>
      </c>
      <c r="R3262" s="7" t="s">
        <v>8315</v>
      </c>
      <c r="S3262" t="s">
        <v>8316</v>
      </c>
      <c r="T3262" s="5">
        <f t="shared" si="203"/>
        <v>74.821917808219183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s="6">
        <f t="shared" si="202"/>
        <v>100.45454545454547</v>
      </c>
      <c r="Q3263" t="s">
        <v>8271</v>
      </c>
      <c r="R3263" s="7" t="s">
        <v>8315</v>
      </c>
      <c r="S3263" t="s">
        <v>8316</v>
      </c>
      <c r="T3263" s="5">
        <f t="shared" si="203"/>
        <v>67.65306122448979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s="6">
        <f t="shared" si="202"/>
        <v>103.04098360655738</v>
      </c>
      <c r="Q3264" t="s">
        <v>8271</v>
      </c>
      <c r="R3264" s="7" t="s">
        <v>8315</v>
      </c>
      <c r="S3264" t="s">
        <v>8316</v>
      </c>
      <c r="T3264" s="5">
        <f t="shared" si="203"/>
        <v>93.81343283582089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s="6">
        <f t="shared" si="202"/>
        <v>112.1664</v>
      </c>
      <c r="Q3265" t="s">
        <v>8271</v>
      </c>
      <c r="R3265" s="7" t="s">
        <v>8315</v>
      </c>
      <c r="S3265" t="s">
        <v>8316</v>
      </c>
      <c r="T3265" s="5">
        <f t="shared" si="203"/>
        <v>41.237647058823526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s="6">
        <f t="shared" si="202"/>
        <v>103</v>
      </c>
      <c r="Q3266" t="s">
        <v>8271</v>
      </c>
      <c r="R3266" s="7" t="s">
        <v>8315</v>
      </c>
      <c r="S3266" t="s">
        <v>8316</v>
      </c>
      <c r="T3266" s="5">
        <f t="shared" si="203"/>
        <v>52.551020408163268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s="6">
        <f t="shared" ref="P3267:P3330" si="206">(E3267/D3267)*100</f>
        <v>164</v>
      </c>
      <c r="Q3267" t="s">
        <v>8271</v>
      </c>
      <c r="R3267" s="7" t="s">
        <v>8315</v>
      </c>
      <c r="S3267" t="s">
        <v>8316</v>
      </c>
      <c r="T3267" s="5">
        <f t="shared" ref="T3267:T3330" si="207">E3267/N3267</f>
        <v>70.285714285714292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s="6">
        <f t="shared" si="206"/>
        <v>131.28333333333333</v>
      </c>
      <c r="Q3268" t="s">
        <v>8271</v>
      </c>
      <c r="R3268" s="7" t="s">
        <v>8315</v>
      </c>
      <c r="S3268" t="s">
        <v>8316</v>
      </c>
      <c r="T3268" s="5">
        <f t="shared" si="207"/>
        <v>48.325153374233132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s="6">
        <f t="shared" si="206"/>
        <v>102.1</v>
      </c>
      <c r="Q3269" t="s">
        <v>8271</v>
      </c>
      <c r="R3269" s="7" t="s">
        <v>8315</v>
      </c>
      <c r="S3269" t="s">
        <v>8316</v>
      </c>
      <c r="T3269" s="5">
        <f t="shared" si="207"/>
        <v>53.177083333333336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s="6">
        <f t="shared" si="206"/>
        <v>128</v>
      </c>
      <c r="Q3270" t="s">
        <v>8271</v>
      </c>
      <c r="R3270" s="7" t="s">
        <v>8315</v>
      </c>
      <c r="S3270" t="s">
        <v>8316</v>
      </c>
      <c r="T3270" s="5">
        <f t="shared" si="207"/>
        <v>60.952380952380949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s="6">
        <f t="shared" si="206"/>
        <v>101.49999999999999</v>
      </c>
      <c r="Q3271" t="s">
        <v>8271</v>
      </c>
      <c r="R3271" s="7" t="s">
        <v>8315</v>
      </c>
      <c r="S3271" t="s">
        <v>8316</v>
      </c>
      <c r="T3271" s="5">
        <f t="shared" si="207"/>
        <v>116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s="6">
        <f t="shared" si="206"/>
        <v>101.66666666666666</v>
      </c>
      <c r="Q3272" t="s">
        <v>8271</v>
      </c>
      <c r="R3272" s="7" t="s">
        <v>8315</v>
      </c>
      <c r="S3272" t="s">
        <v>8316</v>
      </c>
      <c r="T3272" s="5">
        <f t="shared" si="207"/>
        <v>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s="6">
        <f t="shared" si="206"/>
        <v>130</v>
      </c>
      <c r="Q3273" t="s">
        <v>8271</v>
      </c>
      <c r="R3273" s="7" t="s">
        <v>8315</v>
      </c>
      <c r="S3273" t="s">
        <v>8316</v>
      </c>
      <c r="T3273" s="5">
        <f t="shared" si="207"/>
        <v>38.235294117647058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s="6">
        <f t="shared" si="206"/>
        <v>154.43</v>
      </c>
      <c r="Q3274" t="s">
        <v>8271</v>
      </c>
      <c r="R3274" s="7" t="s">
        <v>8315</v>
      </c>
      <c r="S3274" t="s">
        <v>8316</v>
      </c>
      <c r="T3274" s="5">
        <f t="shared" si="207"/>
        <v>106.50344827586207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s="6">
        <f t="shared" si="206"/>
        <v>107.4</v>
      </c>
      <c r="Q3275" t="s">
        <v>8271</v>
      </c>
      <c r="R3275" s="7" t="s">
        <v>8315</v>
      </c>
      <c r="S3275" t="s">
        <v>8316</v>
      </c>
      <c r="T3275" s="5">
        <f t="shared" si="207"/>
        <v>204.57142857142858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s="6">
        <f t="shared" si="206"/>
        <v>101.32258064516128</v>
      </c>
      <c r="Q3276" t="s">
        <v>8271</v>
      </c>
      <c r="R3276" s="7" t="s">
        <v>8315</v>
      </c>
      <c r="S3276" t="s">
        <v>8316</v>
      </c>
      <c r="T3276" s="5">
        <f t="shared" si="207"/>
        <v>54.912587412587413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s="6">
        <f t="shared" si="206"/>
        <v>100.27777777777777</v>
      </c>
      <c r="Q3277" t="s">
        <v>8271</v>
      </c>
      <c r="R3277" s="7" t="s">
        <v>8315</v>
      </c>
      <c r="S3277" t="s">
        <v>8316</v>
      </c>
      <c r="T3277" s="5">
        <f t="shared" si="207"/>
        <v>150.41666666666666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s="6">
        <f t="shared" si="206"/>
        <v>116.84444444444443</v>
      </c>
      <c r="Q3278" t="s">
        <v>8271</v>
      </c>
      <c r="R3278" s="7" t="s">
        <v>8315</v>
      </c>
      <c r="S3278" t="s">
        <v>8316</v>
      </c>
      <c r="T3278" s="5">
        <f t="shared" si="207"/>
        <v>52.58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s="6">
        <f t="shared" si="206"/>
        <v>108.60000000000001</v>
      </c>
      <c r="Q3279" t="s">
        <v>8271</v>
      </c>
      <c r="R3279" s="7" t="s">
        <v>8315</v>
      </c>
      <c r="S3279" t="s">
        <v>8316</v>
      </c>
      <c r="T3279" s="5">
        <f t="shared" si="207"/>
        <v>54.3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s="6">
        <f t="shared" si="206"/>
        <v>103.4</v>
      </c>
      <c r="Q3280" t="s">
        <v>8271</v>
      </c>
      <c r="R3280" s="7" t="s">
        <v>8315</v>
      </c>
      <c r="S3280" t="s">
        <v>8316</v>
      </c>
      <c r="T3280" s="5">
        <f t="shared" si="207"/>
        <v>76.029411764705884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s="6">
        <f t="shared" si="206"/>
        <v>114.27586206896552</v>
      </c>
      <c r="Q3281" t="s">
        <v>8271</v>
      </c>
      <c r="R3281" s="7" t="s">
        <v>8315</v>
      </c>
      <c r="S3281" t="s">
        <v>8316</v>
      </c>
      <c r="T3281" s="5">
        <f t="shared" si="207"/>
        <v>105.2063492063492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s="6">
        <f t="shared" si="206"/>
        <v>103</v>
      </c>
      <c r="Q3282" t="s">
        <v>8271</v>
      </c>
      <c r="R3282" s="7" t="s">
        <v>8315</v>
      </c>
      <c r="S3282" t="s">
        <v>8316</v>
      </c>
      <c r="T3282" s="5">
        <f t="shared" si="207"/>
        <v>68.666666666666671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s="6">
        <f t="shared" si="206"/>
        <v>121.6</v>
      </c>
      <c r="Q3283" t="s">
        <v>8271</v>
      </c>
      <c r="R3283" s="7" t="s">
        <v>8315</v>
      </c>
      <c r="S3283" t="s">
        <v>8316</v>
      </c>
      <c r="T3283" s="5">
        <f t="shared" si="207"/>
        <v>129.36170212765958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s="6">
        <f t="shared" si="206"/>
        <v>102.6467741935484</v>
      </c>
      <c r="Q3284" t="s">
        <v>8271</v>
      </c>
      <c r="R3284" s="7" t="s">
        <v>8315</v>
      </c>
      <c r="S3284" t="s">
        <v>8316</v>
      </c>
      <c r="T3284" s="5">
        <f t="shared" si="207"/>
        <v>134.26371308016877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s="6">
        <f t="shared" si="206"/>
        <v>104.75000000000001</v>
      </c>
      <c r="Q3285" t="s">
        <v>8271</v>
      </c>
      <c r="R3285" s="7" t="s">
        <v>8315</v>
      </c>
      <c r="S3285" t="s">
        <v>8316</v>
      </c>
      <c r="T3285" s="5">
        <f t="shared" si="207"/>
        <v>17.829787234042552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s="6">
        <f t="shared" si="206"/>
        <v>101.6</v>
      </c>
      <c r="Q3286" t="s">
        <v>8271</v>
      </c>
      <c r="R3286" s="7" t="s">
        <v>8315</v>
      </c>
      <c r="S3286" t="s">
        <v>8316</v>
      </c>
      <c r="T3286" s="5">
        <f t="shared" si="207"/>
        <v>203.2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s="6">
        <f t="shared" si="206"/>
        <v>112.10242048409683</v>
      </c>
      <c r="Q3287" t="s">
        <v>8271</v>
      </c>
      <c r="R3287" s="7" t="s">
        <v>8315</v>
      </c>
      <c r="S3287" t="s">
        <v>8316</v>
      </c>
      <c r="T3287" s="5">
        <f t="shared" si="207"/>
        <v>69.18518518518519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s="6">
        <f t="shared" si="206"/>
        <v>101.76666666666667</v>
      </c>
      <c r="Q3288" t="s">
        <v>8271</v>
      </c>
      <c r="R3288" s="7" t="s">
        <v>8315</v>
      </c>
      <c r="S3288" t="s">
        <v>8316</v>
      </c>
      <c r="T3288" s="5">
        <f t="shared" si="207"/>
        <v>125.12295081967213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s="6">
        <f t="shared" si="206"/>
        <v>100</v>
      </c>
      <c r="Q3289" t="s">
        <v>8271</v>
      </c>
      <c r="R3289" s="7" t="s">
        <v>8315</v>
      </c>
      <c r="S3289" t="s">
        <v>8316</v>
      </c>
      <c r="T3289" s="5">
        <f t="shared" si="207"/>
        <v>73.529411764705884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s="6">
        <f t="shared" si="206"/>
        <v>100.26489999999998</v>
      </c>
      <c r="Q3290" t="s">
        <v>8271</v>
      </c>
      <c r="R3290" s="7" t="s">
        <v>8315</v>
      </c>
      <c r="S3290" t="s">
        <v>8316</v>
      </c>
      <c r="T3290" s="5">
        <f t="shared" si="207"/>
        <v>48.437149758454105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s="6">
        <f t="shared" si="206"/>
        <v>133.04200000000003</v>
      </c>
      <c r="Q3291" t="s">
        <v>8271</v>
      </c>
      <c r="R3291" s="7" t="s">
        <v>8315</v>
      </c>
      <c r="S3291" t="s">
        <v>8316</v>
      </c>
      <c r="T3291" s="5">
        <f t="shared" si="207"/>
        <v>26.608400000000003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s="6">
        <f t="shared" si="206"/>
        <v>121.2</v>
      </c>
      <c r="Q3292" t="s">
        <v>8271</v>
      </c>
      <c r="R3292" s="7" t="s">
        <v>8315</v>
      </c>
      <c r="S3292" t="s">
        <v>8316</v>
      </c>
      <c r="T3292" s="5">
        <f t="shared" si="207"/>
        <v>33.666666666666664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s="6">
        <f t="shared" si="206"/>
        <v>113.99999999999999</v>
      </c>
      <c r="Q3293" t="s">
        <v>8271</v>
      </c>
      <c r="R3293" s="7" t="s">
        <v>8315</v>
      </c>
      <c r="S3293" t="s">
        <v>8316</v>
      </c>
      <c r="T3293" s="5">
        <f t="shared" si="207"/>
        <v>40.714285714285715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s="6">
        <f t="shared" si="206"/>
        <v>286.13861386138615</v>
      </c>
      <c r="Q3294" t="s">
        <v>8271</v>
      </c>
      <c r="R3294" s="7" t="s">
        <v>8315</v>
      </c>
      <c r="S3294" t="s">
        <v>8316</v>
      </c>
      <c r="T3294" s="5">
        <f t="shared" si="207"/>
        <v>19.266666666666666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s="6">
        <f t="shared" si="206"/>
        <v>170.44444444444446</v>
      </c>
      <c r="Q3295" t="s">
        <v>8271</v>
      </c>
      <c r="R3295" s="7" t="s">
        <v>8315</v>
      </c>
      <c r="S3295" t="s">
        <v>8316</v>
      </c>
      <c r="T3295" s="5">
        <f t="shared" si="207"/>
        <v>84.285714285714292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s="6">
        <f t="shared" si="206"/>
        <v>118.33333333333333</v>
      </c>
      <c r="Q3296" t="s">
        <v>8271</v>
      </c>
      <c r="R3296" s="7" t="s">
        <v>8315</v>
      </c>
      <c r="S3296" t="s">
        <v>8316</v>
      </c>
      <c r="T3296" s="5">
        <f t="shared" si="207"/>
        <v>29.583333333333332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s="6">
        <f t="shared" si="206"/>
        <v>102.85857142857142</v>
      </c>
      <c r="Q3297" t="s">
        <v>8271</v>
      </c>
      <c r="R3297" s="7" t="s">
        <v>8315</v>
      </c>
      <c r="S3297" t="s">
        <v>8316</v>
      </c>
      <c r="T3297" s="5">
        <f t="shared" si="207"/>
        <v>26.667037037037037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s="6">
        <f t="shared" si="206"/>
        <v>144.06666666666666</v>
      </c>
      <c r="Q3298" t="s">
        <v>8271</v>
      </c>
      <c r="R3298" s="7" t="s">
        <v>8315</v>
      </c>
      <c r="S3298" t="s">
        <v>8316</v>
      </c>
      <c r="T3298" s="5">
        <f t="shared" si="207"/>
        <v>45.978723404255319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s="6">
        <f t="shared" si="206"/>
        <v>100.07272727272726</v>
      </c>
      <c r="Q3299" t="s">
        <v>8271</v>
      </c>
      <c r="R3299" s="7" t="s">
        <v>8315</v>
      </c>
      <c r="S3299" t="s">
        <v>8316</v>
      </c>
      <c r="T3299" s="5">
        <f t="shared" si="207"/>
        <v>125.09090909090909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s="6">
        <f t="shared" si="206"/>
        <v>101.73</v>
      </c>
      <c r="Q3300" t="s">
        <v>8271</v>
      </c>
      <c r="R3300" s="7" t="s">
        <v>8315</v>
      </c>
      <c r="S3300" t="s">
        <v>8316</v>
      </c>
      <c r="T3300" s="5">
        <f t="shared" si="207"/>
        <v>141.29166666666666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s="6">
        <f t="shared" si="206"/>
        <v>116.19999999999999</v>
      </c>
      <c r="Q3301" t="s">
        <v>8271</v>
      </c>
      <c r="R3301" s="7" t="s">
        <v>8315</v>
      </c>
      <c r="S3301" t="s">
        <v>8316</v>
      </c>
      <c r="T3301" s="5">
        <f t="shared" si="207"/>
        <v>55.333333333333336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s="6">
        <f t="shared" si="206"/>
        <v>136.16666666666666</v>
      </c>
      <c r="Q3302" t="s">
        <v>8271</v>
      </c>
      <c r="R3302" s="7" t="s">
        <v>8315</v>
      </c>
      <c r="S3302" t="s">
        <v>8316</v>
      </c>
      <c r="T3302" s="5">
        <f t="shared" si="207"/>
        <v>46.420454545454547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s="6">
        <f t="shared" si="206"/>
        <v>133.46666666666667</v>
      </c>
      <c r="Q3303" t="s">
        <v>8271</v>
      </c>
      <c r="R3303" s="7" t="s">
        <v>8315</v>
      </c>
      <c r="S3303" t="s">
        <v>8316</v>
      </c>
      <c r="T3303" s="5">
        <f t="shared" si="207"/>
        <v>57.2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s="6">
        <f t="shared" si="206"/>
        <v>103.39285714285715</v>
      </c>
      <c r="Q3304" t="s">
        <v>8271</v>
      </c>
      <c r="R3304" s="7" t="s">
        <v>8315</v>
      </c>
      <c r="S3304" t="s">
        <v>8316</v>
      </c>
      <c r="T3304" s="5">
        <f t="shared" si="207"/>
        <v>173.7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s="6">
        <f t="shared" si="206"/>
        <v>115.88888888888889</v>
      </c>
      <c r="Q3305" t="s">
        <v>8271</v>
      </c>
      <c r="R3305" s="7" t="s">
        <v>8315</v>
      </c>
      <c r="S3305" t="s">
        <v>8316</v>
      </c>
      <c r="T3305" s="5">
        <f t="shared" si="207"/>
        <v>59.6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s="6">
        <f t="shared" si="206"/>
        <v>104.51666666666665</v>
      </c>
      <c r="Q3306" t="s">
        <v>8271</v>
      </c>
      <c r="R3306" s="7" t="s">
        <v>8315</v>
      </c>
      <c r="S3306" t="s">
        <v>8316</v>
      </c>
      <c r="T3306" s="5">
        <f t="shared" si="207"/>
        <v>89.585714285714289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s="6">
        <f t="shared" si="206"/>
        <v>102.02500000000001</v>
      </c>
      <c r="Q3307" t="s">
        <v>8271</v>
      </c>
      <c r="R3307" s="7" t="s">
        <v>8315</v>
      </c>
      <c r="S3307" t="s">
        <v>8316</v>
      </c>
      <c r="T3307" s="5">
        <f t="shared" si="207"/>
        <v>204.05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s="6">
        <f t="shared" si="206"/>
        <v>175.33333333333334</v>
      </c>
      <c r="Q3308" t="s">
        <v>8271</v>
      </c>
      <c r="R3308" s="7" t="s">
        <v>8315</v>
      </c>
      <c r="S3308" t="s">
        <v>8316</v>
      </c>
      <c r="T3308" s="5">
        <f t="shared" si="207"/>
        <v>48.703703703703702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s="6">
        <f t="shared" si="206"/>
        <v>106.67999999999999</v>
      </c>
      <c r="Q3309" t="s">
        <v>8271</v>
      </c>
      <c r="R3309" s="7" t="s">
        <v>8315</v>
      </c>
      <c r="S3309" t="s">
        <v>8316</v>
      </c>
      <c r="T3309" s="5">
        <f t="shared" si="207"/>
        <v>53.339999999999996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s="6">
        <f t="shared" si="206"/>
        <v>122.28571428571429</v>
      </c>
      <c r="Q3310" t="s">
        <v>8271</v>
      </c>
      <c r="R3310" s="7" t="s">
        <v>8315</v>
      </c>
      <c r="S3310" t="s">
        <v>8316</v>
      </c>
      <c r="T3310" s="5">
        <f t="shared" si="207"/>
        <v>75.087719298245617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s="6">
        <f t="shared" si="206"/>
        <v>159.42857142857144</v>
      </c>
      <c r="Q3311" t="s">
        <v>8271</v>
      </c>
      <c r="R3311" s="7" t="s">
        <v>8315</v>
      </c>
      <c r="S3311" t="s">
        <v>8316</v>
      </c>
      <c r="T3311" s="5">
        <f t="shared" si="207"/>
        <v>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s="6">
        <f t="shared" si="206"/>
        <v>100.07692307692308</v>
      </c>
      <c r="Q3312" t="s">
        <v>8271</v>
      </c>
      <c r="R3312" s="7" t="s">
        <v>8315</v>
      </c>
      <c r="S3312" t="s">
        <v>8316</v>
      </c>
      <c r="T3312" s="5">
        <f t="shared" si="207"/>
        <v>209.83870967741936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s="6">
        <f t="shared" si="206"/>
        <v>109.84</v>
      </c>
      <c r="Q3313" t="s">
        <v>8271</v>
      </c>
      <c r="R3313" s="7" t="s">
        <v>8315</v>
      </c>
      <c r="S3313" t="s">
        <v>8316</v>
      </c>
      <c r="T3313" s="5">
        <f t="shared" si="207"/>
        <v>61.022222222222226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s="6">
        <f t="shared" si="206"/>
        <v>100.03999999999999</v>
      </c>
      <c r="Q3314" t="s">
        <v>8271</v>
      </c>
      <c r="R3314" s="7" t="s">
        <v>8315</v>
      </c>
      <c r="S3314" t="s">
        <v>8316</v>
      </c>
      <c r="T3314" s="5">
        <f t="shared" si="207"/>
        <v>61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s="6">
        <f t="shared" si="206"/>
        <v>116.05000000000001</v>
      </c>
      <c r="Q3315" t="s">
        <v>8271</v>
      </c>
      <c r="R3315" s="7" t="s">
        <v>8315</v>
      </c>
      <c r="S3315" t="s">
        <v>8316</v>
      </c>
      <c r="T3315" s="5">
        <f t="shared" si="207"/>
        <v>80.034482758620683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s="6">
        <f t="shared" si="206"/>
        <v>210.75</v>
      </c>
      <c r="Q3316" t="s">
        <v>8271</v>
      </c>
      <c r="R3316" s="7" t="s">
        <v>8315</v>
      </c>
      <c r="S3316" t="s">
        <v>8316</v>
      </c>
      <c r="T3316" s="5">
        <f t="shared" si="207"/>
        <v>29.068965517241381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s="6">
        <f t="shared" si="206"/>
        <v>110.00000000000001</v>
      </c>
      <c r="Q3317" t="s">
        <v>8271</v>
      </c>
      <c r="R3317" s="7" t="s">
        <v>8315</v>
      </c>
      <c r="S3317" t="s">
        <v>8316</v>
      </c>
      <c r="T3317" s="5">
        <f t="shared" si="207"/>
        <v>49.438202247191015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s="6">
        <f t="shared" si="206"/>
        <v>100.08673425918037</v>
      </c>
      <c r="Q3318" t="s">
        <v>8271</v>
      </c>
      <c r="R3318" s="7" t="s">
        <v>8315</v>
      </c>
      <c r="S3318" t="s">
        <v>8316</v>
      </c>
      <c r="T3318" s="5">
        <f t="shared" si="207"/>
        <v>93.977440000000001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s="6">
        <f t="shared" si="206"/>
        <v>106.19047619047619</v>
      </c>
      <c r="Q3319" t="s">
        <v>8271</v>
      </c>
      <c r="R3319" s="7" t="s">
        <v>8315</v>
      </c>
      <c r="S3319" t="s">
        <v>8316</v>
      </c>
      <c r="T3319" s="5">
        <f t="shared" si="207"/>
        <v>61.944444444444443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s="6">
        <f t="shared" si="206"/>
        <v>125.6</v>
      </c>
      <c r="Q3320" t="s">
        <v>8271</v>
      </c>
      <c r="R3320" s="7" t="s">
        <v>8315</v>
      </c>
      <c r="S3320" t="s">
        <v>8316</v>
      </c>
      <c r="T3320" s="5">
        <f t="shared" si="207"/>
        <v>78.5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s="6">
        <f t="shared" si="206"/>
        <v>108</v>
      </c>
      <c r="Q3321" t="s">
        <v>8271</v>
      </c>
      <c r="R3321" s="7" t="s">
        <v>8315</v>
      </c>
      <c r="S3321" t="s">
        <v>8316</v>
      </c>
      <c r="T3321" s="5">
        <f t="shared" si="207"/>
        <v>33.75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s="6">
        <f t="shared" si="206"/>
        <v>101</v>
      </c>
      <c r="Q3322" t="s">
        <v>8271</v>
      </c>
      <c r="R3322" s="7" t="s">
        <v>8315</v>
      </c>
      <c r="S3322" t="s">
        <v>8316</v>
      </c>
      <c r="T3322" s="5">
        <f t="shared" si="207"/>
        <v>66.44736842105263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s="6">
        <f t="shared" si="206"/>
        <v>107.4</v>
      </c>
      <c r="Q3323" t="s">
        <v>8271</v>
      </c>
      <c r="R3323" s="7" t="s">
        <v>8315</v>
      </c>
      <c r="S3323" t="s">
        <v>8316</v>
      </c>
      <c r="T3323" s="5">
        <f t="shared" si="207"/>
        <v>35.799999999999997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s="6">
        <f t="shared" si="206"/>
        <v>101.51515151515152</v>
      </c>
      <c r="Q3324" t="s">
        <v>8271</v>
      </c>
      <c r="R3324" s="7" t="s">
        <v>8315</v>
      </c>
      <c r="S3324" t="s">
        <v>8316</v>
      </c>
      <c r="T3324" s="5">
        <f t="shared" si="207"/>
        <v>145.65217391304347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s="6">
        <f t="shared" si="206"/>
        <v>125.89999999999999</v>
      </c>
      <c r="Q3325" t="s">
        <v>8271</v>
      </c>
      <c r="R3325" s="7" t="s">
        <v>8315</v>
      </c>
      <c r="S3325" t="s">
        <v>8316</v>
      </c>
      <c r="T3325" s="5">
        <f t="shared" si="207"/>
        <v>25.693877551020407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s="6">
        <f t="shared" si="206"/>
        <v>101.66666666666666</v>
      </c>
      <c r="Q3326" t="s">
        <v>8271</v>
      </c>
      <c r="R3326" s="7" t="s">
        <v>8315</v>
      </c>
      <c r="S3326" t="s">
        <v>8316</v>
      </c>
      <c r="T3326" s="5">
        <f t="shared" si="207"/>
        <v>152.5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s="6">
        <f t="shared" si="206"/>
        <v>112.5</v>
      </c>
      <c r="Q3327" t="s">
        <v>8271</v>
      </c>
      <c r="R3327" s="7" t="s">
        <v>8315</v>
      </c>
      <c r="S3327" t="s">
        <v>8316</v>
      </c>
      <c r="T3327" s="5">
        <f t="shared" si="207"/>
        <v>30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s="6">
        <f t="shared" si="206"/>
        <v>101.375</v>
      </c>
      <c r="Q3328" t="s">
        <v>8271</v>
      </c>
      <c r="R3328" s="7" t="s">
        <v>8315</v>
      </c>
      <c r="S3328" t="s">
        <v>8316</v>
      </c>
      <c r="T3328" s="5">
        <f t="shared" si="207"/>
        <v>142.28070175438597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s="6">
        <f t="shared" si="206"/>
        <v>101.25</v>
      </c>
      <c r="Q3329" t="s">
        <v>8271</v>
      </c>
      <c r="R3329" s="7" t="s">
        <v>8315</v>
      </c>
      <c r="S3329" t="s">
        <v>8316</v>
      </c>
      <c r="T3329" s="5">
        <f t="shared" si="207"/>
        <v>24.545454545454547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s="6">
        <f t="shared" si="206"/>
        <v>146.38888888888889</v>
      </c>
      <c r="Q3330" t="s">
        <v>8271</v>
      </c>
      <c r="R3330" s="7" t="s">
        <v>8315</v>
      </c>
      <c r="S3330" t="s">
        <v>8316</v>
      </c>
      <c r="T3330" s="5">
        <f t="shared" si="207"/>
        <v>292.77777777777777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s="6">
        <f t="shared" ref="P3331:P3394" si="210">(E3331/D3331)*100</f>
        <v>116.8</v>
      </c>
      <c r="Q3331" t="s">
        <v>8271</v>
      </c>
      <c r="R3331" s="7" t="s">
        <v>8315</v>
      </c>
      <c r="S3331" t="s">
        <v>8316</v>
      </c>
      <c r="T3331" s="5">
        <f t="shared" ref="T3331:T3394" si="211">E3331/N3331</f>
        <v>44.92307692307692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s="6">
        <f t="shared" si="210"/>
        <v>106.26666666666667</v>
      </c>
      <c r="Q3332" t="s">
        <v>8271</v>
      </c>
      <c r="R3332" s="7" t="s">
        <v>8315</v>
      </c>
      <c r="S3332" t="s">
        <v>8316</v>
      </c>
      <c r="T3332" s="5">
        <f t="shared" si="211"/>
        <v>23.10144927536232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s="6">
        <f t="shared" si="210"/>
        <v>104.52</v>
      </c>
      <c r="Q3333" t="s">
        <v>8271</v>
      </c>
      <c r="R3333" s="7" t="s">
        <v>8315</v>
      </c>
      <c r="S3333" t="s">
        <v>8316</v>
      </c>
      <c r="T3333" s="5">
        <f t="shared" si="211"/>
        <v>80.400000000000006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s="6">
        <f t="shared" si="210"/>
        <v>100</v>
      </c>
      <c r="Q3334" t="s">
        <v>8271</v>
      </c>
      <c r="R3334" s="7" t="s">
        <v>8315</v>
      </c>
      <c r="S3334" t="s">
        <v>8316</v>
      </c>
      <c r="T3334" s="5">
        <f t="shared" si="211"/>
        <v>72.289156626506028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s="6">
        <f t="shared" si="210"/>
        <v>104.57142857142858</v>
      </c>
      <c r="Q3335" t="s">
        <v>8271</v>
      </c>
      <c r="R3335" s="7" t="s">
        <v>8315</v>
      </c>
      <c r="S3335" t="s">
        <v>8316</v>
      </c>
      <c r="T3335" s="5">
        <f t="shared" si="211"/>
        <v>32.972972972972975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s="6">
        <f t="shared" si="210"/>
        <v>138.62051149573753</v>
      </c>
      <c r="Q3336" t="s">
        <v>8271</v>
      </c>
      <c r="R3336" s="7" t="s">
        <v>8315</v>
      </c>
      <c r="S3336" t="s">
        <v>8316</v>
      </c>
      <c r="T3336" s="5">
        <f t="shared" si="211"/>
        <v>116.65217391304348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s="6">
        <f t="shared" si="210"/>
        <v>100.32000000000001</v>
      </c>
      <c r="Q3337" t="s">
        <v>8271</v>
      </c>
      <c r="R3337" s="7" t="s">
        <v>8315</v>
      </c>
      <c r="S3337" t="s">
        <v>8316</v>
      </c>
      <c r="T3337" s="5">
        <f t="shared" si="211"/>
        <v>79.61904761904762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s="6">
        <f t="shared" si="210"/>
        <v>100</v>
      </c>
      <c r="Q3338" t="s">
        <v>8271</v>
      </c>
      <c r="R3338" s="7" t="s">
        <v>8315</v>
      </c>
      <c r="S3338" t="s">
        <v>8316</v>
      </c>
      <c r="T3338" s="5">
        <f t="shared" si="211"/>
        <v>27.777777777777779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s="6">
        <f t="shared" si="210"/>
        <v>110.2</v>
      </c>
      <c r="Q3339" t="s">
        <v>8271</v>
      </c>
      <c r="R3339" s="7" t="s">
        <v>8315</v>
      </c>
      <c r="S3339" t="s">
        <v>8316</v>
      </c>
      <c r="T3339" s="5">
        <f t="shared" si="211"/>
        <v>81.029411764705884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s="6">
        <f t="shared" si="210"/>
        <v>102.18</v>
      </c>
      <c r="Q3340" t="s">
        <v>8271</v>
      </c>
      <c r="R3340" s="7" t="s">
        <v>8315</v>
      </c>
      <c r="S3340" t="s">
        <v>8316</v>
      </c>
      <c r="T3340" s="5">
        <f t="shared" si="211"/>
        <v>136.84821428571428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s="6">
        <f t="shared" si="210"/>
        <v>104.35000000000001</v>
      </c>
      <c r="Q3341" t="s">
        <v>8271</v>
      </c>
      <c r="R3341" s="7" t="s">
        <v>8315</v>
      </c>
      <c r="S3341" t="s">
        <v>8316</v>
      </c>
      <c r="T3341" s="5">
        <f t="shared" si="211"/>
        <v>177.61702127659575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s="6">
        <f t="shared" si="210"/>
        <v>138.16666666666666</v>
      </c>
      <c r="Q3342" t="s">
        <v>8271</v>
      </c>
      <c r="R3342" s="7" t="s">
        <v>8315</v>
      </c>
      <c r="S3342" t="s">
        <v>8316</v>
      </c>
      <c r="T3342" s="5">
        <f t="shared" si="211"/>
        <v>109.07894736842105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s="6">
        <f t="shared" si="210"/>
        <v>100</v>
      </c>
      <c r="Q3343" t="s">
        <v>8271</v>
      </c>
      <c r="R3343" s="7" t="s">
        <v>8315</v>
      </c>
      <c r="S3343" t="s">
        <v>8316</v>
      </c>
      <c r="T3343" s="5">
        <f t="shared" si="211"/>
        <v>119.64285714285714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s="6">
        <f t="shared" si="210"/>
        <v>101.66666666666666</v>
      </c>
      <c r="Q3344" t="s">
        <v>8271</v>
      </c>
      <c r="R3344" s="7" t="s">
        <v>8315</v>
      </c>
      <c r="S3344" t="s">
        <v>8316</v>
      </c>
      <c r="T3344" s="5">
        <f t="shared" si="211"/>
        <v>78.205128205128204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s="6">
        <f t="shared" si="210"/>
        <v>171.42857142857142</v>
      </c>
      <c r="Q3345" t="s">
        <v>8271</v>
      </c>
      <c r="R3345" s="7" t="s">
        <v>8315</v>
      </c>
      <c r="S3345" t="s">
        <v>8316</v>
      </c>
      <c r="T3345" s="5">
        <f t="shared" si="211"/>
        <v>52.173913043478258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s="6">
        <f t="shared" si="210"/>
        <v>101.44444444444444</v>
      </c>
      <c r="Q3346" t="s">
        <v>8271</v>
      </c>
      <c r="R3346" s="7" t="s">
        <v>8315</v>
      </c>
      <c r="S3346" t="s">
        <v>8316</v>
      </c>
      <c r="T3346" s="5">
        <f t="shared" si="211"/>
        <v>114.125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s="6">
        <f t="shared" si="210"/>
        <v>130</v>
      </c>
      <c r="Q3347" t="s">
        <v>8271</v>
      </c>
      <c r="R3347" s="7" t="s">
        <v>8315</v>
      </c>
      <c r="S3347" t="s">
        <v>8316</v>
      </c>
      <c r="T3347" s="5">
        <f t="shared" si="211"/>
        <v>50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s="6">
        <f t="shared" si="210"/>
        <v>110.00000000000001</v>
      </c>
      <c r="Q3348" t="s">
        <v>8271</v>
      </c>
      <c r="R3348" s="7" t="s">
        <v>8315</v>
      </c>
      <c r="S3348" t="s">
        <v>8316</v>
      </c>
      <c r="T3348" s="5">
        <f t="shared" si="211"/>
        <v>91.666666666666671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s="6">
        <f t="shared" si="210"/>
        <v>119.44999999999999</v>
      </c>
      <c r="Q3349" t="s">
        <v>8271</v>
      </c>
      <c r="R3349" s="7" t="s">
        <v>8315</v>
      </c>
      <c r="S3349" t="s">
        <v>8316</v>
      </c>
      <c r="T3349" s="5">
        <f t="shared" si="211"/>
        <v>108.59090909090909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s="6">
        <f t="shared" si="210"/>
        <v>100.2909090909091</v>
      </c>
      <c r="Q3350" t="s">
        <v>8271</v>
      </c>
      <c r="R3350" s="7" t="s">
        <v>8315</v>
      </c>
      <c r="S3350" t="s">
        <v>8316</v>
      </c>
      <c r="T3350" s="5">
        <f t="shared" si="211"/>
        <v>69.822784810126578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s="6">
        <f t="shared" si="210"/>
        <v>153.4</v>
      </c>
      <c r="Q3351" t="s">
        <v>8271</v>
      </c>
      <c r="R3351" s="7" t="s">
        <v>8315</v>
      </c>
      <c r="S3351" t="s">
        <v>8316</v>
      </c>
      <c r="T3351" s="5">
        <f t="shared" si="211"/>
        <v>109.57142857142857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s="6">
        <f t="shared" si="210"/>
        <v>104.42857142857143</v>
      </c>
      <c r="Q3352" t="s">
        <v>8271</v>
      </c>
      <c r="R3352" s="7" t="s">
        <v>8315</v>
      </c>
      <c r="S3352" t="s">
        <v>8316</v>
      </c>
      <c r="T3352" s="5">
        <f t="shared" si="211"/>
        <v>71.666666666666671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s="6">
        <f t="shared" si="210"/>
        <v>101.1</v>
      </c>
      <c r="Q3353" t="s">
        <v>8271</v>
      </c>
      <c r="R3353" s="7" t="s">
        <v>8315</v>
      </c>
      <c r="S3353" t="s">
        <v>8316</v>
      </c>
      <c r="T3353" s="5">
        <f t="shared" si="211"/>
        <v>93.611111111111114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s="6">
        <f t="shared" si="210"/>
        <v>107.52</v>
      </c>
      <c r="Q3354" t="s">
        <v>8271</v>
      </c>
      <c r="R3354" s="7" t="s">
        <v>8315</v>
      </c>
      <c r="S3354" t="s">
        <v>8316</v>
      </c>
      <c r="T3354" s="5">
        <f t="shared" si="211"/>
        <v>76.8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s="6">
        <f t="shared" si="210"/>
        <v>315</v>
      </c>
      <c r="Q3355" t="s">
        <v>8271</v>
      </c>
      <c r="R3355" s="7" t="s">
        <v>8315</v>
      </c>
      <c r="S3355" t="s">
        <v>8316</v>
      </c>
      <c r="T3355" s="5">
        <f t="shared" si="211"/>
        <v>35.795454545454547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s="6">
        <f t="shared" si="210"/>
        <v>101.93333333333334</v>
      </c>
      <c r="Q3356" t="s">
        <v>8271</v>
      </c>
      <c r="R3356" s="7" t="s">
        <v>8315</v>
      </c>
      <c r="S3356" t="s">
        <v>8316</v>
      </c>
      <c r="T3356" s="5">
        <f t="shared" si="211"/>
        <v>55.6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s="6">
        <f t="shared" si="210"/>
        <v>126.28571428571429</v>
      </c>
      <c r="Q3357" t="s">
        <v>8271</v>
      </c>
      <c r="R3357" s="7" t="s">
        <v>8315</v>
      </c>
      <c r="S3357" t="s">
        <v>8316</v>
      </c>
      <c r="T3357" s="5">
        <f t="shared" si="211"/>
        <v>147.33333333333334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s="6">
        <f t="shared" si="210"/>
        <v>101.4</v>
      </c>
      <c r="Q3358" t="s">
        <v>8271</v>
      </c>
      <c r="R3358" s="7" t="s">
        <v>8315</v>
      </c>
      <c r="S3358" t="s">
        <v>8316</v>
      </c>
      <c r="T3358" s="5">
        <f t="shared" si="211"/>
        <v>56.333333333333336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s="6">
        <f t="shared" si="210"/>
        <v>101</v>
      </c>
      <c r="Q3359" t="s">
        <v>8271</v>
      </c>
      <c r="R3359" s="7" t="s">
        <v>8315</v>
      </c>
      <c r="S3359" t="s">
        <v>8316</v>
      </c>
      <c r="T3359" s="5">
        <f t="shared" si="211"/>
        <v>96.19047619047619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s="6">
        <f t="shared" si="210"/>
        <v>102.99000000000001</v>
      </c>
      <c r="Q3360" t="s">
        <v>8271</v>
      </c>
      <c r="R3360" s="7" t="s">
        <v>8315</v>
      </c>
      <c r="S3360" t="s">
        <v>8316</v>
      </c>
      <c r="T3360" s="5">
        <f t="shared" si="211"/>
        <v>63.574074074074076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s="6">
        <f t="shared" si="210"/>
        <v>106.25</v>
      </c>
      <c r="Q3361" t="s">
        <v>8271</v>
      </c>
      <c r="R3361" s="7" t="s">
        <v>8315</v>
      </c>
      <c r="S3361" t="s">
        <v>8316</v>
      </c>
      <c r="T3361" s="5">
        <f t="shared" si="211"/>
        <v>184.78260869565219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s="6">
        <f t="shared" si="210"/>
        <v>101.37777777777779</v>
      </c>
      <c r="Q3362" t="s">
        <v>8271</v>
      </c>
      <c r="R3362" s="7" t="s">
        <v>8315</v>
      </c>
      <c r="S3362" t="s">
        <v>8316</v>
      </c>
      <c r="T3362" s="5">
        <f t="shared" si="211"/>
        <v>126.72222222222223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s="6">
        <f t="shared" si="210"/>
        <v>113.46000000000001</v>
      </c>
      <c r="Q3363" t="s">
        <v>8271</v>
      </c>
      <c r="R3363" s="7" t="s">
        <v>8315</v>
      </c>
      <c r="S3363" t="s">
        <v>8316</v>
      </c>
      <c r="T3363" s="5">
        <f t="shared" si="211"/>
        <v>83.42647058823529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s="6">
        <f t="shared" si="210"/>
        <v>218.00000000000003</v>
      </c>
      <c r="Q3364" t="s">
        <v>8271</v>
      </c>
      <c r="R3364" s="7" t="s">
        <v>8315</v>
      </c>
      <c r="S3364" t="s">
        <v>8316</v>
      </c>
      <c r="T3364" s="5">
        <f t="shared" si="211"/>
        <v>54.5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s="6">
        <f t="shared" si="210"/>
        <v>101.41935483870968</v>
      </c>
      <c r="Q3365" t="s">
        <v>8271</v>
      </c>
      <c r="R3365" s="7" t="s">
        <v>8315</v>
      </c>
      <c r="S3365" t="s">
        <v>8316</v>
      </c>
      <c r="T3365" s="5">
        <f t="shared" si="211"/>
        <v>302.30769230769232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s="6">
        <f t="shared" si="210"/>
        <v>105.93333333333332</v>
      </c>
      <c r="Q3366" t="s">
        <v>8271</v>
      </c>
      <c r="R3366" s="7" t="s">
        <v>8315</v>
      </c>
      <c r="S3366" t="s">
        <v>8316</v>
      </c>
      <c r="T3366" s="5">
        <f t="shared" si="211"/>
        <v>44.138888888888886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s="6">
        <f t="shared" si="210"/>
        <v>104</v>
      </c>
      <c r="Q3367" t="s">
        <v>8271</v>
      </c>
      <c r="R3367" s="7" t="s">
        <v>8315</v>
      </c>
      <c r="S3367" t="s">
        <v>8316</v>
      </c>
      <c r="T3367" s="5">
        <f t="shared" si="211"/>
        <v>866.66666666666663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s="6">
        <f t="shared" si="210"/>
        <v>221</v>
      </c>
      <c r="Q3368" t="s">
        <v>8271</v>
      </c>
      <c r="R3368" s="7" t="s">
        <v>8315</v>
      </c>
      <c r="S3368" t="s">
        <v>8316</v>
      </c>
      <c r="T3368" s="5">
        <f t="shared" si="211"/>
        <v>61.388888888888886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s="6">
        <f t="shared" si="210"/>
        <v>118.66666666666667</v>
      </c>
      <c r="Q3369" t="s">
        <v>8271</v>
      </c>
      <c r="R3369" s="7" t="s">
        <v>8315</v>
      </c>
      <c r="S3369" t="s">
        <v>8316</v>
      </c>
      <c r="T3369" s="5">
        <f t="shared" si="211"/>
        <v>29.666666666666668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s="6">
        <f t="shared" si="210"/>
        <v>104.60000000000001</v>
      </c>
      <c r="Q3370" t="s">
        <v>8271</v>
      </c>
      <c r="R3370" s="7" t="s">
        <v>8315</v>
      </c>
      <c r="S3370" t="s">
        <v>8316</v>
      </c>
      <c r="T3370" s="5">
        <f t="shared" si="211"/>
        <v>45.478260869565219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s="6">
        <f t="shared" si="210"/>
        <v>103.89999999999999</v>
      </c>
      <c r="Q3371" t="s">
        <v>8271</v>
      </c>
      <c r="R3371" s="7" t="s">
        <v>8315</v>
      </c>
      <c r="S3371" t="s">
        <v>8316</v>
      </c>
      <c r="T3371" s="5">
        <f t="shared" si="211"/>
        <v>96.203703703703709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s="6">
        <f t="shared" si="210"/>
        <v>117.73333333333333</v>
      </c>
      <c r="Q3372" t="s">
        <v>8271</v>
      </c>
      <c r="R3372" s="7" t="s">
        <v>8315</v>
      </c>
      <c r="S3372" t="s">
        <v>8316</v>
      </c>
      <c r="T3372" s="5">
        <f t="shared" si="211"/>
        <v>67.92307692307692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s="6">
        <f t="shared" si="210"/>
        <v>138.5</v>
      </c>
      <c r="Q3373" t="s">
        <v>8271</v>
      </c>
      <c r="R3373" s="7" t="s">
        <v>8315</v>
      </c>
      <c r="S3373" t="s">
        <v>8316</v>
      </c>
      <c r="T3373" s="5">
        <f t="shared" si="211"/>
        <v>30.777777777777779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s="6">
        <f t="shared" si="210"/>
        <v>103.49999999999999</v>
      </c>
      <c r="Q3374" t="s">
        <v>8271</v>
      </c>
      <c r="R3374" s="7" t="s">
        <v>8315</v>
      </c>
      <c r="S3374" t="s">
        <v>8316</v>
      </c>
      <c r="T3374" s="5">
        <f t="shared" si="211"/>
        <v>38.333333333333336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s="6">
        <f t="shared" si="210"/>
        <v>100.25</v>
      </c>
      <c r="Q3375" t="s">
        <v>8271</v>
      </c>
      <c r="R3375" s="7" t="s">
        <v>8315</v>
      </c>
      <c r="S3375" t="s">
        <v>8316</v>
      </c>
      <c r="T3375" s="5">
        <f t="shared" si="211"/>
        <v>66.833333333333329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s="6">
        <f t="shared" si="210"/>
        <v>106.57142857142856</v>
      </c>
      <c r="Q3376" t="s">
        <v>8271</v>
      </c>
      <c r="R3376" s="7" t="s">
        <v>8315</v>
      </c>
      <c r="S3376" t="s">
        <v>8316</v>
      </c>
      <c r="T3376" s="5">
        <f t="shared" si="211"/>
        <v>71.730769230769226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s="6">
        <f t="shared" si="210"/>
        <v>100</v>
      </c>
      <c r="Q3377" t="s">
        <v>8271</v>
      </c>
      <c r="R3377" s="7" t="s">
        <v>8315</v>
      </c>
      <c r="S3377" t="s">
        <v>8316</v>
      </c>
      <c r="T3377" s="5">
        <f t="shared" si="211"/>
        <v>176.47058823529412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s="6">
        <f t="shared" si="210"/>
        <v>100.01249999999999</v>
      </c>
      <c r="Q3378" t="s">
        <v>8271</v>
      </c>
      <c r="R3378" s="7" t="s">
        <v>8315</v>
      </c>
      <c r="S3378" t="s">
        <v>8316</v>
      </c>
      <c r="T3378" s="5">
        <f t="shared" si="211"/>
        <v>421.10526315789474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s="6">
        <f t="shared" si="210"/>
        <v>101.05</v>
      </c>
      <c r="Q3379" t="s">
        <v>8271</v>
      </c>
      <c r="R3379" s="7" t="s">
        <v>8315</v>
      </c>
      <c r="S3379" t="s">
        <v>8316</v>
      </c>
      <c r="T3379" s="5">
        <f t="shared" si="211"/>
        <v>104.98701298701299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s="6">
        <f t="shared" si="210"/>
        <v>107.63636363636364</v>
      </c>
      <c r="Q3380" t="s">
        <v>8271</v>
      </c>
      <c r="R3380" s="7" t="s">
        <v>8315</v>
      </c>
      <c r="S3380" t="s">
        <v>8316</v>
      </c>
      <c r="T3380" s="5">
        <f t="shared" si="211"/>
        <v>28.19047619047619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s="6">
        <f t="shared" si="210"/>
        <v>103.64999999999999</v>
      </c>
      <c r="Q3381" t="s">
        <v>8271</v>
      </c>
      <c r="R3381" s="7" t="s">
        <v>8315</v>
      </c>
      <c r="S3381" t="s">
        <v>8316</v>
      </c>
      <c r="T3381" s="5">
        <f t="shared" si="211"/>
        <v>54.55263157894737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s="6">
        <f t="shared" si="210"/>
        <v>104.43333333333334</v>
      </c>
      <c r="Q3382" t="s">
        <v>8271</v>
      </c>
      <c r="R3382" s="7" t="s">
        <v>8315</v>
      </c>
      <c r="S3382" t="s">
        <v>8316</v>
      </c>
      <c r="T3382" s="5">
        <f t="shared" si="211"/>
        <v>111.89285714285714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s="6">
        <f t="shared" si="210"/>
        <v>102.25</v>
      </c>
      <c r="Q3383" t="s">
        <v>8271</v>
      </c>
      <c r="R3383" s="7" t="s">
        <v>8315</v>
      </c>
      <c r="S3383" t="s">
        <v>8316</v>
      </c>
      <c r="T3383" s="5">
        <f t="shared" si="211"/>
        <v>85.208333333333329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s="6">
        <f t="shared" si="210"/>
        <v>100.74285714285713</v>
      </c>
      <c r="Q3384" t="s">
        <v>8271</v>
      </c>
      <c r="R3384" s="7" t="s">
        <v>8315</v>
      </c>
      <c r="S3384" t="s">
        <v>8316</v>
      </c>
      <c r="T3384" s="5">
        <f t="shared" si="211"/>
        <v>76.652173913043484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s="6">
        <f t="shared" si="210"/>
        <v>111.71428571428572</v>
      </c>
      <c r="Q3385" t="s">
        <v>8271</v>
      </c>
      <c r="R3385" s="7" t="s">
        <v>8315</v>
      </c>
      <c r="S3385" t="s">
        <v>8316</v>
      </c>
      <c r="T3385" s="5">
        <f t="shared" si="211"/>
        <v>65.166666666666671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s="6">
        <f t="shared" si="210"/>
        <v>100.01100000000001</v>
      </c>
      <c r="Q3386" t="s">
        <v>8271</v>
      </c>
      <c r="R3386" s="7" t="s">
        <v>8315</v>
      </c>
      <c r="S3386" t="s">
        <v>8316</v>
      </c>
      <c r="T3386" s="5">
        <f t="shared" si="211"/>
        <v>93.760312499999998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s="6">
        <f t="shared" si="210"/>
        <v>100</v>
      </c>
      <c r="Q3387" t="s">
        <v>8271</v>
      </c>
      <c r="R3387" s="7" t="s">
        <v>8315</v>
      </c>
      <c r="S3387" t="s">
        <v>8316</v>
      </c>
      <c r="T3387" s="5">
        <f t="shared" si="211"/>
        <v>133.33333333333334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s="6">
        <f t="shared" si="210"/>
        <v>105</v>
      </c>
      <c r="Q3388" t="s">
        <v>8271</v>
      </c>
      <c r="R3388" s="7" t="s">
        <v>8315</v>
      </c>
      <c r="S3388" t="s">
        <v>8316</v>
      </c>
      <c r="T3388" s="5">
        <f t="shared" si="211"/>
        <v>51.219512195121951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s="6">
        <f t="shared" si="210"/>
        <v>116.86666666666667</v>
      </c>
      <c r="Q3389" t="s">
        <v>8271</v>
      </c>
      <c r="R3389" s="7" t="s">
        <v>8315</v>
      </c>
      <c r="S3389" t="s">
        <v>8316</v>
      </c>
      <c r="T3389" s="5">
        <f t="shared" si="211"/>
        <v>100.17142857142858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s="6">
        <f t="shared" si="210"/>
        <v>103.8</v>
      </c>
      <c r="Q3390" t="s">
        <v>8271</v>
      </c>
      <c r="R3390" s="7" t="s">
        <v>8315</v>
      </c>
      <c r="S3390" t="s">
        <v>8316</v>
      </c>
      <c r="T3390" s="5">
        <f t="shared" si="211"/>
        <v>34.6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s="6">
        <f t="shared" si="210"/>
        <v>114.5</v>
      </c>
      <c r="Q3391" t="s">
        <v>8271</v>
      </c>
      <c r="R3391" s="7" t="s">
        <v>8315</v>
      </c>
      <c r="S3391" t="s">
        <v>8316</v>
      </c>
      <c r="T3391" s="5">
        <f t="shared" si="211"/>
        <v>184.67741935483872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s="6">
        <f t="shared" si="210"/>
        <v>102.4</v>
      </c>
      <c r="Q3392" t="s">
        <v>8271</v>
      </c>
      <c r="R3392" s="7" t="s">
        <v>8315</v>
      </c>
      <c r="S3392" t="s">
        <v>8316</v>
      </c>
      <c r="T3392" s="5">
        <f t="shared" si="211"/>
        <v>69.818181818181813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s="6">
        <f t="shared" si="210"/>
        <v>223</v>
      </c>
      <c r="Q3393" t="s">
        <v>8271</v>
      </c>
      <c r="R3393" s="7" t="s">
        <v>8315</v>
      </c>
      <c r="S3393" t="s">
        <v>8316</v>
      </c>
      <c r="T3393" s="5">
        <f t="shared" si="211"/>
        <v>61.944444444444443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s="6">
        <f t="shared" si="210"/>
        <v>100</v>
      </c>
      <c r="Q3394" t="s">
        <v>8271</v>
      </c>
      <c r="R3394" s="7" t="s">
        <v>8315</v>
      </c>
      <c r="S3394" t="s">
        <v>8316</v>
      </c>
      <c r="T3394" s="5">
        <f t="shared" si="211"/>
        <v>41.666666666666664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s="6">
        <f t="shared" ref="P3395:P3458" si="214">(E3395/D3395)*100</f>
        <v>105.80000000000001</v>
      </c>
      <c r="Q3395" t="s">
        <v>8271</v>
      </c>
      <c r="R3395" s="7" t="s">
        <v>8315</v>
      </c>
      <c r="S3395" t="s">
        <v>8316</v>
      </c>
      <c r="T3395" s="5">
        <f t="shared" ref="T3395:T3458" si="215">E3395/N3395</f>
        <v>36.06818181818182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s="6">
        <f t="shared" si="214"/>
        <v>142.36363636363635</v>
      </c>
      <c r="Q3396" t="s">
        <v>8271</v>
      </c>
      <c r="R3396" s="7" t="s">
        <v>8315</v>
      </c>
      <c r="S3396" t="s">
        <v>8316</v>
      </c>
      <c r="T3396" s="5">
        <f t="shared" si="215"/>
        <v>29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s="6">
        <f t="shared" si="214"/>
        <v>184</v>
      </c>
      <c r="Q3397" t="s">
        <v>8271</v>
      </c>
      <c r="R3397" s="7" t="s">
        <v>8315</v>
      </c>
      <c r="S3397" t="s">
        <v>8316</v>
      </c>
      <c r="T3397" s="5">
        <f t="shared" si="215"/>
        <v>24.210526315789473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s="6">
        <f t="shared" si="214"/>
        <v>104.33333333333333</v>
      </c>
      <c r="Q3398" t="s">
        <v>8271</v>
      </c>
      <c r="R3398" s="7" t="s">
        <v>8315</v>
      </c>
      <c r="S3398" t="s">
        <v>8316</v>
      </c>
      <c r="T3398" s="5">
        <f t="shared" si="215"/>
        <v>55.892857142857146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s="6">
        <f t="shared" si="214"/>
        <v>112.00000000000001</v>
      </c>
      <c r="Q3399" t="s">
        <v>8271</v>
      </c>
      <c r="R3399" s="7" t="s">
        <v>8315</v>
      </c>
      <c r="S3399" t="s">
        <v>8316</v>
      </c>
      <c r="T3399" s="5">
        <f t="shared" si="215"/>
        <v>11.666666666666666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s="6">
        <f t="shared" si="214"/>
        <v>111.07499999999999</v>
      </c>
      <c r="Q3400" t="s">
        <v>8271</v>
      </c>
      <c r="R3400" s="7" t="s">
        <v>8315</v>
      </c>
      <c r="S3400" t="s">
        <v>8316</v>
      </c>
      <c r="T3400" s="5">
        <f t="shared" si="215"/>
        <v>68.353846153846149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s="6">
        <f t="shared" si="214"/>
        <v>103.75000000000001</v>
      </c>
      <c r="Q3401" t="s">
        <v>8271</v>
      </c>
      <c r="R3401" s="7" t="s">
        <v>8315</v>
      </c>
      <c r="S3401" t="s">
        <v>8316</v>
      </c>
      <c r="T3401" s="5">
        <f t="shared" si="215"/>
        <v>27.065217391304348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s="6">
        <f t="shared" si="214"/>
        <v>100.41</v>
      </c>
      <c r="Q3402" t="s">
        <v>8271</v>
      </c>
      <c r="R3402" s="7" t="s">
        <v>8315</v>
      </c>
      <c r="S3402" t="s">
        <v>8316</v>
      </c>
      <c r="T3402" s="5">
        <f t="shared" si="215"/>
        <v>118.12941176470588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s="6">
        <f t="shared" si="214"/>
        <v>101.86206896551724</v>
      </c>
      <c r="Q3403" t="s">
        <v>8271</v>
      </c>
      <c r="R3403" s="7" t="s">
        <v>8315</v>
      </c>
      <c r="S3403" t="s">
        <v>8316</v>
      </c>
      <c r="T3403" s="5">
        <f t="shared" si="215"/>
        <v>44.757575757575758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s="6">
        <f t="shared" si="214"/>
        <v>109.76666666666665</v>
      </c>
      <c r="Q3404" t="s">
        <v>8271</v>
      </c>
      <c r="R3404" s="7" t="s">
        <v>8315</v>
      </c>
      <c r="S3404" t="s">
        <v>8316</v>
      </c>
      <c r="T3404" s="5">
        <f t="shared" si="215"/>
        <v>99.787878787878782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s="6">
        <f t="shared" si="214"/>
        <v>100</v>
      </c>
      <c r="Q3405" t="s">
        <v>8271</v>
      </c>
      <c r="R3405" s="7" t="s">
        <v>8315</v>
      </c>
      <c r="S3405" t="s">
        <v>8316</v>
      </c>
      <c r="T3405" s="5">
        <f t="shared" si="215"/>
        <v>117.64705882352941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s="6">
        <f t="shared" si="214"/>
        <v>122</v>
      </c>
      <c r="Q3406" t="s">
        <v>8271</v>
      </c>
      <c r="R3406" s="7" t="s">
        <v>8315</v>
      </c>
      <c r="S3406" t="s">
        <v>8316</v>
      </c>
      <c r="T3406" s="5">
        <f t="shared" si="215"/>
        <v>203.33333333333334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s="6">
        <f t="shared" si="214"/>
        <v>137.57142857142856</v>
      </c>
      <c r="Q3407" t="s">
        <v>8271</v>
      </c>
      <c r="R3407" s="7" t="s">
        <v>8315</v>
      </c>
      <c r="S3407" t="s">
        <v>8316</v>
      </c>
      <c r="T3407" s="5">
        <f t="shared" si="215"/>
        <v>28.323529411764707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s="6">
        <f t="shared" si="214"/>
        <v>100.31000000000002</v>
      </c>
      <c r="Q3408" t="s">
        <v>8271</v>
      </c>
      <c r="R3408" s="7" t="s">
        <v>8315</v>
      </c>
      <c r="S3408" t="s">
        <v>8316</v>
      </c>
      <c r="T3408" s="5">
        <f t="shared" si="215"/>
        <v>110.23076923076923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s="6">
        <f t="shared" si="214"/>
        <v>107.1</v>
      </c>
      <c r="Q3409" t="s">
        <v>8271</v>
      </c>
      <c r="R3409" s="7" t="s">
        <v>8315</v>
      </c>
      <c r="S3409" t="s">
        <v>8316</v>
      </c>
      <c r="T3409" s="5">
        <f t="shared" si="215"/>
        <v>31.970149253731343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s="6">
        <f t="shared" si="214"/>
        <v>211</v>
      </c>
      <c r="Q3410" t="s">
        <v>8271</v>
      </c>
      <c r="R3410" s="7" t="s">
        <v>8315</v>
      </c>
      <c r="S3410" t="s">
        <v>8316</v>
      </c>
      <c r="T3410" s="5">
        <f t="shared" si="215"/>
        <v>58.611111111111114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s="6">
        <f t="shared" si="214"/>
        <v>123.6</v>
      </c>
      <c r="Q3411" t="s">
        <v>8271</v>
      </c>
      <c r="R3411" s="7" t="s">
        <v>8315</v>
      </c>
      <c r="S3411" t="s">
        <v>8316</v>
      </c>
      <c r="T3411" s="5">
        <f t="shared" si="215"/>
        <v>29.428571428571427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s="6">
        <f t="shared" si="214"/>
        <v>108.5</v>
      </c>
      <c r="Q3412" t="s">
        <v>8271</v>
      </c>
      <c r="R3412" s="7" t="s">
        <v>8315</v>
      </c>
      <c r="S3412" t="s">
        <v>8316</v>
      </c>
      <c r="T3412" s="5">
        <f t="shared" si="215"/>
        <v>81.375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s="6">
        <f t="shared" si="214"/>
        <v>103.56666666666668</v>
      </c>
      <c r="Q3413" t="s">
        <v>8271</v>
      </c>
      <c r="R3413" s="7" t="s">
        <v>8315</v>
      </c>
      <c r="S3413" t="s">
        <v>8316</v>
      </c>
      <c r="T3413" s="5">
        <f t="shared" si="215"/>
        <v>199.16666666666666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s="6">
        <f t="shared" si="214"/>
        <v>100</v>
      </c>
      <c r="Q3414" t="s">
        <v>8271</v>
      </c>
      <c r="R3414" s="7" t="s">
        <v>8315</v>
      </c>
      <c r="S3414" t="s">
        <v>8316</v>
      </c>
      <c r="T3414" s="5">
        <f t="shared" si="215"/>
        <v>115.38461538461539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s="6">
        <f t="shared" si="214"/>
        <v>130</v>
      </c>
      <c r="Q3415" t="s">
        <v>8271</v>
      </c>
      <c r="R3415" s="7" t="s">
        <v>8315</v>
      </c>
      <c r="S3415" t="s">
        <v>8316</v>
      </c>
      <c r="T3415" s="5">
        <f t="shared" si="215"/>
        <v>46.428571428571431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s="6">
        <f t="shared" si="214"/>
        <v>103.49999999999999</v>
      </c>
      <c r="Q3416" t="s">
        <v>8271</v>
      </c>
      <c r="R3416" s="7" t="s">
        <v>8315</v>
      </c>
      <c r="S3416" t="s">
        <v>8316</v>
      </c>
      <c r="T3416" s="5">
        <f t="shared" si="215"/>
        <v>70.568181818181813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s="6">
        <f t="shared" si="214"/>
        <v>100</v>
      </c>
      <c r="Q3417" t="s">
        <v>8271</v>
      </c>
      <c r="R3417" s="7" t="s">
        <v>8315</v>
      </c>
      <c r="S3417" t="s">
        <v>8316</v>
      </c>
      <c r="T3417" s="5">
        <f t="shared" si="215"/>
        <v>22.222222222222221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s="6">
        <f t="shared" si="214"/>
        <v>119.6</v>
      </c>
      <c r="Q3418" t="s">
        <v>8271</v>
      </c>
      <c r="R3418" s="7" t="s">
        <v>8315</v>
      </c>
      <c r="S3418" t="s">
        <v>8316</v>
      </c>
      <c r="T3418" s="5">
        <f t="shared" si="215"/>
        <v>159.46666666666667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s="6">
        <f t="shared" si="214"/>
        <v>100.00058823529412</v>
      </c>
      <c r="Q3419" t="s">
        <v>8271</v>
      </c>
      <c r="R3419" s="7" t="s">
        <v>8315</v>
      </c>
      <c r="S3419" t="s">
        <v>8316</v>
      </c>
      <c r="T3419" s="5">
        <f t="shared" si="215"/>
        <v>37.777999999999999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s="6">
        <f t="shared" si="214"/>
        <v>100.875</v>
      </c>
      <c r="Q3420" t="s">
        <v>8271</v>
      </c>
      <c r="R3420" s="7" t="s">
        <v>8315</v>
      </c>
      <c r="S3420" t="s">
        <v>8316</v>
      </c>
      <c r="T3420" s="5">
        <f t="shared" si="215"/>
        <v>72.053571428571431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s="6">
        <f t="shared" si="214"/>
        <v>106.54545454545455</v>
      </c>
      <c r="Q3421" t="s">
        <v>8271</v>
      </c>
      <c r="R3421" s="7" t="s">
        <v>8315</v>
      </c>
      <c r="S3421" t="s">
        <v>8316</v>
      </c>
      <c r="T3421" s="5">
        <f t="shared" si="215"/>
        <v>63.695652173913047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s="6">
        <f t="shared" si="214"/>
        <v>138</v>
      </c>
      <c r="Q3422" t="s">
        <v>8271</v>
      </c>
      <c r="R3422" s="7" t="s">
        <v>8315</v>
      </c>
      <c r="S3422" t="s">
        <v>8316</v>
      </c>
      <c r="T3422" s="5">
        <f t="shared" si="215"/>
        <v>28.411764705882351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s="6">
        <f t="shared" si="214"/>
        <v>101.15</v>
      </c>
      <c r="Q3423" t="s">
        <v>8271</v>
      </c>
      <c r="R3423" s="7" t="s">
        <v>8315</v>
      </c>
      <c r="S3423" t="s">
        <v>8316</v>
      </c>
      <c r="T3423" s="5">
        <f t="shared" si="215"/>
        <v>103.21428571428571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s="6">
        <f t="shared" si="214"/>
        <v>109.1</v>
      </c>
      <c r="Q3424" t="s">
        <v>8271</v>
      </c>
      <c r="R3424" s="7" t="s">
        <v>8315</v>
      </c>
      <c r="S3424" t="s">
        <v>8316</v>
      </c>
      <c r="T3424" s="5">
        <f t="shared" si="215"/>
        <v>71.152173913043484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s="6">
        <f t="shared" si="214"/>
        <v>140</v>
      </c>
      <c r="Q3425" t="s">
        <v>8271</v>
      </c>
      <c r="R3425" s="7" t="s">
        <v>8315</v>
      </c>
      <c r="S3425" t="s">
        <v>8316</v>
      </c>
      <c r="T3425" s="5">
        <f t="shared" si="215"/>
        <v>35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s="6">
        <f t="shared" si="214"/>
        <v>103.58333333333334</v>
      </c>
      <c r="Q3426" t="s">
        <v>8271</v>
      </c>
      <c r="R3426" s="7" t="s">
        <v>8315</v>
      </c>
      <c r="S3426" t="s">
        <v>8316</v>
      </c>
      <c r="T3426" s="5">
        <f t="shared" si="215"/>
        <v>81.776315789473685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s="6">
        <f t="shared" si="214"/>
        <v>102.97033333333331</v>
      </c>
      <c r="Q3427" t="s">
        <v>8271</v>
      </c>
      <c r="R3427" s="7" t="s">
        <v>8315</v>
      </c>
      <c r="S3427" t="s">
        <v>8316</v>
      </c>
      <c r="T3427" s="5">
        <f t="shared" si="215"/>
        <v>297.02980769230766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s="6">
        <f t="shared" si="214"/>
        <v>108.13333333333333</v>
      </c>
      <c r="Q3428" t="s">
        <v>8271</v>
      </c>
      <c r="R3428" s="7" t="s">
        <v>8315</v>
      </c>
      <c r="S3428" t="s">
        <v>8316</v>
      </c>
      <c r="T3428" s="5">
        <f t="shared" si="215"/>
        <v>46.609195402298852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s="6">
        <f t="shared" si="214"/>
        <v>100</v>
      </c>
      <c r="Q3429" t="s">
        <v>8271</v>
      </c>
      <c r="R3429" s="7" t="s">
        <v>8315</v>
      </c>
      <c r="S3429" t="s">
        <v>8316</v>
      </c>
      <c r="T3429" s="5">
        <f t="shared" si="215"/>
        <v>51.724137931034484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s="6">
        <f t="shared" si="214"/>
        <v>102.75000000000001</v>
      </c>
      <c r="Q3430" t="s">
        <v>8271</v>
      </c>
      <c r="R3430" s="7" t="s">
        <v>8315</v>
      </c>
      <c r="S3430" t="s">
        <v>8316</v>
      </c>
      <c r="T3430" s="5">
        <f t="shared" si="215"/>
        <v>40.294117647058826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s="6">
        <f t="shared" si="214"/>
        <v>130</v>
      </c>
      <c r="Q3431" t="s">
        <v>8271</v>
      </c>
      <c r="R3431" s="7" t="s">
        <v>8315</v>
      </c>
      <c r="S3431" t="s">
        <v>8316</v>
      </c>
      <c r="T3431" s="5">
        <f t="shared" si="215"/>
        <v>16.25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s="6">
        <f t="shared" si="214"/>
        <v>108.54949999999999</v>
      </c>
      <c r="Q3432" t="s">
        <v>8271</v>
      </c>
      <c r="R3432" s="7" t="s">
        <v>8315</v>
      </c>
      <c r="S3432" t="s">
        <v>8316</v>
      </c>
      <c r="T3432" s="5">
        <f t="shared" si="215"/>
        <v>30.152638888888887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s="6">
        <f t="shared" si="214"/>
        <v>100</v>
      </c>
      <c r="Q3433" t="s">
        <v>8271</v>
      </c>
      <c r="R3433" s="7" t="s">
        <v>8315</v>
      </c>
      <c r="S3433" t="s">
        <v>8316</v>
      </c>
      <c r="T3433" s="5">
        <f t="shared" si="215"/>
        <v>95.238095238095241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s="6">
        <f t="shared" si="214"/>
        <v>109.65</v>
      </c>
      <c r="Q3434" t="s">
        <v>8271</v>
      </c>
      <c r="R3434" s="7" t="s">
        <v>8315</v>
      </c>
      <c r="S3434" t="s">
        <v>8316</v>
      </c>
      <c r="T3434" s="5">
        <f t="shared" si="215"/>
        <v>52.214285714285715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s="6">
        <f t="shared" si="214"/>
        <v>100.26315789473684</v>
      </c>
      <c r="Q3435" t="s">
        <v>8271</v>
      </c>
      <c r="R3435" s="7" t="s">
        <v>8315</v>
      </c>
      <c r="S3435" t="s">
        <v>8316</v>
      </c>
      <c r="T3435" s="5">
        <f t="shared" si="215"/>
        <v>134.1549295774648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s="6">
        <f t="shared" si="214"/>
        <v>105.55000000000001</v>
      </c>
      <c r="Q3436" t="s">
        <v>8271</v>
      </c>
      <c r="R3436" s="7" t="s">
        <v>8315</v>
      </c>
      <c r="S3436" t="s">
        <v>8316</v>
      </c>
      <c r="T3436" s="5">
        <f t="shared" si="215"/>
        <v>62.827380952380949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s="6">
        <f t="shared" si="214"/>
        <v>112.00000000000001</v>
      </c>
      <c r="Q3437" t="s">
        <v>8271</v>
      </c>
      <c r="R3437" s="7" t="s">
        <v>8315</v>
      </c>
      <c r="S3437" t="s">
        <v>8316</v>
      </c>
      <c r="T3437" s="5">
        <f t="shared" si="215"/>
        <v>58.94736842105263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s="6">
        <f t="shared" si="214"/>
        <v>105.89999999999999</v>
      </c>
      <c r="Q3438" t="s">
        <v>8271</v>
      </c>
      <c r="R3438" s="7" t="s">
        <v>8315</v>
      </c>
      <c r="S3438" t="s">
        <v>8316</v>
      </c>
      <c r="T3438" s="5">
        <f t="shared" si="215"/>
        <v>143.1081081081081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s="6">
        <f t="shared" si="214"/>
        <v>101</v>
      </c>
      <c r="Q3439" t="s">
        <v>8271</v>
      </c>
      <c r="R3439" s="7" t="s">
        <v>8315</v>
      </c>
      <c r="S3439" t="s">
        <v>8316</v>
      </c>
      <c r="T3439" s="5">
        <f t="shared" si="215"/>
        <v>84.166666666666671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s="6">
        <f t="shared" si="214"/>
        <v>104.2</v>
      </c>
      <c r="Q3440" t="s">
        <v>8271</v>
      </c>
      <c r="R3440" s="7" t="s">
        <v>8315</v>
      </c>
      <c r="S3440" t="s">
        <v>8316</v>
      </c>
      <c r="T3440" s="5">
        <f t="shared" si="215"/>
        <v>186.07142857142858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s="6">
        <f t="shared" si="214"/>
        <v>134.67833333333334</v>
      </c>
      <c r="Q3441" t="s">
        <v>8271</v>
      </c>
      <c r="R3441" s="7" t="s">
        <v>8315</v>
      </c>
      <c r="S3441" t="s">
        <v>8316</v>
      </c>
      <c r="T3441" s="5">
        <f t="shared" si="215"/>
        <v>89.785555555555561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s="6">
        <f t="shared" si="214"/>
        <v>105.2184</v>
      </c>
      <c r="Q3442" t="s">
        <v>8271</v>
      </c>
      <c r="R3442" s="7" t="s">
        <v>8315</v>
      </c>
      <c r="S3442" t="s">
        <v>8316</v>
      </c>
      <c r="T3442" s="5">
        <f t="shared" si="215"/>
        <v>64.157560975609755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s="6">
        <f t="shared" si="214"/>
        <v>102.60000000000001</v>
      </c>
      <c r="Q3443" t="s">
        <v>8271</v>
      </c>
      <c r="R3443" s="7" t="s">
        <v>8315</v>
      </c>
      <c r="S3443" t="s">
        <v>8316</v>
      </c>
      <c r="T3443" s="5">
        <f t="shared" si="215"/>
        <v>59.651162790697676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s="6">
        <f t="shared" si="214"/>
        <v>100</v>
      </c>
      <c r="Q3444" t="s">
        <v>8271</v>
      </c>
      <c r="R3444" s="7" t="s">
        <v>8315</v>
      </c>
      <c r="S3444" t="s">
        <v>8316</v>
      </c>
      <c r="T3444" s="5">
        <f t="shared" si="215"/>
        <v>31.25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s="6">
        <f t="shared" si="214"/>
        <v>185.5</v>
      </c>
      <c r="Q3445" t="s">
        <v>8271</v>
      </c>
      <c r="R3445" s="7" t="s">
        <v>8315</v>
      </c>
      <c r="S3445" t="s">
        <v>8316</v>
      </c>
      <c r="T3445" s="5">
        <f t="shared" si="215"/>
        <v>41.222222222222221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s="6">
        <f t="shared" si="214"/>
        <v>289</v>
      </c>
      <c r="Q3446" t="s">
        <v>8271</v>
      </c>
      <c r="R3446" s="7" t="s">
        <v>8315</v>
      </c>
      <c r="S3446" t="s">
        <v>8316</v>
      </c>
      <c r="T3446" s="5">
        <f t="shared" si="215"/>
        <v>43.35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s="6">
        <f t="shared" si="214"/>
        <v>100</v>
      </c>
      <c r="Q3447" t="s">
        <v>8271</v>
      </c>
      <c r="R3447" s="7" t="s">
        <v>8315</v>
      </c>
      <c r="S3447" t="s">
        <v>8316</v>
      </c>
      <c r="T3447" s="5">
        <f t="shared" si="215"/>
        <v>64.516129032258064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s="6">
        <f t="shared" si="214"/>
        <v>108.2</v>
      </c>
      <c r="Q3448" t="s">
        <v>8271</v>
      </c>
      <c r="R3448" s="7" t="s">
        <v>8315</v>
      </c>
      <c r="S3448" t="s">
        <v>8316</v>
      </c>
      <c r="T3448" s="5">
        <f t="shared" si="215"/>
        <v>43.28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s="6">
        <f t="shared" si="214"/>
        <v>107.80000000000001</v>
      </c>
      <c r="Q3449" t="s">
        <v>8271</v>
      </c>
      <c r="R3449" s="7" t="s">
        <v>8315</v>
      </c>
      <c r="S3449" t="s">
        <v>8316</v>
      </c>
      <c r="T3449" s="5">
        <f t="shared" si="215"/>
        <v>77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s="6">
        <f t="shared" si="214"/>
        <v>109.76190476190477</v>
      </c>
      <c r="Q3450" t="s">
        <v>8271</v>
      </c>
      <c r="R3450" s="7" t="s">
        <v>8315</v>
      </c>
      <c r="S3450" t="s">
        <v>8316</v>
      </c>
      <c r="T3450" s="5">
        <f t="shared" si="215"/>
        <v>51.222222222222221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s="6">
        <f t="shared" si="214"/>
        <v>170.625</v>
      </c>
      <c r="Q3451" t="s">
        <v>8271</v>
      </c>
      <c r="R3451" s="7" t="s">
        <v>8315</v>
      </c>
      <c r="S3451" t="s">
        <v>8316</v>
      </c>
      <c r="T3451" s="5">
        <f t="shared" si="215"/>
        <v>68.25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s="6">
        <f t="shared" si="214"/>
        <v>152</v>
      </c>
      <c r="Q3452" t="s">
        <v>8271</v>
      </c>
      <c r="R3452" s="7" t="s">
        <v>8315</v>
      </c>
      <c r="S3452" t="s">
        <v>8316</v>
      </c>
      <c r="T3452" s="5">
        <f t="shared" si="215"/>
        <v>19.487179487179485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s="6">
        <f t="shared" si="214"/>
        <v>101.23076923076924</v>
      </c>
      <c r="Q3453" t="s">
        <v>8271</v>
      </c>
      <c r="R3453" s="7" t="s">
        <v>8315</v>
      </c>
      <c r="S3453" t="s">
        <v>8316</v>
      </c>
      <c r="T3453" s="5">
        <f t="shared" si="215"/>
        <v>41.125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s="6">
        <f t="shared" si="214"/>
        <v>153.19999999999999</v>
      </c>
      <c r="Q3454" t="s">
        <v>8271</v>
      </c>
      <c r="R3454" s="7" t="s">
        <v>8315</v>
      </c>
      <c r="S3454" t="s">
        <v>8316</v>
      </c>
      <c r="T3454" s="5">
        <f t="shared" si="215"/>
        <v>41.405405405405403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s="6">
        <f t="shared" si="214"/>
        <v>128.33333333333334</v>
      </c>
      <c r="Q3455" t="s">
        <v>8271</v>
      </c>
      <c r="R3455" s="7" t="s">
        <v>8315</v>
      </c>
      <c r="S3455" t="s">
        <v>8316</v>
      </c>
      <c r="T3455" s="5">
        <f t="shared" si="215"/>
        <v>27.5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s="6">
        <f t="shared" si="214"/>
        <v>100.71428571428571</v>
      </c>
      <c r="Q3456" t="s">
        <v>8271</v>
      </c>
      <c r="R3456" s="7" t="s">
        <v>8315</v>
      </c>
      <c r="S3456" t="s">
        <v>8316</v>
      </c>
      <c r="T3456" s="5">
        <f t="shared" si="215"/>
        <v>33.571428571428569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s="6">
        <f t="shared" si="214"/>
        <v>100.64999999999999</v>
      </c>
      <c r="Q3457" t="s">
        <v>8271</v>
      </c>
      <c r="R3457" s="7" t="s">
        <v>8315</v>
      </c>
      <c r="S3457" t="s">
        <v>8316</v>
      </c>
      <c r="T3457" s="5">
        <f t="shared" si="215"/>
        <v>145.86956521739131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s="6">
        <f t="shared" si="214"/>
        <v>191.3</v>
      </c>
      <c r="Q3458" t="s">
        <v>8271</v>
      </c>
      <c r="R3458" s="7" t="s">
        <v>8315</v>
      </c>
      <c r="S3458" t="s">
        <v>8316</v>
      </c>
      <c r="T3458" s="5">
        <f t="shared" si="215"/>
        <v>358.6875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s="6">
        <f t="shared" ref="P3459:P3522" si="218">(E3459/D3459)*100</f>
        <v>140.19999999999999</v>
      </c>
      <c r="Q3459" t="s">
        <v>8271</v>
      </c>
      <c r="R3459" s="7" t="s">
        <v>8315</v>
      </c>
      <c r="S3459" t="s">
        <v>8316</v>
      </c>
      <c r="T3459" s="5">
        <f t="shared" ref="T3459:T3522" si="219">E3459/N3459</f>
        <v>50.981818181818184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s="6">
        <f t="shared" si="218"/>
        <v>124.33537832310839</v>
      </c>
      <c r="Q3460" t="s">
        <v>8271</v>
      </c>
      <c r="R3460" s="7" t="s">
        <v>8315</v>
      </c>
      <c r="S3460" t="s">
        <v>8316</v>
      </c>
      <c r="T3460" s="5">
        <f t="shared" si="219"/>
        <v>45.037037037037038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s="6">
        <f t="shared" si="218"/>
        <v>126.2</v>
      </c>
      <c r="Q3461" t="s">
        <v>8271</v>
      </c>
      <c r="R3461" s="7" t="s">
        <v>8315</v>
      </c>
      <c r="S3461" t="s">
        <v>8316</v>
      </c>
      <c r="T3461" s="5">
        <f t="shared" si="219"/>
        <v>17.527777777777779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s="6">
        <f t="shared" si="218"/>
        <v>190</v>
      </c>
      <c r="Q3462" t="s">
        <v>8271</v>
      </c>
      <c r="R3462" s="7" t="s">
        <v>8315</v>
      </c>
      <c r="S3462" t="s">
        <v>8316</v>
      </c>
      <c r="T3462" s="5">
        <f t="shared" si="219"/>
        <v>50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s="6">
        <f t="shared" si="218"/>
        <v>139</v>
      </c>
      <c r="Q3463" t="s">
        <v>8271</v>
      </c>
      <c r="R3463" s="7" t="s">
        <v>8315</v>
      </c>
      <c r="S3463" t="s">
        <v>8316</v>
      </c>
      <c r="T3463" s="5">
        <f t="shared" si="219"/>
        <v>57.916666666666664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s="6">
        <f t="shared" si="218"/>
        <v>202</v>
      </c>
      <c r="Q3464" t="s">
        <v>8271</v>
      </c>
      <c r="R3464" s="7" t="s">
        <v>8315</v>
      </c>
      <c r="S3464" t="s">
        <v>8316</v>
      </c>
      <c r="T3464" s="5">
        <f t="shared" si="219"/>
        <v>29.705882352941178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s="6">
        <f t="shared" si="218"/>
        <v>103.38000000000001</v>
      </c>
      <c r="Q3465" t="s">
        <v>8271</v>
      </c>
      <c r="R3465" s="7" t="s">
        <v>8315</v>
      </c>
      <c r="S3465" t="s">
        <v>8316</v>
      </c>
      <c r="T3465" s="5">
        <f t="shared" si="219"/>
        <v>90.684210526315795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s="6">
        <f t="shared" si="218"/>
        <v>102.3236</v>
      </c>
      <c r="Q3466" t="s">
        <v>8271</v>
      </c>
      <c r="R3466" s="7" t="s">
        <v>8315</v>
      </c>
      <c r="S3466" t="s">
        <v>8316</v>
      </c>
      <c r="T3466" s="5">
        <f t="shared" si="219"/>
        <v>55.012688172043013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s="6">
        <f t="shared" si="218"/>
        <v>103</v>
      </c>
      <c r="Q3467" t="s">
        <v>8271</v>
      </c>
      <c r="R3467" s="7" t="s">
        <v>8315</v>
      </c>
      <c r="S3467" t="s">
        <v>8316</v>
      </c>
      <c r="T3467" s="5">
        <f t="shared" si="219"/>
        <v>57.222222222222221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s="6">
        <f t="shared" si="218"/>
        <v>127.14285714285714</v>
      </c>
      <c r="Q3468" t="s">
        <v>8271</v>
      </c>
      <c r="R3468" s="7" t="s">
        <v>8315</v>
      </c>
      <c r="S3468" t="s">
        <v>8316</v>
      </c>
      <c r="T3468" s="5">
        <f t="shared" si="219"/>
        <v>72.950819672131146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s="6">
        <f t="shared" si="218"/>
        <v>101</v>
      </c>
      <c r="Q3469" t="s">
        <v>8271</v>
      </c>
      <c r="R3469" s="7" t="s">
        <v>8315</v>
      </c>
      <c r="S3469" t="s">
        <v>8316</v>
      </c>
      <c r="T3469" s="5">
        <f t="shared" si="219"/>
        <v>64.468085106382972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s="6">
        <f t="shared" si="218"/>
        <v>121.78</v>
      </c>
      <c r="Q3470" t="s">
        <v>8271</v>
      </c>
      <c r="R3470" s="7" t="s">
        <v>8315</v>
      </c>
      <c r="S3470" t="s">
        <v>8316</v>
      </c>
      <c r="T3470" s="5">
        <f t="shared" si="219"/>
        <v>716.35294117647061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s="6">
        <f t="shared" si="218"/>
        <v>113.39285714285714</v>
      </c>
      <c r="Q3471" t="s">
        <v>8271</v>
      </c>
      <c r="R3471" s="7" t="s">
        <v>8315</v>
      </c>
      <c r="S3471" t="s">
        <v>8316</v>
      </c>
      <c r="T3471" s="5">
        <f t="shared" si="219"/>
        <v>50.396825396825399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s="6">
        <f t="shared" si="218"/>
        <v>150</v>
      </c>
      <c r="Q3472" t="s">
        <v>8271</v>
      </c>
      <c r="R3472" s="7" t="s">
        <v>8315</v>
      </c>
      <c r="S3472" t="s">
        <v>8316</v>
      </c>
      <c r="T3472" s="5">
        <f t="shared" si="219"/>
        <v>41.666666666666664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s="6">
        <f t="shared" si="218"/>
        <v>214.6</v>
      </c>
      <c r="Q3473" t="s">
        <v>8271</v>
      </c>
      <c r="R3473" s="7" t="s">
        <v>8315</v>
      </c>
      <c r="S3473" t="s">
        <v>8316</v>
      </c>
      <c r="T3473" s="5">
        <f t="shared" si="219"/>
        <v>35.766666666666666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s="6">
        <f t="shared" si="218"/>
        <v>102.05</v>
      </c>
      <c r="Q3474" t="s">
        <v>8271</v>
      </c>
      <c r="R3474" s="7" t="s">
        <v>8315</v>
      </c>
      <c r="S3474" t="s">
        <v>8316</v>
      </c>
      <c r="T3474" s="5">
        <f t="shared" si="219"/>
        <v>88.739130434782609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s="6">
        <f t="shared" si="218"/>
        <v>100</v>
      </c>
      <c r="Q3475" t="s">
        <v>8271</v>
      </c>
      <c r="R3475" s="7" t="s">
        <v>8315</v>
      </c>
      <c r="S3475" t="s">
        <v>8316</v>
      </c>
      <c r="T3475" s="5">
        <f t="shared" si="219"/>
        <v>148.4848484848485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s="6">
        <f t="shared" si="218"/>
        <v>101</v>
      </c>
      <c r="Q3476" t="s">
        <v>8271</v>
      </c>
      <c r="R3476" s="7" t="s">
        <v>8315</v>
      </c>
      <c r="S3476" t="s">
        <v>8316</v>
      </c>
      <c r="T3476" s="5">
        <f t="shared" si="219"/>
        <v>51.794871794871796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s="6">
        <f t="shared" si="218"/>
        <v>113.33333333333333</v>
      </c>
      <c r="Q3477" t="s">
        <v>8271</v>
      </c>
      <c r="R3477" s="7" t="s">
        <v>8315</v>
      </c>
      <c r="S3477" t="s">
        <v>8316</v>
      </c>
      <c r="T3477" s="5">
        <f t="shared" si="219"/>
        <v>20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s="6">
        <f t="shared" si="218"/>
        <v>104</v>
      </c>
      <c r="Q3478" t="s">
        <v>8271</v>
      </c>
      <c r="R3478" s="7" t="s">
        <v>8315</v>
      </c>
      <c r="S3478" t="s">
        <v>8316</v>
      </c>
      <c r="T3478" s="5">
        <f t="shared" si="219"/>
        <v>52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s="6">
        <f t="shared" si="218"/>
        <v>115.33333333333333</v>
      </c>
      <c r="Q3479" t="s">
        <v>8271</v>
      </c>
      <c r="R3479" s="7" t="s">
        <v>8315</v>
      </c>
      <c r="S3479" t="s">
        <v>8316</v>
      </c>
      <c r="T3479" s="5">
        <f t="shared" si="219"/>
        <v>53.230769230769234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s="6">
        <f t="shared" si="218"/>
        <v>112.85000000000001</v>
      </c>
      <c r="Q3480" t="s">
        <v>8271</v>
      </c>
      <c r="R3480" s="7" t="s">
        <v>8315</v>
      </c>
      <c r="S3480" t="s">
        <v>8316</v>
      </c>
      <c r="T3480" s="5">
        <f t="shared" si="219"/>
        <v>39.596491228070178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s="6">
        <f t="shared" si="218"/>
        <v>127.86666666666666</v>
      </c>
      <c r="Q3481" t="s">
        <v>8271</v>
      </c>
      <c r="R3481" s="7" t="s">
        <v>8315</v>
      </c>
      <c r="S3481" t="s">
        <v>8316</v>
      </c>
      <c r="T3481" s="5">
        <f t="shared" si="219"/>
        <v>34.25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s="6">
        <f t="shared" si="218"/>
        <v>142.66666666666669</v>
      </c>
      <c r="Q3482" t="s">
        <v>8271</v>
      </c>
      <c r="R3482" s="7" t="s">
        <v>8315</v>
      </c>
      <c r="S3482" t="s">
        <v>8316</v>
      </c>
      <c r="T3482" s="5">
        <f t="shared" si="219"/>
        <v>164.61538461538461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s="6">
        <f t="shared" si="218"/>
        <v>118.8</v>
      </c>
      <c r="Q3483" t="s">
        <v>8271</v>
      </c>
      <c r="R3483" s="7" t="s">
        <v>8315</v>
      </c>
      <c r="S3483" t="s">
        <v>8316</v>
      </c>
      <c r="T3483" s="5">
        <f t="shared" si="219"/>
        <v>125.05263157894737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s="6">
        <f t="shared" si="218"/>
        <v>138.33333333333334</v>
      </c>
      <c r="Q3484" t="s">
        <v>8271</v>
      </c>
      <c r="R3484" s="7" t="s">
        <v>8315</v>
      </c>
      <c r="S3484" t="s">
        <v>8316</v>
      </c>
      <c r="T3484" s="5">
        <f t="shared" si="219"/>
        <v>51.875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s="6">
        <f t="shared" si="218"/>
        <v>159.9402985074627</v>
      </c>
      <c r="Q3485" t="s">
        <v>8271</v>
      </c>
      <c r="R3485" s="7" t="s">
        <v>8315</v>
      </c>
      <c r="S3485" t="s">
        <v>8316</v>
      </c>
      <c r="T3485" s="5">
        <f t="shared" si="219"/>
        <v>40.285714285714285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s="6">
        <f t="shared" si="218"/>
        <v>114.24000000000001</v>
      </c>
      <c r="Q3486" t="s">
        <v>8271</v>
      </c>
      <c r="R3486" s="7" t="s">
        <v>8315</v>
      </c>
      <c r="S3486" t="s">
        <v>8316</v>
      </c>
      <c r="T3486" s="5">
        <f t="shared" si="219"/>
        <v>64.909090909090907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s="6">
        <f t="shared" si="218"/>
        <v>100.60606060606061</v>
      </c>
      <c r="Q3487" t="s">
        <v>8271</v>
      </c>
      <c r="R3487" s="7" t="s">
        <v>8315</v>
      </c>
      <c r="S3487" t="s">
        <v>8316</v>
      </c>
      <c r="T3487" s="5">
        <f t="shared" si="219"/>
        <v>55.333333333333336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s="6">
        <f t="shared" si="218"/>
        <v>155.20000000000002</v>
      </c>
      <c r="Q3488" t="s">
        <v>8271</v>
      </c>
      <c r="R3488" s="7" t="s">
        <v>8315</v>
      </c>
      <c r="S3488" t="s">
        <v>8316</v>
      </c>
      <c r="T3488" s="5">
        <f t="shared" si="219"/>
        <v>83.142857142857139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s="6">
        <f t="shared" si="218"/>
        <v>127.75000000000001</v>
      </c>
      <c r="Q3489" t="s">
        <v>8271</v>
      </c>
      <c r="R3489" s="7" t="s">
        <v>8315</v>
      </c>
      <c r="S3489" t="s">
        <v>8316</v>
      </c>
      <c r="T3489" s="5">
        <f t="shared" si="219"/>
        <v>38.712121212121211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s="6">
        <f t="shared" si="218"/>
        <v>121.2</v>
      </c>
      <c r="Q3490" t="s">
        <v>8271</v>
      </c>
      <c r="R3490" s="7" t="s">
        <v>8315</v>
      </c>
      <c r="S3490" t="s">
        <v>8316</v>
      </c>
      <c r="T3490" s="5">
        <f t="shared" si="219"/>
        <v>125.37931034482759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s="6">
        <f t="shared" si="218"/>
        <v>112.7</v>
      </c>
      <c r="Q3491" t="s">
        <v>8271</v>
      </c>
      <c r="R3491" s="7" t="s">
        <v>8315</v>
      </c>
      <c r="S3491" t="s">
        <v>8316</v>
      </c>
      <c r="T3491" s="5">
        <f t="shared" si="219"/>
        <v>78.263888888888886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s="6">
        <f t="shared" si="218"/>
        <v>127.49999999999999</v>
      </c>
      <c r="Q3492" t="s">
        <v>8271</v>
      </c>
      <c r="R3492" s="7" t="s">
        <v>8315</v>
      </c>
      <c r="S3492" t="s">
        <v>8316</v>
      </c>
      <c r="T3492" s="5">
        <f t="shared" si="219"/>
        <v>47.222222222222221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s="6">
        <f t="shared" si="218"/>
        <v>158.20000000000002</v>
      </c>
      <c r="Q3493" t="s">
        <v>8271</v>
      </c>
      <c r="R3493" s="7" t="s">
        <v>8315</v>
      </c>
      <c r="S3493" t="s">
        <v>8316</v>
      </c>
      <c r="T3493" s="5">
        <f t="shared" si="219"/>
        <v>79.099999999999994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s="6">
        <f t="shared" si="218"/>
        <v>105.26894736842105</v>
      </c>
      <c r="Q3494" t="s">
        <v>8271</v>
      </c>
      <c r="R3494" s="7" t="s">
        <v>8315</v>
      </c>
      <c r="S3494" t="s">
        <v>8316</v>
      </c>
      <c r="T3494" s="5">
        <f t="shared" si="219"/>
        <v>114.29199999999999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s="6">
        <f t="shared" si="218"/>
        <v>100</v>
      </c>
      <c r="Q3495" t="s">
        <v>8271</v>
      </c>
      <c r="R3495" s="7" t="s">
        <v>8315</v>
      </c>
      <c r="S3495" t="s">
        <v>8316</v>
      </c>
      <c r="T3495" s="5">
        <f t="shared" si="219"/>
        <v>51.724137931034484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s="6">
        <f t="shared" si="218"/>
        <v>100</v>
      </c>
      <c r="Q3496" t="s">
        <v>8271</v>
      </c>
      <c r="R3496" s="7" t="s">
        <v>8315</v>
      </c>
      <c r="S3496" t="s">
        <v>8316</v>
      </c>
      <c r="T3496" s="5">
        <f t="shared" si="219"/>
        <v>30.76923076923077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s="6">
        <f t="shared" si="218"/>
        <v>106.86</v>
      </c>
      <c r="Q3497" t="s">
        <v>8271</v>
      </c>
      <c r="R3497" s="7" t="s">
        <v>8315</v>
      </c>
      <c r="S3497" t="s">
        <v>8316</v>
      </c>
      <c r="T3497" s="5">
        <f t="shared" si="219"/>
        <v>74.208333333333329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s="6">
        <f t="shared" si="218"/>
        <v>124.4</v>
      </c>
      <c r="Q3498" t="s">
        <v>8271</v>
      </c>
      <c r="R3498" s="7" t="s">
        <v>8315</v>
      </c>
      <c r="S3498" t="s">
        <v>8316</v>
      </c>
      <c r="T3498" s="5">
        <f t="shared" si="219"/>
        <v>47.846153846153847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s="6">
        <f t="shared" si="218"/>
        <v>108.70406189555126</v>
      </c>
      <c r="Q3499" t="s">
        <v>8271</v>
      </c>
      <c r="R3499" s="7" t="s">
        <v>8315</v>
      </c>
      <c r="S3499" t="s">
        <v>8316</v>
      </c>
      <c r="T3499" s="5">
        <f t="shared" si="219"/>
        <v>34.408163265306122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s="6">
        <f t="shared" si="218"/>
        <v>102.42424242424242</v>
      </c>
      <c r="Q3500" t="s">
        <v>8271</v>
      </c>
      <c r="R3500" s="7" t="s">
        <v>8315</v>
      </c>
      <c r="S3500" t="s">
        <v>8316</v>
      </c>
      <c r="T3500" s="5">
        <f t="shared" si="219"/>
        <v>40.238095238095241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s="6">
        <f t="shared" si="218"/>
        <v>105.5</v>
      </c>
      <c r="Q3501" t="s">
        <v>8271</v>
      </c>
      <c r="R3501" s="7" t="s">
        <v>8315</v>
      </c>
      <c r="S3501" t="s">
        <v>8316</v>
      </c>
      <c r="T3501" s="5">
        <f t="shared" si="219"/>
        <v>60.285714285714285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s="6">
        <f t="shared" si="218"/>
        <v>106.3</v>
      </c>
      <c r="Q3502" t="s">
        <v>8271</v>
      </c>
      <c r="R3502" s="7" t="s">
        <v>8315</v>
      </c>
      <c r="S3502" t="s">
        <v>8316</v>
      </c>
      <c r="T3502" s="5">
        <f t="shared" si="219"/>
        <v>25.30952380952381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s="6">
        <f t="shared" si="218"/>
        <v>100.66666666666666</v>
      </c>
      <c r="Q3503" t="s">
        <v>8271</v>
      </c>
      <c r="R3503" s="7" t="s">
        <v>8315</v>
      </c>
      <c r="S3503" t="s">
        <v>8316</v>
      </c>
      <c r="T3503" s="5">
        <f t="shared" si="219"/>
        <v>35.952380952380949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s="6">
        <f t="shared" si="218"/>
        <v>105.4</v>
      </c>
      <c r="Q3504" t="s">
        <v>8271</v>
      </c>
      <c r="R3504" s="7" t="s">
        <v>8315</v>
      </c>
      <c r="S3504" t="s">
        <v>8316</v>
      </c>
      <c r="T3504" s="5">
        <f t="shared" si="219"/>
        <v>136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s="6">
        <f t="shared" si="218"/>
        <v>107.55999999999999</v>
      </c>
      <c r="Q3505" t="s">
        <v>8271</v>
      </c>
      <c r="R3505" s="7" t="s">
        <v>8315</v>
      </c>
      <c r="S3505" t="s">
        <v>8316</v>
      </c>
      <c r="T3505" s="5">
        <f t="shared" si="219"/>
        <v>70.763157894736835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s="6">
        <f t="shared" si="218"/>
        <v>100</v>
      </c>
      <c r="Q3506" t="s">
        <v>8271</v>
      </c>
      <c r="R3506" s="7" t="s">
        <v>8315</v>
      </c>
      <c r="S3506" t="s">
        <v>8316</v>
      </c>
      <c r="T3506" s="5">
        <f t="shared" si="219"/>
        <v>125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s="6">
        <f t="shared" si="218"/>
        <v>103.76</v>
      </c>
      <c r="Q3507" t="s">
        <v>8271</v>
      </c>
      <c r="R3507" s="7" t="s">
        <v>8315</v>
      </c>
      <c r="S3507" t="s">
        <v>8316</v>
      </c>
      <c r="T3507" s="5">
        <f t="shared" si="219"/>
        <v>66.512820512820511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s="6">
        <f t="shared" si="218"/>
        <v>101.49999999999999</v>
      </c>
      <c r="Q3508" t="s">
        <v>8271</v>
      </c>
      <c r="R3508" s="7" t="s">
        <v>8315</v>
      </c>
      <c r="S3508" t="s">
        <v>8316</v>
      </c>
      <c r="T3508" s="5">
        <f t="shared" si="219"/>
        <v>105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s="6">
        <f t="shared" si="218"/>
        <v>104.4</v>
      </c>
      <c r="Q3509" t="s">
        <v>8271</v>
      </c>
      <c r="R3509" s="7" t="s">
        <v>8315</v>
      </c>
      <c r="S3509" t="s">
        <v>8316</v>
      </c>
      <c r="T3509" s="5">
        <f t="shared" si="219"/>
        <v>145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s="6">
        <f t="shared" si="218"/>
        <v>180</v>
      </c>
      <c r="Q3510" t="s">
        <v>8271</v>
      </c>
      <c r="R3510" s="7" t="s">
        <v>8315</v>
      </c>
      <c r="S3510" t="s">
        <v>8316</v>
      </c>
      <c r="T3510" s="5">
        <f t="shared" si="219"/>
        <v>12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s="6">
        <f t="shared" si="218"/>
        <v>106.33333333333333</v>
      </c>
      <c r="Q3511" t="s">
        <v>8271</v>
      </c>
      <c r="R3511" s="7" t="s">
        <v>8315</v>
      </c>
      <c r="S3511" t="s">
        <v>8316</v>
      </c>
      <c r="T3511" s="5">
        <f t="shared" si="219"/>
        <v>96.666666666666671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s="6">
        <f t="shared" si="218"/>
        <v>100.55555555555556</v>
      </c>
      <c r="Q3512" t="s">
        <v>8271</v>
      </c>
      <c r="R3512" s="7" t="s">
        <v>8315</v>
      </c>
      <c r="S3512" t="s">
        <v>8316</v>
      </c>
      <c r="T3512" s="5">
        <f t="shared" si="219"/>
        <v>60.333333333333336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s="6">
        <f t="shared" si="218"/>
        <v>101.2</v>
      </c>
      <c r="Q3513" t="s">
        <v>8271</v>
      </c>
      <c r="R3513" s="7" t="s">
        <v>8315</v>
      </c>
      <c r="S3513" t="s">
        <v>8316</v>
      </c>
      <c r="T3513" s="5">
        <f t="shared" si="219"/>
        <v>79.89473684210526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s="6">
        <f t="shared" si="218"/>
        <v>100</v>
      </c>
      <c r="Q3514" t="s">
        <v>8271</v>
      </c>
      <c r="R3514" s="7" t="s">
        <v>8315</v>
      </c>
      <c r="S3514" t="s">
        <v>8316</v>
      </c>
      <c r="T3514" s="5">
        <f t="shared" si="219"/>
        <v>58.823529411764703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s="6">
        <f t="shared" si="218"/>
        <v>118.39285714285714</v>
      </c>
      <c r="Q3515" t="s">
        <v>8271</v>
      </c>
      <c r="R3515" s="7" t="s">
        <v>8315</v>
      </c>
      <c r="S3515" t="s">
        <v>8316</v>
      </c>
      <c r="T3515" s="5">
        <f t="shared" si="219"/>
        <v>75.340909090909093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s="6">
        <f t="shared" si="218"/>
        <v>110.00000000000001</v>
      </c>
      <c r="Q3516" t="s">
        <v>8271</v>
      </c>
      <c r="R3516" s="7" t="s">
        <v>8315</v>
      </c>
      <c r="S3516" t="s">
        <v>8316</v>
      </c>
      <c r="T3516" s="5">
        <f t="shared" si="219"/>
        <v>55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s="6">
        <f t="shared" si="218"/>
        <v>102.66666666666666</v>
      </c>
      <c r="Q3517" t="s">
        <v>8271</v>
      </c>
      <c r="R3517" s="7" t="s">
        <v>8315</v>
      </c>
      <c r="S3517" t="s">
        <v>8316</v>
      </c>
      <c r="T3517" s="5">
        <f t="shared" si="219"/>
        <v>66.956521739130437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s="6">
        <f t="shared" si="218"/>
        <v>100</v>
      </c>
      <c r="Q3518" t="s">
        <v>8271</v>
      </c>
      <c r="R3518" s="7" t="s">
        <v>8315</v>
      </c>
      <c r="S3518" t="s">
        <v>8316</v>
      </c>
      <c r="T3518" s="5">
        <f t="shared" si="219"/>
        <v>227.27272727272728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s="6">
        <f t="shared" si="218"/>
        <v>100</v>
      </c>
      <c r="Q3519" t="s">
        <v>8271</v>
      </c>
      <c r="R3519" s="7" t="s">
        <v>8315</v>
      </c>
      <c r="S3519" t="s">
        <v>8316</v>
      </c>
      <c r="T3519" s="5">
        <f t="shared" si="219"/>
        <v>307.69230769230768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s="6">
        <f t="shared" si="218"/>
        <v>110.04599999999999</v>
      </c>
      <c r="Q3520" t="s">
        <v>8271</v>
      </c>
      <c r="R3520" s="7" t="s">
        <v>8315</v>
      </c>
      <c r="S3520" t="s">
        <v>8316</v>
      </c>
      <c r="T3520" s="5">
        <f t="shared" si="219"/>
        <v>50.020909090909093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s="6">
        <f t="shared" si="218"/>
        <v>101.35000000000001</v>
      </c>
      <c r="Q3521" t="s">
        <v>8271</v>
      </c>
      <c r="R3521" s="7" t="s">
        <v>8315</v>
      </c>
      <c r="S3521" t="s">
        <v>8316</v>
      </c>
      <c r="T3521" s="5">
        <f t="shared" si="219"/>
        <v>72.392857142857139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s="6">
        <f t="shared" si="218"/>
        <v>100.75</v>
      </c>
      <c r="Q3522" t="s">
        <v>8271</v>
      </c>
      <c r="R3522" s="7" t="s">
        <v>8315</v>
      </c>
      <c r="S3522" t="s">
        <v>8316</v>
      </c>
      <c r="T3522" s="5">
        <f t="shared" si="219"/>
        <v>95.952380952380949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s="6">
        <f t="shared" ref="P3523:P3586" si="222">(E3523/D3523)*100</f>
        <v>169.42857142857144</v>
      </c>
      <c r="Q3523" t="s">
        <v>8271</v>
      </c>
      <c r="R3523" s="7" t="s">
        <v>8315</v>
      </c>
      <c r="S3523" t="s">
        <v>8316</v>
      </c>
      <c r="T3523" s="5">
        <f t="shared" ref="T3523:T3586" si="223">E3523/N3523</f>
        <v>45.615384615384613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s="6">
        <f t="shared" si="222"/>
        <v>100</v>
      </c>
      <c r="Q3524" t="s">
        <v>8271</v>
      </c>
      <c r="R3524" s="7" t="s">
        <v>8315</v>
      </c>
      <c r="S3524" t="s">
        <v>8316</v>
      </c>
      <c r="T3524" s="5">
        <f t="shared" si="223"/>
        <v>41.029411764705884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s="6">
        <f t="shared" si="222"/>
        <v>113.65</v>
      </c>
      <c r="Q3525" t="s">
        <v>8271</v>
      </c>
      <c r="R3525" s="7" t="s">
        <v>8315</v>
      </c>
      <c r="S3525" t="s">
        <v>8316</v>
      </c>
      <c r="T3525" s="5">
        <f t="shared" si="223"/>
        <v>56.825000000000003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s="6">
        <f t="shared" si="222"/>
        <v>101.56</v>
      </c>
      <c r="Q3526" t="s">
        <v>8271</v>
      </c>
      <c r="R3526" s="7" t="s">
        <v>8315</v>
      </c>
      <c r="S3526" t="s">
        <v>8316</v>
      </c>
      <c r="T3526" s="5">
        <f t="shared" si="223"/>
        <v>137.24324324324326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s="6">
        <f t="shared" si="222"/>
        <v>106</v>
      </c>
      <c r="Q3527" t="s">
        <v>8271</v>
      </c>
      <c r="R3527" s="7" t="s">
        <v>8315</v>
      </c>
      <c r="S3527" t="s">
        <v>8316</v>
      </c>
      <c r="T3527" s="5">
        <f t="shared" si="223"/>
        <v>75.714285714285708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s="6">
        <f t="shared" si="222"/>
        <v>102</v>
      </c>
      <c r="Q3528" t="s">
        <v>8271</v>
      </c>
      <c r="R3528" s="7" t="s">
        <v>8315</v>
      </c>
      <c r="S3528" t="s">
        <v>8316</v>
      </c>
      <c r="T3528" s="5">
        <f t="shared" si="223"/>
        <v>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s="6">
        <f t="shared" si="222"/>
        <v>116.91666666666667</v>
      </c>
      <c r="Q3529" t="s">
        <v>8271</v>
      </c>
      <c r="R3529" s="7" t="s">
        <v>8315</v>
      </c>
      <c r="S3529" t="s">
        <v>8316</v>
      </c>
      <c r="T3529" s="5">
        <f t="shared" si="223"/>
        <v>81.569767441860463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s="6">
        <f t="shared" si="222"/>
        <v>101.15151515151514</v>
      </c>
      <c r="Q3530" t="s">
        <v>8271</v>
      </c>
      <c r="R3530" s="7" t="s">
        <v>8315</v>
      </c>
      <c r="S3530" t="s">
        <v>8316</v>
      </c>
      <c r="T3530" s="5">
        <f t="shared" si="223"/>
        <v>45.108108108108105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s="6">
        <f t="shared" si="222"/>
        <v>132</v>
      </c>
      <c r="Q3531" t="s">
        <v>8271</v>
      </c>
      <c r="R3531" s="7" t="s">
        <v>8315</v>
      </c>
      <c r="S3531" t="s">
        <v>8316</v>
      </c>
      <c r="T3531" s="5">
        <f t="shared" si="223"/>
        <v>36.666666666666664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s="6">
        <f t="shared" si="222"/>
        <v>100</v>
      </c>
      <c r="Q3532" t="s">
        <v>8271</v>
      </c>
      <c r="R3532" s="7" t="s">
        <v>8315</v>
      </c>
      <c r="S3532" t="s">
        <v>8316</v>
      </c>
      <c r="T3532" s="5">
        <f t="shared" si="223"/>
        <v>125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s="6">
        <f t="shared" si="222"/>
        <v>128</v>
      </c>
      <c r="Q3533" t="s">
        <v>8271</v>
      </c>
      <c r="R3533" s="7" t="s">
        <v>8315</v>
      </c>
      <c r="S3533" t="s">
        <v>8316</v>
      </c>
      <c r="T3533" s="5">
        <f t="shared" si="223"/>
        <v>49.230769230769234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s="6">
        <f t="shared" si="222"/>
        <v>118.95833333333334</v>
      </c>
      <c r="Q3534" t="s">
        <v>8271</v>
      </c>
      <c r="R3534" s="7" t="s">
        <v>8315</v>
      </c>
      <c r="S3534" t="s">
        <v>8316</v>
      </c>
      <c r="T3534" s="5">
        <f t="shared" si="223"/>
        <v>42.296296296296298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s="6">
        <f t="shared" si="222"/>
        <v>126.2</v>
      </c>
      <c r="Q3535" t="s">
        <v>8271</v>
      </c>
      <c r="R3535" s="7" t="s">
        <v>8315</v>
      </c>
      <c r="S3535" t="s">
        <v>8316</v>
      </c>
      <c r="T3535" s="5">
        <f t="shared" si="223"/>
        <v>78.875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s="6">
        <f t="shared" si="222"/>
        <v>156.20000000000002</v>
      </c>
      <c r="Q3536" t="s">
        <v>8271</v>
      </c>
      <c r="R3536" s="7" t="s">
        <v>8315</v>
      </c>
      <c r="S3536" t="s">
        <v>8316</v>
      </c>
      <c r="T3536" s="5">
        <f t="shared" si="223"/>
        <v>38.284313725490193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s="6">
        <f t="shared" si="222"/>
        <v>103.15</v>
      </c>
      <c r="Q3537" t="s">
        <v>8271</v>
      </c>
      <c r="R3537" s="7" t="s">
        <v>8315</v>
      </c>
      <c r="S3537" t="s">
        <v>8316</v>
      </c>
      <c r="T3537" s="5">
        <f t="shared" si="223"/>
        <v>44.847826086956523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s="6">
        <f t="shared" si="222"/>
        <v>153.33333333333334</v>
      </c>
      <c r="Q3538" t="s">
        <v>8271</v>
      </c>
      <c r="R3538" s="7" t="s">
        <v>8315</v>
      </c>
      <c r="S3538" t="s">
        <v>8316</v>
      </c>
      <c r="T3538" s="5">
        <f t="shared" si="223"/>
        <v>13.529411764705882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s="6">
        <f t="shared" si="222"/>
        <v>180.44444444444446</v>
      </c>
      <c r="Q3539" t="s">
        <v>8271</v>
      </c>
      <c r="R3539" s="7" t="s">
        <v>8315</v>
      </c>
      <c r="S3539" t="s">
        <v>8316</v>
      </c>
      <c r="T3539" s="5">
        <f t="shared" si="223"/>
        <v>43.5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s="6">
        <f t="shared" si="222"/>
        <v>128.44999999999999</v>
      </c>
      <c r="Q3540" t="s">
        <v>8271</v>
      </c>
      <c r="R3540" s="7" t="s">
        <v>8315</v>
      </c>
      <c r="S3540" t="s">
        <v>8316</v>
      </c>
      <c r="T3540" s="5">
        <f t="shared" si="223"/>
        <v>30.951807228915662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s="6">
        <f t="shared" si="222"/>
        <v>119.66666666666667</v>
      </c>
      <c r="Q3541" t="s">
        <v>8271</v>
      </c>
      <c r="R3541" s="7" t="s">
        <v>8315</v>
      </c>
      <c r="S3541" t="s">
        <v>8316</v>
      </c>
      <c r="T3541" s="5">
        <f t="shared" si="223"/>
        <v>55.230769230769234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s="6">
        <f t="shared" si="222"/>
        <v>123</v>
      </c>
      <c r="Q3542" t="s">
        <v>8271</v>
      </c>
      <c r="R3542" s="7" t="s">
        <v>8315</v>
      </c>
      <c r="S3542" t="s">
        <v>8316</v>
      </c>
      <c r="T3542" s="5">
        <f t="shared" si="223"/>
        <v>46.125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s="6">
        <f t="shared" si="222"/>
        <v>105</v>
      </c>
      <c r="Q3543" t="s">
        <v>8271</v>
      </c>
      <c r="R3543" s="7" t="s">
        <v>8315</v>
      </c>
      <c r="S3543" t="s">
        <v>8316</v>
      </c>
      <c r="T3543" s="5">
        <f t="shared" si="223"/>
        <v>39.375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s="6">
        <f t="shared" si="222"/>
        <v>102.23636363636363</v>
      </c>
      <c r="Q3544" t="s">
        <v>8271</v>
      </c>
      <c r="R3544" s="7" t="s">
        <v>8315</v>
      </c>
      <c r="S3544" t="s">
        <v>8316</v>
      </c>
      <c r="T3544" s="5">
        <f t="shared" si="223"/>
        <v>66.152941176470591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s="6">
        <f t="shared" si="222"/>
        <v>104.66666666666666</v>
      </c>
      <c r="Q3545" t="s">
        <v>8271</v>
      </c>
      <c r="R3545" s="7" t="s">
        <v>8315</v>
      </c>
      <c r="S3545" t="s">
        <v>8316</v>
      </c>
      <c r="T3545" s="5">
        <f t="shared" si="223"/>
        <v>54.137931034482762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s="6">
        <f t="shared" si="222"/>
        <v>100</v>
      </c>
      <c r="Q3546" t="s">
        <v>8271</v>
      </c>
      <c r="R3546" s="7" t="s">
        <v>8315</v>
      </c>
      <c r="S3546" t="s">
        <v>8316</v>
      </c>
      <c r="T3546" s="5">
        <f t="shared" si="223"/>
        <v>104.16666666666667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s="6">
        <f t="shared" si="222"/>
        <v>100.4</v>
      </c>
      <c r="Q3547" t="s">
        <v>8271</v>
      </c>
      <c r="R3547" s="7" t="s">
        <v>8315</v>
      </c>
      <c r="S3547" t="s">
        <v>8316</v>
      </c>
      <c r="T3547" s="5">
        <f t="shared" si="223"/>
        <v>31.375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s="6">
        <f t="shared" si="222"/>
        <v>102.27272727272727</v>
      </c>
      <c r="Q3548" t="s">
        <v>8271</v>
      </c>
      <c r="R3548" s="7" t="s">
        <v>8315</v>
      </c>
      <c r="S3548" t="s">
        <v>8316</v>
      </c>
      <c r="T3548" s="5">
        <f t="shared" si="223"/>
        <v>59.210526315789473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s="6">
        <f t="shared" si="222"/>
        <v>114.40928571428573</v>
      </c>
      <c r="Q3549" t="s">
        <v>8271</v>
      </c>
      <c r="R3549" s="7" t="s">
        <v>8315</v>
      </c>
      <c r="S3549" t="s">
        <v>8316</v>
      </c>
      <c r="T3549" s="5">
        <f t="shared" si="223"/>
        <v>119.17633928571429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s="6">
        <f t="shared" si="222"/>
        <v>101.9047619047619</v>
      </c>
      <c r="Q3550" t="s">
        <v>8271</v>
      </c>
      <c r="R3550" s="7" t="s">
        <v>8315</v>
      </c>
      <c r="S3550" t="s">
        <v>8316</v>
      </c>
      <c r="T3550" s="5">
        <f t="shared" si="223"/>
        <v>164.61538461538461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s="6">
        <f t="shared" si="222"/>
        <v>102</v>
      </c>
      <c r="Q3551" t="s">
        <v>8271</v>
      </c>
      <c r="R3551" s="7" t="s">
        <v>8315</v>
      </c>
      <c r="S3551" t="s">
        <v>8316</v>
      </c>
      <c r="T3551" s="5">
        <f t="shared" si="223"/>
        <v>24.285714285714285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s="6">
        <f t="shared" si="222"/>
        <v>104.80000000000001</v>
      </c>
      <c r="Q3552" t="s">
        <v>8271</v>
      </c>
      <c r="R3552" s="7" t="s">
        <v>8315</v>
      </c>
      <c r="S3552" t="s">
        <v>8316</v>
      </c>
      <c r="T3552" s="5">
        <f t="shared" si="223"/>
        <v>40.9375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s="6">
        <f t="shared" si="222"/>
        <v>101.83333333333333</v>
      </c>
      <c r="Q3553" t="s">
        <v>8271</v>
      </c>
      <c r="R3553" s="7" t="s">
        <v>8315</v>
      </c>
      <c r="S3553" t="s">
        <v>8316</v>
      </c>
      <c r="T3553" s="5">
        <f t="shared" si="223"/>
        <v>61.1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s="6">
        <f t="shared" si="222"/>
        <v>100</v>
      </c>
      <c r="Q3554" t="s">
        <v>8271</v>
      </c>
      <c r="R3554" s="7" t="s">
        <v>8315</v>
      </c>
      <c r="S3554" t="s">
        <v>8316</v>
      </c>
      <c r="T3554" s="5">
        <f t="shared" si="223"/>
        <v>38.65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s="6">
        <f t="shared" si="222"/>
        <v>106.27272727272728</v>
      </c>
      <c r="Q3555" t="s">
        <v>8271</v>
      </c>
      <c r="R3555" s="7" t="s">
        <v>8315</v>
      </c>
      <c r="S3555" t="s">
        <v>8316</v>
      </c>
      <c r="T3555" s="5">
        <f t="shared" si="223"/>
        <v>56.20192307692308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s="6">
        <f t="shared" si="222"/>
        <v>113.42219999999999</v>
      </c>
      <c r="Q3556" t="s">
        <v>8271</v>
      </c>
      <c r="R3556" s="7" t="s">
        <v>8315</v>
      </c>
      <c r="S3556" t="s">
        <v>8316</v>
      </c>
      <c r="T3556" s="5">
        <f t="shared" si="223"/>
        <v>107.00207547169811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s="6">
        <f t="shared" si="222"/>
        <v>100</v>
      </c>
      <c r="Q3557" t="s">
        <v>8271</v>
      </c>
      <c r="R3557" s="7" t="s">
        <v>8315</v>
      </c>
      <c r="S3557" t="s">
        <v>8316</v>
      </c>
      <c r="T3557" s="5">
        <f t="shared" si="223"/>
        <v>171.42857142857142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s="6">
        <f t="shared" si="222"/>
        <v>100.45454545454547</v>
      </c>
      <c r="Q3558" t="s">
        <v>8271</v>
      </c>
      <c r="R3558" s="7" t="s">
        <v>8315</v>
      </c>
      <c r="S3558" t="s">
        <v>8316</v>
      </c>
      <c r="T3558" s="5">
        <f t="shared" si="223"/>
        <v>110.5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s="6">
        <f t="shared" si="222"/>
        <v>100.03599999999999</v>
      </c>
      <c r="Q3559" t="s">
        <v>8271</v>
      </c>
      <c r="R3559" s="7" t="s">
        <v>8315</v>
      </c>
      <c r="S3559" t="s">
        <v>8316</v>
      </c>
      <c r="T3559" s="5">
        <f t="shared" si="223"/>
        <v>179.27598566308242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s="6">
        <f t="shared" si="222"/>
        <v>144</v>
      </c>
      <c r="Q3560" t="s">
        <v>8271</v>
      </c>
      <c r="R3560" s="7" t="s">
        <v>8315</v>
      </c>
      <c r="S3560" t="s">
        <v>8316</v>
      </c>
      <c r="T3560" s="5">
        <f t="shared" si="223"/>
        <v>22.90909090909091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s="6">
        <f t="shared" si="222"/>
        <v>103.49999999999999</v>
      </c>
      <c r="Q3561" t="s">
        <v>8271</v>
      </c>
      <c r="R3561" s="7" t="s">
        <v>8315</v>
      </c>
      <c r="S3561" t="s">
        <v>8316</v>
      </c>
      <c r="T3561" s="5">
        <f t="shared" si="223"/>
        <v>43.125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s="6">
        <f t="shared" si="222"/>
        <v>108.43750000000001</v>
      </c>
      <c r="Q3562" t="s">
        <v>8271</v>
      </c>
      <c r="R3562" s="7" t="s">
        <v>8315</v>
      </c>
      <c r="S3562" t="s">
        <v>8316</v>
      </c>
      <c r="T3562" s="5">
        <f t="shared" si="223"/>
        <v>46.891891891891895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s="6">
        <f t="shared" si="222"/>
        <v>102.4</v>
      </c>
      <c r="Q3563" t="s">
        <v>8271</v>
      </c>
      <c r="R3563" s="7" t="s">
        <v>8315</v>
      </c>
      <c r="S3563" t="s">
        <v>8316</v>
      </c>
      <c r="T3563" s="5">
        <f t="shared" si="223"/>
        <v>47.407407407407405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s="6">
        <f t="shared" si="222"/>
        <v>148.88888888888889</v>
      </c>
      <c r="Q3564" t="s">
        <v>8271</v>
      </c>
      <c r="R3564" s="7" t="s">
        <v>8315</v>
      </c>
      <c r="S3564" t="s">
        <v>8316</v>
      </c>
      <c r="T3564" s="5">
        <f t="shared" si="223"/>
        <v>15.129032258064516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s="6">
        <f t="shared" si="222"/>
        <v>105.49000000000002</v>
      </c>
      <c r="Q3565" t="s">
        <v>8271</v>
      </c>
      <c r="R3565" s="7" t="s">
        <v>8315</v>
      </c>
      <c r="S3565" t="s">
        <v>8316</v>
      </c>
      <c r="T3565" s="5">
        <f t="shared" si="223"/>
        <v>21.098000000000003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s="6">
        <f t="shared" si="222"/>
        <v>100.49999999999999</v>
      </c>
      <c r="Q3566" t="s">
        <v>8271</v>
      </c>
      <c r="R3566" s="7" t="s">
        <v>8315</v>
      </c>
      <c r="S3566" t="s">
        <v>8316</v>
      </c>
      <c r="T3566" s="5">
        <f t="shared" si="223"/>
        <v>59.117647058823529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s="6">
        <f t="shared" si="222"/>
        <v>130.55555555555557</v>
      </c>
      <c r="Q3567" t="s">
        <v>8271</v>
      </c>
      <c r="R3567" s="7" t="s">
        <v>8315</v>
      </c>
      <c r="S3567" t="s">
        <v>8316</v>
      </c>
      <c r="T3567" s="5">
        <f t="shared" si="223"/>
        <v>97.916666666666671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s="6">
        <f t="shared" si="222"/>
        <v>104.75000000000001</v>
      </c>
      <c r="Q3568" t="s">
        <v>8271</v>
      </c>
      <c r="R3568" s="7" t="s">
        <v>8315</v>
      </c>
      <c r="S3568" t="s">
        <v>8316</v>
      </c>
      <c r="T3568" s="5">
        <f t="shared" si="223"/>
        <v>55.131578947368418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s="6">
        <f t="shared" si="222"/>
        <v>108.80000000000001</v>
      </c>
      <c r="Q3569" t="s">
        <v>8271</v>
      </c>
      <c r="R3569" s="7" t="s">
        <v>8315</v>
      </c>
      <c r="S3569" t="s">
        <v>8316</v>
      </c>
      <c r="T3569" s="5">
        <f t="shared" si="223"/>
        <v>26.536585365853657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s="6">
        <f t="shared" si="222"/>
        <v>111.00000000000001</v>
      </c>
      <c r="Q3570" t="s">
        <v>8271</v>
      </c>
      <c r="R3570" s="7" t="s">
        <v>8315</v>
      </c>
      <c r="S3570" t="s">
        <v>8316</v>
      </c>
      <c r="T3570" s="5">
        <f t="shared" si="223"/>
        <v>58.421052631578945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s="6">
        <f t="shared" si="222"/>
        <v>100.47999999999999</v>
      </c>
      <c r="Q3571" t="s">
        <v>8271</v>
      </c>
      <c r="R3571" s="7" t="s">
        <v>8315</v>
      </c>
      <c r="S3571" t="s">
        <v>8316</v>
      </c>
      <c r="T3571" s="5">
        <f t="shared" si="223"/>
        <v>122.53658536585365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s="6">
        <f t="shared" si="222"/>
        <v>114.35</v>
      </c>
      <c r="Q3572" t="s">
        <v>8271</v>
      </c>
      <c r="R3572" s="7" t="s">
        <v>8315</v>
      </c>
      <c r="S3572" t="s">
        <v>8316</v>
      </c>
      <c r="T3572" s="5">
        <f t="shared" si="223"/>
        <v>87.961538461538467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s="6">
        <f t="shared" si="222"/>
        <v>122.06666666666666</v>
      </c>
      <c r="Q3573" t="s">
        <v>8271</v>
      </c>
      <c r="R3573" s="7" t="s">
        <v>8315</v>
      </c>
      <c r="S3573" t="s">
        <v>8316</v>
      </c>
      <c r="T3573" s="5">
        <f t="shared" si="223"/>
        <v>73.239999999999995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s="6">
        <f t="shared" si="222"/>
        <v>100</v>
      </c>
      <c r="Q3574" t="s">
        <v>8271</v>
      </c>
      <c r="R3574" s="7" t="s">
        <v>8315</v>
      </c>
      <c r="S3574" t="s">
        <v>8316</v>
      </c>
      <c r="T3574" s="5">
        <f t="shared" si="223"/>
        <v>55.555555555555557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s="6">
        <f t="shared" si="222"/>
        <v>102.8</v>
      </c>
      <c r="Q3575" t="s">
        <v>8271</v>
      </c>
      <c r="R3575" s="7" t="s">
        <v>8315</v>
      </c>
      <c r="S3575" t="s">
        <v>8316</v>
      </c>
      <c r="T3575" s="5">
        <f t="shared" si="223"/>
        <v>39.53846153846154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s="6">
        <f t="shared" si="222"/>
        <v>106.12068965517241</v>
      </c>
      <c r="Q3576" t="s">
        <v>8271</v>
      </c>
      <c r="R3576" s="7" t="s">
        <v>8315</v>
      </c>
      <c r="S3576" t="s">
        <v>8316</v>
      </c>
      <c r="T3576" s="5">
        <f t="shared" si="223"/>
        <v>136.77777777777777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s="6">
        <f t="shared" si="222"/>
        <v>101.33000000000001</v>
      </c>
      <c r="Q3577" t="s">
        <v>8271</v>
      </c>
      <c r="R3577" s="7" t="s">
        <v>8315</v>
      </c>
      <c r="S3577" t="s">
        <v>8316</v>
      </c>
      <c r="T3577" s="5">
        <f t="shared" si="223"/>
        <v>99.343137254901961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s="6">
        <f t="shared" si="222"/>
        <v>100</v>
      </c>
      <c r="Q3578" t="s">
        <v>8271</v>
      </c>
      <c r="R3578" s="7" t="s">
        <v>8315</v>
      </c>
      <c r="S3578" t="s">
        <v>8316</v>
      </c>
      <c r="T3578" s="5">
        <f t="shared" si="223"/>
        <v>20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s="6">
        <f t="shared" si="222"/>
        <v>130</v>
      </c>
      <c r="Q3579" t="s">
        <v>8271</v>
      </c>
      <c r="R3579" s="7" t="s">
        <v>8315</v>
      </c>
      <c r="S3579" t="s">
        <v>8316</v>
      </c>
      <c r="T3579" s="5">
        <f t="shared" si="223"/>
        <v>28.888888888888889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s="6">
        <f t="shared" si="222"/>
        <v>100.01333333333334</v>
      </c>
      <c r="Q3580" t="s">
        <v>8271</v>
      </c>
      <c r="R3580" s="7" t="s">
        <v>8315</v>
      </c>
      <c r="S3580" t="s">
        <v>8316</v>
      </c>
      <c r="T3580" s="5">
        <f t="shared" si="223"/>
        <v>40.545945945945945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s="6">
        <f t="shared" si="222"/>
        <v>100</v>
      </c>
      <c r="Q3581" t="s">
        <v>8271</v>
      </c>
      <c r="R3581" s="7" t="s">
        <v>8315</v>
      </c>
      <c r="S3581" t="s">
        <v>8316</v>
      </c>
      <c r="T3581" s="5">
        <f t="shared" si="223"/>
        <v>35.714285714285715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s="6">
        <f t="shared" si="222"/>
        <v>113.88888888888889</v>
      </c>
      <c r="Q3582" t="s">
        <v>8271</v>
      </c>
      <c r="R3582" s="7" t="s">
        <v>8315</v>
      </c>
      <c r="S3582" t="s">
        <v>8316</v>
      </c>
      <c r="T3582" s="5">
        <f t="shared" si="223"/>
        <v>37.962962962962962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s="6">
        <f t="shared" si="222"/>
        <v>100</v>
      </c>
      <c r="Q3583" t="s">
        <v>8271</v>
      </c>
      <c r="R3583" s="7" t="s">
        <v>8315</v>
      </c>
      <c r="S3583" t="s">
        <v>8316</v>
      </c>
      <c r="T3583" s="5">
        <f t="shared" si="223"/>
        <v>33.333333333333336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s="6">
        <f t="shared" si="222"/>
        <v>287</v>
      </c>
      <c r="Q3584" t="s">
        <v>8271</v>
      </c>
      <c r="R3584" s="7" t="s">
        <v>8315</v>
      </c>
      <c r="S3584" t="s">
        <v>8316</v>
      </c>
      <c r="T3584" s="5">
        <f t="shared" si="223"/>
        <v>58.571428571428569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s="6">
        <f t="shared" si="222"/>
        <v>108.5</v>
      </c>
      <c r="Q3585" t="s">
        <v>8271</v>
      </c>
      <c r="R3585" s="7" t="s">
        <v>8315</v>
      </c>
      <c r="S3585" t="s">
        <v>8316</v>
      </c>
      <c r="T3585" s="5">
        <f t="shared" si="223"/>
        <v>135.625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s="6">
        <f t="shared" si="222"/>
        <v>115.5</v>
      </c>
      <c r="Q3586" t="s">
        <v>8271</v>
      </c>
      <c r="R3586" s="7" t="s">
        <v>8315</v>
      </c>
      <c r="S3586" t="s">
        <v>8316</v>
      </c>
      <c r="T3586" s="5">
        <f t="shared" si="223"/>
        <v>30.9375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s="6">
        <f t="shared" ref="P3587:P3650" si="226">(E3587/D3587)*100</f>
        <v>119.11764705882352</v>
      </c>
      <c r="Q3587" t="s">
        <v>8271</v>
      </c>
      <c r="R3587" s="7" t="s">
        <v>8315</v>
      </c>
      <c r="S3587" t="s">
        <v>8316</v>
      </c>
      <c r="T3587" s="5">
        <f t="shared" ref="T3587:T3650" si="227">E3587/N3587</f>
        <v>176.08695652173913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s="6">
        <f t="shared" si="226"/>
        <v>109.42666666666668</v>
      </c>
      <c r="Q3588" t="s">
        <v>8271</v>
      </c>
      <c r="R3588" s="7" t="s">
        <v>8315</v>
      </c>
      <c r="S3588" t="s">
        <v>8316</v>
      </c>
      <c r="T3588" s="5">
        <f t="shared" si="227"/>
        <v>151.9814814814815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s="6">
        <f t="shared" si="226"/>
        <v>126.6</v>
      </c>
      <c r="Q3589" t="s">
        <v>8271</v>
      </c>
      <c r="R3589" s="7" t="s">
        <v>8315</v>
      </c>
      <c r="S3589" t="s">
        <v>8316</v>
      </c>
      <c r="T3589" s="5">
        <f t="shared" si="227"/>
        <v>22.607142857142858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s="6">
        <f t="shared" si="226"/>
        <v>100.49999999999999</v>
      </c>
      <c r="Q3590" t="s">
        <v>8271</v>
      </c>
      <c r="R3590" s="7" t="s">
        <v>8315</v>
      </c>
      <c r="S3590" t="s">
        <v>8316</v>
      </c>
      <c r="T3590" s="5">
        <f t="shared" si="227"/>
        <v>18.272727272727273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s="6">
        <f t="shared" si="226"/>
        <v>127.49999999999999</v>
      </c>
      <c r="Q3591" t="s">
        <v>8271</v>
      </c>
      <c r="R3591" s="7" t="s">
        <v>8315</v>
      </c>
      <c r="S3591" t="s">
        <v>8316</v>
      </c>
      <c r="T3591" s="5">
        <f t="shared" si="227"/>
        <v>82.258064516129039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s="6">
        <f t="shared" si="226"/>
        <v>100.05999999999999</v>
      </c>
      <c r="Q3592" t="s">
        <v>8271</v>
      </c>
      <c r="R3592" s="7" t="s">
        <v>8315</v>
      </c>
      <c r="S3592" t="s">
        <v>8316</v>
      </c>
      <c r="T3592" s="5">
        <f t="shared" si="227"/>
        <v>68.534246575342465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s="6">
        <f t="shared" si="226"/>
        <v>175</v>
      </c>
      <c r="Q3593" t="s">
        <v>8271</v>
      </c>
      <c r="R3593" s="7" t="s">
        <v>8315</v>
      </c>
      <c r="S3593" t="s">
        <v>8316</v>
      </c>
      <c r="T3593" s="5">
        <f t="shared" si="227"/>
        <v>68.055555555555557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s="6">
        <f t="shared" si="226"/>
        <v>127.25</v>
      </c>
      <c r="Q3594" t="s">
        <v>8271</v>
      </c>
      <c r="R3594" s="7" t="s">
        <v>8315</v>
      </c>
      <c r="S3594" t="s">
        <v>8316</v>
      </c>
      <c r="T3594" s="5">
        <f t="shared" si="227"/>
        <v>72.714285714285708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s="6">
        <f t="shared" si="226"/>
        <v>110.63333333333334</v>
      </c>
      <c r="Q3595" t="s">
        <v>8271</v>
      </c>
      <c r="R3595" s="7" t="s">
        <v>8315</v>
      </c>
      <c r="S3595" t="s">
        <v>8316</v>
      </c>
      <c r="T3595" s="5">
        <f t="shared" si="227"/>
        <v>77.186046511627907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s="6">
        <f t="shared" si="226"/>
        <v>125.93749999999999</v>
      </c>
      <c r="Q3596" t="s">
        <v>8271</v>
      </c>
      <c r="R3596" s="7" t="s">
        <v>8315</v>
      </c>
      <c r="S3596" t="s">
        <v>8316</v>
      </c>
      <c r="T3596" s="5">
        <f t="shared" si="227"/>
        <v>55.972222222222221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s="6">
        <f t="shared" si="226"/>
        <v>118.5</v>
      </c>
      <c r="Q3597" t="s">
        <v>8271</v>
      </c>
      <c r="R3597" s="7" t="s">
        <v>8315</v>
      </c>
      <c r="S3597" t="s">
        <v>8316</v>
      </c>
      <c r="T3597" s="5">
        <f t="shared" si="227"/>
        <v>49.693548387096776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s="6">
        <f t="shared" si="226"/>
        <v>107.72727272727273</v>
      </c>
      <c r="Q3598" t="s">
        <v>8271</v>
      </c>
      <c r="R3598" s="7" t="s">
        <v>8315</v>
      </c>
      <c r="S3598" t="s">
        <v>8316</v>
      </c>
      <c r="T3598" s="5">
        <f t="shared" si="227"/>
        <v>79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s="6">
        <f t="shared" si="226"/>
        <v>102.60000000000001</v>
      </c>
      <c r="Q3599" t="s">
        <v>8271</v>
      </c>
      <c r="R3599" s="7" t="s">
        <v>8315</v>
      </c>
      <c r="S3599" t="s">
        <v>8316</v>
      </c>
      <c r="T3599" s="5">
        <f t="shared" si="227"/>
        <v>77.727272727272734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s="6">
        <f t="shared" si="226"/>
        <v>110.1</v>
      </c>
      <c r="Q3600" t="s">
        <v>8271</v>
      </c>
      <c r="R3600" s="7" t="s">
        <v>8315</v>
      </c>
      <c r="S3600" t="s">
        <v>8316</v>
      </c>
      <c r="T3600" s="5">
        <f t="shared" si="227"/>
        <v>40.777777777777779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s="6">
        <f t="shared" si="226"/>
        <v>202</v>
      </c>
      <c r="Q3601" t="s">
        <v>8271</v>
      </c>
      <c r="R3601" s="7" t="s">
        <v>8315</v>
      </c>
      <c r="S3601" t="s">
        <v>8316</v>
      </c>
      <c r="T3601" s="5">
        <f t="shared" si="227"/>
        <v>59.411764705882355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s="6">
        <f t="shared" si="226"/>
        <v>130</v>
      </c>
      <c r="Q3602" t="s">
        <v>8271</v>
      </c>
      <c r="R3602" s="7" t="s">
        <v>8315</v>
      </c>
      <c r="S3602" t="s">
        <v>8316</v>
      </c>
      <c r="T3602" s="5">
        <f t="shared" si="227"/>
        <v>3.25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s="6">
        <f t="shared" si="226"/>
        <v>104.35000000000001</v>
      </c>
      <c r="Q3603" t="s">
        <v>8271</v>
      </c>
      <c r="R3603" s="7" t="s">
        <v>8315</v>
      </c>
      <c r="S3603" t="s">
        <v>8316</v>
      </c>
      <c r="T3603" s="5">
        <f t="shared" si="227"/>
        <v>39.377358490566039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s="6">
        <f t="shared" si="226"/>
        <v>100.05</v>
      </c>
      <c r="Q3604" t="s">
        <v>8271</v>
      </c>
      <c r="R3604" s="7" t="s">
        <v>8315</v>
      </c>
      <c r="S3604" t="s">
        <v>8316</v>
      </c>
      <c r="T3604" s="5">
        <f t="shared" si="227"/>
        <v>81.673469387755105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s="6">
        <f t="shared" si="226"/>
        <v>170.66666666666669</v>
      </c>
      <c r="Q3605" t="s">
        <v>8271</v>
      </c>
      <c r="R3605" s="7" t="s">
        <v>8315</v>
      </c>
      <c r="S3605" t="s">
        <v>8316</v>
      </c>
      <c r="T3605" s="5">
        <f t="shared" si="227"/>
        <v>44.912280701754383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s="6">
        <f t="shared" si="226"/>
        <v>112.83333333333334</v>
      </c>
      <c r="Q3606" t="s">
        <v>8271</v>
      </c>
      <c r="R3606" s="7" t="s">
        <v>8315</v>
      </c>
      <c r="S3606" t="s">
        <v>8316</v>
      </c>
      <c r="T3606" s="5">
        <f t="shared" si="227"/>
        <v>49.05797101449275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s="6">
        <f t="shared" si="226"/>
        <v>184</v>
      </c>
      <c r="Q3607" t="s">
        <v>8271</v>
      </c>
      <c r="R3607" s="7" t="s">
        <v>8315</v>
      </c>
      <c r="S3607" t="s">
        <v>8316</v>
      </c>
      <c r="T3607" s="5">
        <f t="shared" si="227"/>
        <v>30.666666666666668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s="6">
        <f t="shared" si="226"/>
        <v>130.26666666666665</v>
      </c>
      <c r="Q3608" t="s">
        <v>8271</v>
      </c>
      <c r="R3608" s="7" t="s">
        <v>8315</v>
      </c>
      <c r="S3608" t="s">
        <v>8316</v>
      </c>
      <c r="T3608" s="5">
        <f t="shared" si="227"/>
        <v>61.0625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s="6">
        <f t="shared" si="226"/>
        <v>105.45454545454544</v>
      </c>
      <c r="Q3609" t="s">
        <v>8271</v>
      </c>
      <c r="R3609" s="7" t="s">
        <v>8315</v>
      </c>
      <c r="S3609" t="s">
        <v>8316</v>
      </c>
      <c r="T3609" s="5">
        <f t="shared" si="227"/>
        <v>29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s="6">
        <f t="shared" si="226"/>
        <v>100</v>
      </c>
      <c r="Q3610" t="s">
        <v>8271</v>
      </c>
      <c r="R3610" s="7" t="s">
        <v>8315</v>
      </c>
      <c r="S3610" t="s">
        <v>8316</v>
      </c>
      <c r="T3610" s="5">
        <f t="shared" si="227"/>
        <v>29.62962962962963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s="6">
        <f t="shared" si="226"/>
        <v>153.31632653061226</v>
      </c>
      <c r="Q3611" t="s">
        <v>8271</v>
      </c>
      <c r="R3611" s="7" t="s">
        <v>8315</v>
      </c>
      <c r="S3611" t="s">
        <v>8316</v>
      </c>
      <c r="T3611" s="5">
        <f t="shared" si="227"/>
        <v>143.0952380952381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s="6">
        <f t="shared" si="226"/>
        <v>162.30000000000001</v>
      </c>
      <c r="Q3612" t="s">
        <v>8271</v>
      </c>
      <c r="R3612" s="7" t="s">
        <v>8315</v>
      </c>
      <c r="S3612" t="s">
        <v>8316</v>
      </c>
      <c r="T3612" s="5">
        <f t="shared" si="227"/>
        <v>52.354838709677416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s="6">
        <f t="shared" si="226"/>
        <v>136</v>
      </c>
      <c r="Q3613" t="s">
        <v>8271</v>
      </c>
      <c r="R3613" s="7" t="s">
        <v>8315</v>
      </c>
      <c r="S3613" t="s">
        <v>8316</v>
      </c>
      <c r="T3613" s="5">
        <f t="shared" si="227"/>
        <v>66.666666666666671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s="6">
        <f t="shared" si="226"/>
        <v>144.4</v>
      </c>
      <c r="Q3614" t="s">
        <v>8271</v>
      </c>
      <c r="R3614" s="7" t="s">
        <v>8315</v>
      </c>
      <c r="S3614" t="s">
        <v>8316</v>
      </c>
      <c r="T3614" s="5">
        <f t="shared" si="227"/>
        <v>126.66666666666667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s="6">
        <f t="shared" si="226"/>
        <v>100</v>
      </c>
      <c r="Q3615" t="s">
        <v>8271</v>
      </c>
      <c r="R3615" s="7" t="s">
        <v>8315</v>
      </c>
      <c r="S3615" t="s">
        <v>8316</v>
      </c>
      <c r="T3615" s="5">
        <f t="shared" si="227"/>
        <v>62.5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s="6">
        <f t="shared" si="226"/>
        <v>100.8</v>
      </c>
      <c r="Q3616" t="s">
        <v>8271</v>
      </c>
      <c r="R3616" s="7" t="s">
        <v>8315</v>
      </c>
      <c r="S3616" t="s">
        <v>8316</v>
      </c>
      <c r="T3616" s="5">
        <f t="shared" si="227"/>
        <v>35.492957746478872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s="6">
        <f t="shared" si="226"/>
        <v>106.80000000000001</v>
      </c>
      <c r="Q3617" t="s">
        <v>8271</v>
      </c>
      <c r="R3617" s="7" t="s">
        <v>8315</v>
      </c>
      <c r="S3617" t="s">
        <v>8316</v>
      </c>
      <c r="T3617" s="5">
        <f t="shared" si="227"/>
        <v>37.083333333333336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s="6">
        <f t="shared" si="226"/>
        <v>124.8</v>
      </c>
      <c r="Q3618" t="s">
        <v>8271</v>
      </c>
      <c r="R3618" s="7" t="s">
        <v>8315</v>
      </c>
      <c r="S3618" t="s">
        <v>8316</v>
      </c>
      <c r="T3618" s="5">
        <f t="shared" si="227"/>
        <v>69.333333333333329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s="6">
        <f t="shared" si="226"/>
        <v>118.91891891891892</v>
      </c>
      <c r="Q3619" t="s">
        <v>8271</v>
      </c>
      <c r="R3619" s="7" t="s">
        <v>8315</v>
      </c>
      <c r="S3619" t="s">
        <v>8316</v>
      </c>
      <c r="T3619" s="5">
        <f t="shared" si="227"/>
        <v>17.254901960784313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s="6">
        <f t="shared" si="226"/>
        <v>101</v>
      </c>
      <c r="Q3620" t="s">
        <v>8271</v>
      </c>
      <c r="R3620" s="7" t="s">
        <v>8315</v>
      </c>
      <c r="S3620" t="s">
        <v>8316</v>
      </c>
      <c r="T3620" s="5">
        <f t="shared" si="227"/>
        <v>36.071428571428569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s="6">
        <f t="shared" si="226"/>
        <v>112.99999999999999</v>
      </c>
      <c r="Q3621" t="s">
        <v>8271</v>
      </c>
      <c r="R3621" s="7" t="s">
        <v>8315</v>
      </c>
      <c r="S3621" t="s">
        <v>8316</v>
      </c>
      <c r="T3621" s="5">
        <f t="shared" si="227"/>
        <v>66.470588235294116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s="6">
        <f t="shared" si="226"/>
        <v>105.19047619047619</v>
      </c>
      <c r="Q3622" t="s">
        <v>8271</v>
      </c>
      <c r="R3622" s="7" t="s">
        <v>8315</v>
      </c>
      <c r="S3622" t="s">
        <v>8316</v>
      </c>
      <c r="T3622" s="5">
        <f t="shared" si="227"/>
        <v>56.065989847715734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s="6">
        <f t="shared" si="226"/>
        <v>109.73333333333332</v>
      </c>
      <c r="Q3623" t="s">
        <v>8271</v>
      </c>
      <c r="R3623" s="7" t="s">
        <v>8315</v>
      </c>
      <c r="S3623" t="s">
        <v>8316</v>
      </c>
      <c r="T3623" s="5">
        <f t="shared" si="227"/>
        <v>47.028571428571432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s="6">
        <f t="shared" si="226"/>
        <v>100.099</v>
      </c>
      <c r="Q3624" t="s">
        <v>8271</v>
      </c>
      <c r="R3624" s="7" t="s">
        <v>8315</v>
      </c>
      <c r="S3624" t="s">
        <v>8316</v>
      </c>
      <c r="T3624" s="5">
        <f t="shared" si="227"/>
        <v>47.666190476190479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s="6">
        <f t="shared" si="226"/>
        <v>120</v>
      </c>
      <c r="Q3625" t="s">
        <v>8271</v>
      </c>
      <c r="R3625" s="7" t="s">
        <v>8315</v>
      </c>
      <c r="S3625" t="s">
        <v>8316</v>
      </c>
      <c r="T3625" s="5">
        <f t="shared" si="227"/>
        <v>88.235294117647058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s="6">
        <f t="shared" si="226"/>
        <v>104.93333333333332</v>
      </c>
      <c r="Q3626" t="s">
        <v>8271</v>
      </c>
      <c r="R3626" s="7" t="s">
        <v>8315</v>
      </c>
      <c r="S3626" t="s">
        <v>8316</v>
      </c>
      <c r="T3626" s="5">
        <f t="shared" si="227"/>
        <v>80.717948717948715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s="6">
        <f t="shared" si="226"/>
        <v>102.66666666666666</v>
      </c>
      <c r="Q3627" t="s">
        <v>8271</v>
      </c>
      <c r="R3627" s="7" t="s">
        <v>8315</v>
      </c>
      <c r="S3627" t="s">
        <v>8316</v>
      </c>
      <c r="T3627" s="5">
        <f t="shared" si="227"/>
        <v>39.487179487179489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s="6">
        <f t="shared" si="226"/>
        <v>101.82500000000002</v>
      </c>
      <c r="Q3628" t="s">
        <v>8271</v>
      </c>
      <c r="R3628" s="7" t="s">
        <v>8315</v>
      </c>
      <c r="S3628" t="s">
        <v>8316</v>
      </c>
      <c r="T3628" s="5">
        <f t="shared" si="227"/>
        <v>84.854166666666671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s="6">
        <f t="shared" si="226"/>
        <v>100</v>
      </c>
      <c r="Q3629" t="s">
        <v>8271</v>
      </c>
      <c r="R3629" s="7" t="s">
        <v>8315</v>
      </c>
      <c r="S3629" t="s">
        <v>8316</v>
      </c>
      <c r="T3629" s="5">
        <f t="shared" si="227"/>
        <v>68.965517241379317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s="6">
        <f t="shared" si="226"/>
        <v>0</v>
      </c>
      <c r="Q3630" t="s">
        <v>8305</v>
      </c>
      <c r="R3630" s="7" t="s">
        <v>8315</v>
      </c>
      <c r="S3630" t="s">
        <v>8357</v>
      </c>
      <c r="T3630" s="5" t="e">
        <f t="shared" si="227"/>
        <v>#DIV/0!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s="6">
        <f t="shared" si="226"/>
        <v>1.9999999999999998E-4</v>
      </c>
      <c r="Q3631" t="s">
        <v>8305</v>
      </c>
      <c r="R3631" s="7" t="s">
        <v>8315</v>
      </c>
      <c r="S3631" t="s">
        <v>8357</v>
      </c>
      <c r="T3631" s="5">
        <f t="shared" si="227"/>
        <v>1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s="6">
        <f t="shared" si="226"/>
        <v>3.3333333333333333E-2</v>
      </c>
      <c r="Q3632" t="s">
        <v>8305</v>
      </c>
      <c r="R3632" s="7" t="s">
        <v>8315</v>
      </c>
      <c r="S3632" t="s">
        <v>8357</v>
      </c>
      <c r="T3632" s="5">
        <f t="shared" si="227"/>
        <v>1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s="6">
        <f t="shared" si="226"/>
        <v>51.023391812865491</v>
      </c>
      <c r="Q3633" t="s">
        <v>8305</v>
      </c>
      <c r="R3633" s="7" t="s">
        <v>8315</v>
      </c>
      <c r="S3633" t="s">
        <v>8357</v>
      </c>
      <c r="T3633" s="5">
        <f t="shared" si="227"/>
        <v>147.88135593220338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s="6">
        <f t="shared" si="226"/>
        <v>20</v>
      </c>
      <c r="Q3634" t="s">
        <v>8305</v>
      </c>
      <c r="R3634" s="7" t="s">
        <v>8315</v>
      </c>
      <c r="S3634" t="s">
        <v>8357</v>
      </c>
      <c r="T3634" s="5">
        <f t="shared" si="227"/>
        <v>100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s="6">
        <f t="shared" si="226"/>
        <v>35.24</v>
      </c>
      <c r="Q3635" t="s">
        <v>8305</v>
      </c>
      <c r="R3635" s="7" t="s">
        <v>8315</v>
      </c>
      <c r="S3635" t="s">
        <v>8357</v>
      </c>
      <c r="T3635" s="5">
        <f t="shared" si="227"/>
        <v>56.838709677419352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s="6">
        <f t="shared" si="226"/>
        <v>4.246666666666667</v>
      </c>
      <c r="Q3636" t="s">
        <v>8305</v>
      </c>
      <c r="R3636" s="7" t="s">
        <v>8315</v>
      </c>
      <c r="S3636" t="s">
        <v>8357</v>
      </c>
      <c r="T3636" s="5">
        <f t="shared" si="227"/>
        <v>176.94444444444446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s="6">
        <f t="shared" si="226"/>
        <v>36.457142857142856</v>
      </c>
      <c r="Q3637" t="s">
        <v>8305</v>
      </c>
      <c r="R3637" s="7" t="s">
        <v>8315</v>
      </c>
      <c r="S3637" t="s">
        <v>8357</v>
      </c>
      <c r="T3637" s="5">
        <f t="shared" si="227"/>
        <v>127.6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s="6">
        <f t="shared" si="226"/>
        <v>0</v>
      </c>
      <c r="Q3638" t="s">
        <v>8305</v>
      </c>
      <c r="R3638" s="7" t="s">
        <v>8315</v>
      </c>
      <c r="S3638" t="s">
        <v>8357</v>
      </c>
      <c r="T3638" s="5" t="e">
        <f t="shared" si="227"/>
        <v>#DIV/0!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s="6">
        <f t="shared" si="226"/>
        <v>30.866666666666664</v>
      </c>
      <c r="Q3639" t="s">
        <v>8305</v>
      </c>
      <c r="R3639" s="7" t="s">
        <v>8315</v>
      </c>
      <c r="S3639" t="s">
        <v>8357</v>
      </c>
      <c r="T3639" s="5">
        <f t="shared" si="227"/>
        <v>66.142857142857139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s="6">
        <f t="shared" si="226"/>
        <v>6.5454545454545459</v>
      </c>
      <c r="Q3640" t="s">
        <v>8305</v>
      </c>
      <c r="R3640" s="7" t="s">
        <v>8315</v>
      </c>
      <c r="S3640" t="s">
        <v>8357</v>
      </c>
      <c r="T3640" s="5">
        <f t="shared" si="227"/>
        <v>108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s="6">
        <f t="shared" si="226"/>
        <v>4.0000000000000001E-3</v>
      </c>
      <c r="Q3641" t="s">
        <v>8305</v>
      </c>
      <c r="R3641" s="7" t="s">
        <v>8315</v>
      </c>
      <c r="S3641" t="s">
        <v>8357</v>
      </c>
      <c r="T3641" s="5">
        <f t="shared" si="227"/>
        <v>1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s="6">
        <f t="shared" si="226"/>
        <v>5.5</v>
      </c>
      <c r="Q3642" t="s">
        <v>8305</v>
      </c>
      <c r="R3642" s="7" t="s">
        <v>8315</v>
      </c>
      <c r="S3642" t="s">
        <v>8357</v>
      </c>
      <c r="T3642" s="5">
        <f t="shared" si="227"/>
        <v>18.333333333333332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s="6">
        <f t="shared" si="226"/>
        <v>0</v>
      </c>
      <c r="Q3643" t="s">
        <v>8305</v>
      </c>
      <c r="R3643" s="7" t="s">
        <v>8315</v>
      </c>
      <c r="S3643" t="s">
        <v>8357</v>
      </c>
      <c r="T3643" s="5" t="e">
        <f t="shared" si="227"/>
        <v>#DIV/0!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s="6">
        <f t="shared" si="226"/>
        <v>2.1428571428571428</v>
      </c>
      <c r="Q3644" t="s">
        <v>8305</v>
      </c>
      <c r="R3644" s="7" t="s">
        <v>8315</v>
      </c>
      <c r="S3644" t="s">
        <v>8357</v>
      </c>
      <c r="T3644" s="5">
        <f t="shared" si="227"/>
        <v>7.5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s="6">
        <f t="shared" si="226"/>
        <v>0</v>
      </c>
      <c r="Q3645" t="s">
        <v>8305</v>
      </c>
      <c r="R3645" s="7" t="s">
        <v>8315</v>
      </c>
      <c r="S3645" t="s">
        <v>8357</v>
      </c>
      <c r="T3645" s="5" t="e">
        <f t="shared" si="227"/>
        <v>#DIV/0!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s="6">
        <f t="shared" si="226"/>
        <v>16.420000000000002</v>
      </c>
      <c r="Q3646" t="s">
        <v>8305</v>
      </c>
      <c r="R3646" s="7" t="s">
        <v>8315</v>
      </c>
      <c r="S3646" t="s">
        <v>8357</v>
      </c>
      <c r="T3646" s="5">
        <f t="shared" si="227"/>
        <v>68.416666666666671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s="6">
        <f t="shared" si="226"/>
        <v>0.1</v>
      </c>
      <c r="Q3647" t="s">
        <v>8305</v>
      </c>
      <c r="R3647" s="7" t="s">
        <v>8315</v>
      </c>
      <c r="S3647" t="s">
        <v>8357</v>
      </c>
      <c r="T3647" s="5">
        <f t="shared" si="227"/>
        <v>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s="6">
        <f t="shared" si="226"/>
        <v>4.8099999999999996</v>
      </c>
      <c r="Q3648" t="s">
        <v>8305</v>
      </c>
      <c r="R3648" s="7" t="s">
        <v>8315</v>
      </c>
      <c r="S3648" t="s">
        <v>8357</v>
      </c>
      <c r="T3648" s="5">
        <f t="shared" si="227"/>
        <v>60.125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s="6">
        <f t="shared" si="226"/>
        <v>6</v>
      </c>
      <c r="Q3649" t="s">
        <v>8305</v>
      </c>
      <c r="R3649" s="7" t="s">
        <v>8315</v>
      </c>
      <c r="S3649" t="s">
        <v>8357</v>
      </c>
      <c r="T3649" s="5">
        <f t="shared" si="227"/>
        <v>15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s="6">
        <f t="shared" si="226"/>
        <v>100.38249999999999</v>
      </c>
      <c r="Q3650" t="s">
        <v>8271</v>
      </c>
      <c r="R3650" s="7" t="s">
        <v>8315</v>
      </c>
      <c r="S3650" t="s">
        <v>8316</v>
      </c>
      <c r="T3650" s="5">
        <f t="shared" si="227"/>
        <v>550.04109589041093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s="6">
        <f t="shared" ref="P3651:P3714" si="230">(E3651/D3651)*100</f>
        <v>104</v>
      </c>
      <c r="Q3651" t="s">
        <v>8271</v>
      </c>
      <c r="R3651" s="7" t="s">
        <v>8315</v>
      </c>
      <c r="S3651" t="s">
        <v>8316</v>
      </c>
      <c r="T3651" s="5">
        <f t="shared" ref="T3651:T3714" si="231">E3651/N3651</f>
        <v>97.5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s="6">
        <f t="shared" si="230"/>
        <v>100</v>
      </c>
      <c r="Q3652" t="s">
        <v>8271</v>
      </c>
      <c r="R3652" s="7" t="s">
        <v>8315</v>
      </c>
      <c r="S3652" t="s">
        <v>8316</v>
      </c>
      <c r="T3652" s="5">
        <f t="shared" si="231"/>
        <v>29.411764705882351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s="6">
        <f t="shared" si="230"/>
        <v>104</v>
      </c>
      <c r="Q3653" t="s">
        <v>8271</v>
      </c>
      <c r="R3653" s="7" t="s">
        <v>8315</v>
      </c>
      <c r="S3653" t="s">
        <v>8316</v>
      </c>
      <c r="T3653" s="5">
        <f t="shared" si="231"/>
        <v>57.777777777777779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s="6">
        <f t="shared" si="230"/>
        <v>250.66666666666669</v>
      </c>
      <c r="Q3654" t="s">
        <v>8271</v>
      </c>
      <c r="R3654" s="7" t="s">
        <v>8315</v>
      </c>
      <c r="S3654" t="s">
        <v>8316</v>
      </c>
      <c r="T3654" s="5">
        <f t="shared" si="231"/>
        <v>44.235294117647058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s="6">
        <f t="shared" si="230"/>
        <v>100.49999999999999</v>
      </c>
      <c r="Q3655" t="s">
        <v>8271</v>
      </c>
      <c r="R3655" s="7" t="s">
        <v>8315</v>
      </c>
      <c r="S3655" t="s">
        <v>8316</v>
      </c>
      <c r="T3655" s="5">
        <f t="shared" si="231"/>
        <v>60.909090909090907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s="6">
        <f t="shared" si="230"/>
        <v>174.4</v>
      </c>
      <c r="Q3656" t="s">
        <v>8271</v>
      </c>
      <c r="R3656" s="7" t="s">
        <v>8315</v>
      </c>
      <c r="S3656" t="s">
        <v>8316</v>
      </c>
      <c r="T3656" s="5">
        <f t="shared" si="231"/>
        <v>68.84210526315789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s="6">
        <f t="shared" si="230"/>
        <v>116.26</v>
      </c>
      <c r="Q3657" t="s">
        <v>8271</v>
      </c>
      <c r="R3657" s="7" t="s">
        <v>8315</v>
      </c>
      <c r="S3657" t="s">
        <v>8316</v>
      </c>
      <c r="T3657" s="5">
        <f t="shared" si="231"/>
        <v>73.582278481012665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s="6">
        <f t="shared" si="230"/>
        <v>105.82000000000001</v>
      </c>
      <c r="Q3658" t="s">
        <v>8271</v>
      </c>
      <c r="R3658" s="7" t="s">
        <v>8315</v>
      </c>
      <c r="S3658" t="s">
        <v>8316</v>
      </c>
      <c r="T3658" s="5">
        <f t="shared" si="231"/>
        <v>115.02173913043478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s="6">
        <f t="shared" si="230"/>
        <v>110.75</v>
      </c>
      <c r="Q3659" t="s">
        <v>8271</v>
      </c>
      <c r="R3659" s="7" t="s">
        <v>8315</v>
      </c>
      <c r="S3659" t="s">
        <v>8316</v>
      </c>
      <c r="T3659" s="5">
        <f t="shared" si="231"/>
        <v>110.75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s="6">
        <f t="shared" si="230"/>
        <v>100.66666666666666</v>
      </c>
      <c r="Q3660" t="s">
        <v>8271</v>
      </c>
      <c r="R3660" s="7" t="s">
        <v>8315</v>
      </c>
      <c r="S3660" t="s">
        <v>8316</v>
      </c>
      <c r="T3660" s="5">
        <f t="shared" si="231"/>
        <v>75.5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s="6">
        <f t="shared" si="230"/>
        <v>102.03333333333333</v>
      </c>
      <c r="Q3661" t="s">
        <v>8271</v>
      </c>
      <c r="R3661" s="7" t="s">
        <v>8315</v>
      </c>
      <c r="S3661" t="s">
        <v>8316</v>
      </c>
      <c r="T3661" s="5">
        <f t="shared" si="231"/>
        <v>235.46153846153845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s="6">
        <f t="shared" si="230"/>
        <v>100</v>
      </c>
      <c r="Q3662" t="s">
        <v>8271</v>
      </c>
      <c r="R3662" s="7" t="s">
        <v>8315</v>
      </c>
      <c r="S3662" t="s">
        <v>8316</v>
      </c>
      <c r="T3662" s="5">
        <f t="shared" si="231"/>
        <v>11.363636363636363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s="6">
        <f t="shared" si="230"/>
        <v>111.00000000000001</v>
      </c>
      <c r="Q3663" t="s">
        <v>8271</v>
      </c>
      <c r="R3663" s="7" t="s">
        <v>8315</v>
      </c>
      <c r="S3663" t="s">
        <v>8316</v>
      </c>
      <c r="T3663" s="5">
        <f t="shared" si="231"/>
        <v>92.5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s="6">
        <f t="shared" si="230"/>
        <v>101.42500000000001</v>
      </c>
      <c r="Q3664" t="s">
        <v>8271</v>
      </c>
      <c r="R3664" s="7" t="s">
        <v>8315</v>
      </c>
      <c r="S3664" t="s">
        <v>8316</v>
      </c>
      <c r="T3664" s="5">
        <f t="shared" si="231"/>
        <v>202.85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s="6">
        <f t="shared" si="230"/>
        <v>104</v>
      </c>
      <c r="Q3665" t="s">
        <v>8271</v>
      </c>
      <c r="R3665" s="7" t="s">
        <v>8315</v>
      </c>
      <c r="S3665" t="s">
        <v>8316</v>
      </c>
      <c r="T3665" s="5">
        <f t="shared" si="231"/>
        <v>26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s="6">
        <f t="shared" si="230"/>
        <v>109.375</v>
      </c>
      <c r="Q3666" t="s">
        <v>8271</v>
      </c>
      <c r="R3666" s="7" t="s">
        <v>8315</v>
      </c>
      <c r="S3666" t="s">
        <v>8316</v>
      </c>
      <c r="T3666" s="5">
        <f t="shared" si="231"/>
        <v>46.05263157894737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s="6">
        <f t="shared" si="230"/>
        <v>115.16129032258064</v>
      </c>
      <c r="Q3667" t="s">
        <v>8271</v>
      </c>
      <c r="R3667" s="7" t="s">
        <v>8315</v>
      </c>
      <c r="S3667" t="s">
        <v>8316</v>
      </c>
      <c r="T3667" s="5">
        <f t="shared" si="231"/>
        <v>51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s="6">
        <f t="shared" si="230"/>
        <v>100</v>
      </c>
      <c r="Q3668" t="s">
        <v>8271</v>
      </c>
      <c r="R3668" s="7" t="s">
        <v>8315</v>
      </c>
      <c r="S3668" t="s">
        <v>8316</v>
      </c>
      <c r="T3668" s="5">
        <f t="shared" si="231"/>
        <v>31.578947368421051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s="6">
        <f t="shared" si="230"/>
        <v>103.17033333333335</v>
      </c>
      <c r="Q3669" t="s">
        <v>8271</v>
      </c>
      <c r="R3669" s="7" t="s">
        <v>8315</v>
      </c>
      <c r="S3669" t="s">
        <v>8316</v>
      </c>
      <c r="T3669" s="5">
        <f t="shared" si="231"/>
        <v>53.363965517241382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s="6">
        <f t="shared" si="230"/>
        <v>103.49999999999999</v>
      </c>
      <c r="Q3670" t="s">
        <v>8271</v>
      </c>
      <c r="R3670" s="7" t="s">
        <v>8315</v>
      </c>
      <c r="S3670" t="s">
        <v>8316</v>
      </c>
      <c r="T3670" s="5">
        <f t="shared" si="231"/>
        <v>36.964285714285715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s="6">
        <f t="shared" si="230"/>
        <v>138.19999999999999</v>
      </c>
      <c r="Q3671" t="s">
        <v>8271</v>
      </c>
      <c r="R3671" s="7" t="s">
        <v>8315</v>
      </c>
      <c r="S3671" t="s">
        <v>8316</v>
      </c>
      <c r="T3671" s="5">
        <f t="shared" si="231"/>
        <v>81.294117647058826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s="6">
        <f t="shared" si="230"/>
        <v>109.54545454545455</v>
      </c>
      <c r="Q3672" t="s">
        <v>8271</v>
      </c>
      <c r="R3672" s="7" t="s">
        <v>8315</v>
      </c>
      <c r="S3672" t="s">
        <v>8316</v>
      </c>
      <c r="T3672" s="5">
        <f t="shared" si="231"/>
        <v>20.083333333333332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s="6">
        <f t="shared" si="230"/>
        <v>100.85714285714286</v>
      </c>
      <c r="Q3673" t="s">
        <v>8271</v>
      </c>
      <c r="R3673" s="7" t="s">
        <v>8315</v>
      </c>
      <c r="S3673" t="s">
        <v>8316</v>
      </c>
      <c r="T3673" s="5">
        <f t="shared" si="231"/>
        <v>88.25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s="6">
        <f t="shared" si="230"/>
        <v>101.53333333333335</v>
      </c>
      <c r="Q3674" t="s">
        <v>8271</v>
      </c>
      <c r="R3674" s="7" t="s">
        <v>8315</v>
      </c>
      <c r="S3674" t="s">
        <v>8316</v>
      </c>
      <c r="T3674" s="5">
        <f t="shared" si="231"/>
        <v>53.438596491228068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s="6">
        <f t="shared" si="230"/>
        <v>113.625</v>
      </c>
      <c r="Q3675" t="s">
        <v>8271</v>
      </c>
      <c r="R3675" s="7" t="s">
        <v>8315</v>
      </c>
      <c r="S3675" t="s">
        <v>8316</v>
      </c>
      <c r="T3675" s="5">
        <f t="shared" si="231"/>
        <v>39.868421052631582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s="6">
        <f t="shared" si="230"/>
        <v>100</v>
      </c>
      <c r="Q3676" t="s">
        <v>8271</v>
      </c>
      <c r="R3676" s="7" t="s">
        <v>8315</v>
      </c>
      <c r="S3676" t="s">
        <v>8316</v>
      </c>
      <c r="T3676" s="5">
        <f t="shared" si="231"/>
        <v>145.16129032258064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s="6">
        <f t="shared" si="230"/>
        <v>140</v>
      </c>
      <c r="Q3677" t="s">
        <v>8271</v>
      </c>
      <c r="R3677" s="7" t="s">
        <v>8315</v>
      </c>
      <c r="S3677" t="s">
        <v>8316</v>
      </c>
      <c r="T3677" s="5">
        <f t="shared" si="231"/>
        <v>23.333333333333332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s="6">
        <f t="shared" si="230"/>
        <v>128.75</v>
      </c>
      <c r="Q3678" t="s">
        <v>8271</v>
      </c>
      <c r="R3678" s="7" t="s">
        <v>8315</v>
      </c>
      <c r="S3678" t="s">
        <v>8316</v>
      </c>
      <c r="T3678" s="5">
        <f t="shared" si="231"/>
        <v>64.375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s="6">
        <f t="shared" si="230"/>
        <v>102.90416666666667</v>
      </c>
      <c r="Q3679" t="s">
        <v>8271</v>
      </c>
      <c r="R3679" s="7" t="s">
        <v>8315</v>
      </c>
      <c r="S3679" t="s">
        <v>8316</v>
      </c>
      <c r="T3679" s="5">
        <f t="shared" si="231"/>
        <v>62.052763819095475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s="6">
        <f t="shared" si="230"/>
        <v>102.49999999999999</v>
      </c>
      <c r="Q3680" t="s">
        <v>8271</v>
      </c>
      <c r="R3680" s="7" t="s">
        <v>8315</v>
      </c>
      <c r="S3680" t="s">
        <v>8316</v>
      </c>
      <c r="T3680" s="5">
        <f t="shared" si="231"/>
        <v>66.129032258064512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s="6">
        <f t="shared" si="230"/>
        <v>110.1</v>
      </c>
      <c r="Q3681" t="s">
        <v>8271</v>
      </c>
      <c r="R3681" s="7" t="s">
        <v>8315</v>
      </c>
      <c r="S3681" t="s">
        <v>8316</v>
      </c>
      <c r="T3681" s="5">
        <f t="shared" si="231"/>
        <v>73.400000000000006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s="6">
        <f t="shared" si="230"/>
        <v>112.76666666666667</v>
      </c>
      <c r="Q3682" t="s">
        <v>8271</v>
      </c>
      <c r="R3682" s="7" t="s">
        <v>8315</v>
      </c>
      <c r="S3682" t="s">
        <v>8316</v>
      </c>
      <c r="T3682" s="5">
        <f t="shared" si="231"/>
        <v>99.5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s="6">
        <f t="shared" si="230"/>
        <v>111.9</v>
      </c>
      <c r="Q3683" t="s">
        <v>8271</v>
      </c>
      <c r="R3683" s="7" t="s">
        <v>8315</v>
      </c>
      <c r="S3683" t="s">
        <v>8316</v>
      </c>
      <c r="T3683" s="5">
        <f t="shared" si="231"/>
        <v>62.166666666666664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s="6">
        <f t="shared" si="230"/>
        <v>139.19999999999999</v>
      </c>
      <c r="Q3684" t="s">
        <v>8271</v>
      </c>
      <c r="R3684" s="7" t="s">
        <v>8315</v>
      </c>
      <c r="S3684" t="s">
        <v>8316</v>
      </c>
      <c r="T3684" s="5">
        <f t="shared" si="231"/>
        <v>62.328358208955223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s="6">
        <f t="shared" si="230"/>
        <v>110.85714285714286</v>
      </c>
      <c r="Q3685" t="s">
        <v>8271</v>
      </c>
      <c r="R3685" s="7" t="s">
        <v>8315</v>
      </c>
      <c r="S3685" t="s">
        <v>8316</v>
      </c>
      <c r="T3685" s="5">
        <f t="shared" si="231"/>
        <v>58.787878787878789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s="6">
        <f t="shared" si="230"/>
        <v>139.06666666666666</v>
      </c>
      <c r="Q3686" t="s">
        <v>8271</v>
      </c>
      <c r="R3686" s="7" t="s">
        <v>8315</v>
      </c>
      <c r="S3686" t="s">
        <v>8316</v>
      </c>
      <c r="T3686" s="5">
        <f t="shared" si="231"/>
        <v>45.347826086956523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s="6">
        <f t="shared" si="230"/>
        <v>105.69999999999999</v>
      </c>
      <c r="Q3687" t="s">
        <v>8271</v>
      </c>
      <c r="R3687" s="7" t="s">
        <v>8315</v>
      </c>
      <c r="S3687" t="s">
        <v>8316</v>
      </c>
      <c r="T3687" s="5">
        <f t="shared" si="231"/>
        <v>41.944444444444443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s="6">
        <f t="shared" si="230"/>
        <v>101.42857142857142</v>
      </c>
      <c r="Q3688" t="s">
        <v>8271</v>
      </c>
      <c r="R3688" s="7" t="s">
        <v>8315</v>
      </c>
      <c r="S3688" t="s">
        <v>8316</v>
      </c>
      <c r="T3688" s="5">
        <f t="shared" si="231"/>
        <v>59.166666666666664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s="6">
        <f t="shared" si="230"/>
        <v>100.245</v>
      </c>
      <c r="Q3689" t="s">
        <v>8271</v>
      </c>
      <c r="R3689" s="7" t="s">
        <v>8315</v>
      </c>
      <c r="S3689" t="s">
        <v>8316</v>
      </c>
      <c r="T3689" s="5">
        <f t="shared" si="231"/>
        <v>200.49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s="6">
        <f t="shared" si="230"/>
        <v>109.16666666666666</v>
      </c>
      <c r="Q3690" t="s">
        <v>8271</v>
      </c>
      <c r="R3690" s="7" t="s">
        <v>8315</v>
      </c>
      <c r="S3690" t="s">
        <v>8316</v>
      </c>
      <c r="T3690" s="5">
        <f t="shared" si="231"/>
        <v>83.974358974358978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s="6">
        <f t="shared" si="230"/>
        <v>118.33333333333333</v>
      </c>
      <c r="Q3691" t="s">
        <v>8271</v>
      </c>
      <c r="R3691" s="7" t="s">
        <v>8315</v>
      </c>
      <c r="S3691" t="s">
        <v>8316</v>
      </c>
      <c r="T3691" s="5">
        <f t="shared" si="231"/>
        <v>57.258064516129032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s="6">
        <f t="shared" si="230"/>
        <v>120</v>
      </c>
      <c r="Q3692" t="s">
        <v>8271</v>
      </c>
      <c r="R3692" s="7" t="s">
        <v>8315</v>
      </c>
      <c r="S3692" t="s">
        <v>8316</v>
      </c>
      <c r="T3692" s="5">
        <f t="shared" si="231"/>
        <v>58.064516129032256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s="6">
        <f t="shared" si="230"/>
        <v>127.96000000000001</v>
      </c>
      <c r="Q3693" t="s">
        <v>8271</v>
      </c>
      <c r="R3693" s="7" t="s">
        <v>8315</v>
      </c>
      <c r="S3693" t="s">
        <v>8316</v>
      </c>
      <c r="T3693" s="5">
        <f t="shared" si="231"/>
        <v>186.80291970802921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s="6">
        <f t="shared" si="230"/>
        <v>126</v>
      </c>
      <c r="Q3694" t="s">
        <v>8271</v>
      </c>
      <c r="R3694" s="7" t="s">
        <v>8315</v>
      </c>
      <c r="S3694" t="s">
        <v>8316</v>
      </c>
      <c r="T3694" s="5">
        <f t="shared" si="231"/>
        <v>74.117647058823536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s="6">
        <f t="shared" si="230"/>
        <v>129.12912912912913</v>
      </c>
      <c r="Q3695" t="s">
        <v>8271</v>
      </c>
      <c r="R3695" s="7" t="s">
        <v>8315</v>
      </c>
      <c r="S3695" t="s">
        <v>8316</v>
      </c>
      <c r="T3695" s="5">
        <f t="shared" si="231"/>
        <v>30.714285714285715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s="6">
        <f t="shared" si="230"/>
        <v>107.42857142857143</v>
      </c>
      <c r="Q3696" t="s">
        <v>8271</v>
      </c>
      <c r="R3696" s="7" t="s">
        <v>8315</v>
      </c>
      <c r="S3696" t="s">
        <v>8316</v>
      </c>
      <c r="T3696" s="5">
        <f t="shared" si="231"/>
        <v>62.666666666666664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s="6">
        <f t="shared" si="230"/>
        <v>100.125</v>
      </c>
      <c r="Q3697" t="s">
        <v>8271</v>
      </c>
      <c r="R3697" s="7" t="s">
        <v>8315</v>
      </c>
      <c r="S3697" t="s">
        <v>8316</v>
      </c>
      <c r="T3697" s="5">
        <f t="shared" si="231"/>
        <v>121.36363636363636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s="6">
        <f t="shared" si="230"/>
        <v>155</v>
      </c>
      <c r="Q3698" t="s">
        <v>8271</v>
      </c>
      <c r="R3698" s="7" t="s">
        <v>8315</v>
      </c>
      <c r="S3698" t="s">
        <v>8316</v>
      </c>
      <c r="T3698" s="5">
        <f t="shared" si="231"/>
        <v>39.743589743589745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s="6">
        <f t="shared" si="230"/>
        <v>108</v>
      </c>
      <c r="Q3699" t="s">
        <v>8271</v>
      </c>
      <c r="R3699" s="7" t="s">
        <v>8315</v>
      </c>
      <c r="S3699" t="s">
        <v>8316</v>
      </c>
      <c r="T3699" s="5">
        <f t="shared" si="231"/>
        <v>72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s="6">
        <f t="shared" si="230"/>
        <v>110.52</v>
      </c>
      <c r="Q3700" t="s">
        <v>8271</v>
      </c>
      <c r="R3700" s="7" t="s">
        <v>8315</v>
      </c>
      <c r="S3700" t="s">
        <v>8316</v>
      </c>
      <c r="T3700" s="5">
        <f t="shared" si="231"/>
        <v>40.632352941176471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s="6">
        <f t="shared" si="230"/>
        <v>100.8</v>
      </c>
      <c r="Q3701" t="s">
        <v>8271</v>
      </c>
      <c r="R3701" s="7" t="s">
        <v>8315</v>
      </c>
      <c r="S3701" t="s">
        <v>8316</v>
      </c>
      <c r="T3701" s="5">
        <f t="shared" si="231"/>
        <v>63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s="6">
        <f t="shared" si="230"/>
        <v>121.2</v>
      </c>
      <c r="Q3702" t="s">
        <v>8271</v>
      </c>
      <c r="R3702" s="7" t="s">
        <v>8315</v>
      </c>
      <c r="S3702" t="s">
        <v>8316</v>
      </c>
      <c r="T3702" s="5">
        <f t="shared" si="231"/>
        <v>33.666666666666664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s="6">
        <f t="shared" si="230"/>
        <v>100.33333333333334</v>
      </c>
      <c r="Q3703" t="s">
        <v>8271</v>
      </c>
      <c r="R3703" s="7" t="s">
        <v>8315</v>
      </c>
      <c r="S3703" t="s">
        <v>8316</v>
      </c>
      <c r="T3703" s="5">
        <f t="shared" si="231"/>
        <v>38.589743589743591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s="6">
        <f t="shared" si="230"/>
        <v>109.16666666666666</v>
      </c>
      <c r="Q3704" t="s">
        <v>8271</v>
      </c>
      <c r="R3704" s="7" t="s">
        <v>8315</v>
      </c>
      <c r="S3704" t="s">
        <v>8316</v>
      </c>
      <c r="T3704" s="5">
        <f t="shared" si="231"/>
        <v>155.95238095238096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s="6">
        <f t="shared" si="230"/>
        <v>123.42857142857142</v>
      </c>
      <c r="Q3705" t="s">
        <v>8271</v>
      </c>
      <c r="R3705" s="7" t="s">
        <v>8315</v>
      </c>
      <c r="S3705" t="s">
        <v>8316</v>
      </c>
      <c r="T3705" s="5">
        <f t="shared" si="231"/>
        <v>43.2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s="6">
        <f t="shared" si="230"/>
        <v>136.33666666666667</v>
      </c>
      <c r="Q3706" t="s">
        <v>8271</v>
      </c>
      <c r="R3706" s="7" t="s">
        <v>8315</v>
      </c>
      <c r="S3706" t="s">
        <v>8316</v>
      </c>
      <c r="T3706" s="5">
        <f t="shared" si="231"/>
        <v>15.148518518518518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s="6">
        <f t="shared" si="230"/>
        <v>103.46657233816768</v>
      </c>
      <c r="Q3707" t="s">
        <v>8271</v>
      </c>
      <c r="R3707" s="7" t="s">
        <v>8315</v>
      </c>
      <c r="S3707" t="s">
        <v>8316</v>
      </c>
      <c r="T3707" s="5">
        <f t="shared" si="231"/>
        <v>83.571428571428569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s="6">
        <f t="shared" si="230"/>
        <v>121.33333333333334</v>
      </c>
      <c r="Q3708" t="s">
        <v>8271</v>
      </c>
      <c r="R3708" s="7" t="s">
        <v>8315</v>
      </c>
      <c r="S3708" t="s">
        <v>8316</v>
      </c>
      <c r="T3708" s="5">
        <f t="shared" si="231"/>
        <v>140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s="6">
        <f t="shared" si="230"/>
        <v>186</v>
      </c>
      <c r="Q3709" t="s">
        <v>8271</v>
      </c>
      <c r="R3709" s="7" t="s">
        <v>8315</v>
      </c>
      <c r="S3709" t="s">
        <v>8316</v>
      </c>
      <c r="T3709" s="5">
        <f t="shared" si="231"/>
        <v>80.869565217391298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s="6">
        <f t="shared" si="230"/>
        <v>300</v>
      </c>
      <c r="Q3710" t="s">
        <v>8271</v>
      </c>
      <c r="R3710" s="7" t="s">
        <v>8315</v>
      </c>
      <c r="S3710" t="s">
        <v>8316</v>
      </c>
      <c r="T3710" s="5">
        <f t="shared" si="231"/>
        <v>53.846153846153847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s="6">
        <f t="shared" si="230"/>
        <v>108.25</v>
      </c>
      <c r="Q3711" t="s">
        <v>8271</v>
      </c>
      <c r="R3711" s="7" t="s">
        <v>8315</v>
      </c>
      <c r="S3711" t="s">
        <v>8316</v>
      </c>
      <c r="T3711" s="5">
        <f t="shared" si="231"/>
        <v>30.928571428571427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s="6">
        <f t="shared" si="230"/>
        <v>141.15384615384616</v>
      </c>
      <c r="Q3712" t="s">
        <v>8271</v>
      </c>
      <c r="R3712" s="7" t="s">
        <v>8315</v>
      </c>
      <c r="S3712" t="s">
        <v>8316</v>
      </c>
      <c r="T3712" s="5">
        <f t="shared" si="231"/>
        <v>67.962962962962962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s="6">
        <f t="shared" si="230"/>
        <v>113.99999999999999</v>
      </c>
      <c r="Q3713" t="s">
        <v>8271</v>
      </c>
      <c r="R3713" s="7" t="s">
        <v>8315</v>
      </c>
      <c r="S3713" t="s">
        <v>8316</v>
      </c>
      <c r="T3713" s="5">
        <f t="shared" si="231"/>
        <v>27.142857142857142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s="6">
        <f t="shared" si="230"/>
        <v>153.73333333333335</v>
      </c>
      <c r="Q3714" t="s">
        <v>8271</v>
      </c>
      <c r="R3714" s="7" t="s">
        <v>8315</v>
      </c>
      <c r="S3714" t="s">
        <v>8316</v>
      </c>
      <c r="T3714" s="5">
        <f t="shared" si="231"/>
        <v>110.86538461538461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s="6">
        <f t="shared" ref="P3715:P3778" si="234">(E3715/D3715)*100</f>
        <v>101.49999999999999</v>
      </c>
      <c r="Q3715" t="s">
        <v>8271</v>
      </c>
      <c r="R3715" s="7" t="s">
        <v>8315</v>
      </c>
      <c r="S3715" t="s">
        <v>8316</v>
      </c>
      <c r="T3715" s="5">
        <f t="shared" ref="T3715:T3778" si="235">E3715/N3715</f>
        <v>106.84210526315789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s="6">
        <f t="shared" si="234"/>
        <v>102.35000000000001</v>
      </c>
      <c r="Q3716" t="s">
        <v>8271</v>
      </c>
      <c r="R3716" s="7" t="s">
        <v>8315</v>
      </c>
      <c r="S3716" t="s">
        <v>8316</v>
      </c>
      <c r="T3716" s="5">
        <f t="shared" si="235"/>
        <v>105.51546391752578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s="6">
        <f t="shared" si="234"/>
        <v>102.57142857142858</v>
      </c>
      <c r="Q3717" t="s">
        <v>8271</v>
      </c>
      <c r="R3717" s="7" t="s">
        <v>8315</v>
      </c>
      <c r="S3717" t="s">
        <v>8316</v>
      </c>
      <c r="T3717" s="5">
        <f t="shared" si="235"/>
        <v>132.96296296296296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s="6">
        <f t="shared" si="234"/>
        <v>155.75</v>
      </c>
      <c r="Q3718" t="s">
        <v>8271</v>
      </c>
      <c r="R3718" s="7" t="s">
        <v>8315</v>
      </c>
      <c r="S3718" t="s">
        <v>8316</v>
      </c>
      <c r="T3718" s="5">
        <f t="shared" si="235"/>
        <v>51.916666666666664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s="6">
        <f t="shared" si="234"/>
        <v>100.75</v>
      </c>
      <c r="Q3719" t="s">
        <v>8271</v>
      </c>
      <c r="R3719" s="7" t="s">
        <v>8315</v>
      </c>
      <c r="S3719" t="s">
        <v>8316</v>
      </c>
      <c r="T3719" s="5">
        <f t="shared" si="235"/>
        <v>310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s="6">
        <f t="shared" si="234"/>
        <v>239.4</v>
      </c>
      <c r="Q3720" t="s">
        <v>8271</v>
      </c>
      <c r="R3720" s="7" t="s">
        <v>8315</v>
      </c>
      <c r="S3720" t="s">
        <v>8316</v>
      </c>
      <c r="T3720" s="5">
        <f t="shared" si="235"/>
        <v>26.021739130434781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s="6">
        <f t="shared" si="234"/>
        <v>210</v>
      </c>
      <c r="Q3721" t="s">
        <v>8271</v>
      </c>
      <c r="R3721" s="7" t="s">
        <v>8315</v>
      </c>
      <c r="S3721" t="s">
        <v>8316</v>
      </c>
      <c r="T3721" s="5">
        <f t="shared" si="235"/>
        <v>105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s="6">
        <f t="shared" si="234"/>
        <v>104.51515151515152</v>
      </c>
      <c r="Q3722" t="s">
        <v>8271</v>
      </c>
      <c r="R3722" s="7" t="s">
        <v>8315</v>
      </c>
      <c r="S3722" t="s">
        <v>8316</v>
      </c>
      <c r="T3722" s="5">
        <f t="shared" si="235"/>
        <v>86.224999999999994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s="6">
        <f t="shared" si="234"/>
        <v>100.8</v>
      </c>
      <c r="Q3723" t="s">
        <v>8271</v>
      </c>
      <c r="R3723" s="7" t="s">
        <v>8315</v>
      </c>
      <c r="S3723" t="s">
        <v>8316</v>
      </c>
      <c r="T3723" s="5">
        <f t="shared" si="235"/>
        <v>114.54545454545455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s="6">
        <f t="shared" si="234"/>
        <v>111.20000000000002</v>
      </c>
      <c r="Q3724" t="s">
        <v>8271</v>
      </c>
      <c r="R3724" s="7" t="s">
        <v>8315</v>
      </c>
      <c r="S3724" t="s">
        <v>8316</v>
      </c>
      <c r="T3724" s="5">
        <f t="shared" si="235"/>
        <v>47.657142857142858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s="6">
        <f t="shared" si="234"/>
        <v>102.04444444444445</v>
      </c>
      <c r="Q3725" t="s">
        <v>8271</v>
      </c>
      <c r="R3725" s="7" t="s">
        <v>8315</v>
      </c>
      <c r="S3725" t="s">
        <v>8316</v>
      </c>
      <c r="T3725" s="5">
        <f t="shared" si="235"/>
        <v>72.888888888888886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s="6">
        <f t="shared" si="234"/>
        <v>102.54767441860466</v>
      </c>
      <c r="Q3726" t="s">
        <v>8271</v>
      </c>
      <c r="R3726" s="7" t="s">
        <v>8315</v>
      </c>
      <c r="S3726" t="s">
        <v>8316</v>
      </c>
      <c r="T3726" s="5">
        <f t="shared" si="235"/>
        <v>49.545505617977533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s="6">
        <f t="shared" si="234"/>
        <v>127</v>
      </c>
      <c r="Q3727" t="s">
        <v>8271</v>
      </c>
      <c r="R3727" s="7" t="s">
        <v>8315</v>
      </c>
      <c r="S3727" t="s">
        <v>8316</v>
      </c>
      <c r="T3727" s="5">
        <f t="shared" si="235"/>
        <v>25.4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s="6">
        <f t="shared" si="234"/>
        <v>338.70588235294122</v>
      </c>
      <c r="Q3728" t="s">
        <v>8271</v>
      </c>
      <c r="R3728" s="7" t="s">
        <v>8315</v>
      </c>
      <c r="S3728" t="s">
        <v>8316</v>
      </c>
      <c r="T3728" s="5">
        <f t="shared" si="235"/>
        <v>62.586956521739133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s="6">
        <f t="shared" si="234"/>
        <v>100.75</v>
      </c>
      <c r="Q3729" t="s">
        <v>8271</v>
      </c>
      <c r="R3729" s="7" t="s">
        <v>8315</v>
      </c>
      <c r="S3729" t="s">
        <v>8316</v>
      </c>
      <c r="T3729" s="5">
        <f t="shared" si="235"/>
        <v>61.060606060606062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s="6">
        <f t="shared" si="234"/>
        <v>9.31</v>
      </c>
      <c r="Q3730" t="s">
        <v>8271</v>
      </c>
      <c r="R3730" s="7" t="s">
        <v>8315</v>
      </c>
      <c r="S3730" t="s">
        <v>8316</v>
      </c>
      <c r="T3730" s="5">
        <f t="shared" si="235"/>
        <v>60.064516129032256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s="6">
        <f t="shared" si="234"/>
        <v>7.24</v>
      </c>
      <c r="Q3731" t="s">
        <v>8271</v>
      </c>
      <c r="R3731" s="7" t="s">
        <v>8315</v>
      </c>
      <c r="S3731" t="s">
        <v>8316</v>
      </c>
      <c r="T3731" s="5">
        <f t="shared" si="235"/>
        <v>72.400000000000006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s="6">
        <f t="shared" si="234"/>
        <v>10</v>
      </c>
      <c r="Q3732" t="s">
        <v>8271</v>
      </c>
      <c r="R3732" s="7" t="s">
        <v>8315</v>
      </c>
      <c r="S3732" t="s">
        <v>8316</v>
      </c>
      <c r="T3732" s="5">
        <f t="shared" si="235"/>
        <v>100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s="6">
        <f t="shared" si="234"/>
        <v>11.272727272727273</v>
      </c>
      <c r="Q3733" t="s">
        <v>8271</v>
      </c>
      <c r="R3733" s="7" t="s">
        <v>8315</v>
      </c>
      <c r="S3733" t="s">
        <v>8316</v>
      </c>
      <c r="T3733" s="5">
        <f t="shared" si="235"/>
        <v>51.666666666666664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s="6">
        <f t="shared" si="234"/>
        <v>15.411764705882353</v>
      </c>
      <c r="Q3734" t="s">
        <v>8271</v>
      </c>
      <c r="R3734" s="7" t="s">
        <v>8315</v>
      </c>
      <c r="S3734" t="s">
        <v>8316</v>
      </c>
      <c r="T3734" s="5">
        <f t="shared" si="235"/>
        <v>32.75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s="6">
        <f t="shared" si="234"/>
        <v>0</v>
      </c>
      <c r="Q3735" t="s">
        <v>8271</v>
      </c>
      <c r="R3735" s="7" t="s">
        <v>8315</v>
      </c>
      <c r="S3735" t="s">
        <v>8316</v>
      </c>
      <c r="T3735" s="5" t="e">
        <f t="shared" si="235"/>
        <v>#DIV/0!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s="6">
        <f t="shared" si="234"/>
        <v>28.466666666666669</v>
      </c>
      <c r="Q3736" t="s">
        <v>8271</v>
      </c>
      <c r="R3736" s="7" t="s">
        <v>8315</v>
      </c>
      <c r="S3736" t="s">
        <v>8316</v>
      </c>
      <c r="T3736" s="5">
        <f t="shared" si="235"/>
        <v>61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s="6">
        <f t="shared" si="234"/>
        <v>13.333333333333334</v>
      </c>
      <c r="Q3737" t="s">
        <v>8271</v>
      </c>
      <c r="R3737" s="7" t="s">
        <v>8315</v>
      </c>
      <c r="S3737" t="s">
        <v>8316</v>
      </c>
      <c r="T3737" s="5">
        <f t="shared" si="235"/>
        <v>10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s="6">
        <f t="shared" si="234"/>
        <v>0.66666666666666674</v>
      </c>
      <c r="Q3738" t="s">
        <v>8271</v>
      </c>
      <c r="R3738" s="7" t="s">
        <v>8315</v>
      </c>
      <c r="S3738" t="s">
        <v>8316</v>
      </c>
      <c r="T3738" s="5">
        <f t="shared" si="235"/>
        <v>10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s="6">
        <f t="shared" si="234"/>
        <v>21.428571428571427</v>
      </c>
      <c r="Q3739" t="s">
        <v>8271</v>
      </c>
      <c r="R3739" s="7" t="s">
        <v>8315</v>
      </c>
      <c r="S3739" t="s">
        <v>8316</v>
      </c>
      <c r="T3739" s="5">
        <f t="shared" si="235"/>
        <v>37.5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s="6">
        <f t="shared" si="234"/>
        <v>18</v>
      </c>
      <c r="Q3740" t="s">
        <v>8271</v>
      </c>
      <c r="R3740" s="7" t="s">
        <v>8315</v>
      </c>
      <c r="S3740" t="s">
        <v>8316</v>
      </c>
      <c r="T3740" s="5">
        <f t="shared" si="235"/>
        <v>45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s="6">
        <f t="shared" si="234"/>
        <v>20.125</v>
      </c>
      <c r="Q3741" t="s">
        <v>8271</v>
      </c>
      <c r="R3741" s="7" t="s">
        <v>8315</v>
      </c>
      <c r="S3741" t="s">
        <v>8316</v>
      </c>
      <c r="T3741" s="5">
        <f t="shared" si="235"/>
        <v>100.625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s="6">
        <f t="shared" si="234"/>
        <v>17.899999999999999</v>
      </c>
      <c r="Q3742" t="s">
        <v>8271</v>
      </c>
      <c r="R3742" s="7" t="s">
        <v>8315</v>
      </c>
      <c r="S3742" t="s">
        <v>8316</v>
      </c>
      <c r="T3742" s="5">
        <f t="shared" si="235"/>
        <v>25.571428571428573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s="6">
        <f t="shared" si="234"/>
        <v>0</v>
      </c>
      <c r="Q3743" t="s">
        <v>8271</v>
      </c>
      <c r="R3743" s="7" t="s">
        <v>8315</v>
      </c>
      <c r="S3743" t="s">
        <v>8316</v>
      </c>
      <c r="T3743" s="5" t="e">
        <f t="shared" si="235"/>
        <v>#DIV/0!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s="6">
        <f t="shared" si="234"/>
        <v>2</v>
      </c>
      <c r="Q3744" t="s">
        <v>8271</v>
      </c>
      <c r="R3744" s="7" t="s">
        <v>8315</v>
      </c>
      <c r="S3744" t="s">
        <v>8316</v>
      </c>
      <c r="T3744" s="5">
        <f t="shared" si="235"/>
        <v>25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s="6">
        <f t="shared" si="234"/>
        <v>0</v>
      </c>
      <c r="Q3745" t="s">
        <v>8271</v>
      </c>
      <c r="R3745" s="7" t="s">
        <v>8315</v>
      </c>
      <c r="S3745" t="s">
        <v>8316</v>
      </c>
      <c r="T3745" s="5" t="e">
        <f t="shared" si="235"/>
        <v>#DIV/0!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s="6">
        <f t="shared" si="234"/>
        <v>0</v>
      </c>
      <c r="Q3746" t="s">
        <v>8271</v>
      </c>
      <c r="R3746" s="7" t="s">
        <v>8315</v>
      </c>
      <c r="S3746" t="s">
        <v>8316</v>
      </c>
      <c r="T3746" s="5" t="e">
        <f t="shared" si="235"/>
        <v>#DIV/0!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s="6">
        <f t="shared" si="234"/>
        <v>10</v>
      </c>
      <c r="Q3747" t="s">
        <v>8271</v>
      </c>
      <c r="R3747" s="7" t="s">
        <v>8315</v>
      </c>
      <c r="S3747" t="s">
        <v>8316</v>
      </c>
      <c r="T3747" s="5">
        <f t="shared" si="235"/>
        <v>10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s="6">
        <f t="shared" si="234"/>
        <v>2.3764705882352941</v>
      </c>
      <c r="Q3748" t="s">
        <v>8271</v>
      </c>
      <c r="R3748" s="7" t="s">
        <v>8315</v>
      </c>
      <c r="S3748" t="s">
        <v>8316</v>
      </c>
      <c r="T3748" s="5">
        <f t="shared" si="235"/>
        <v>202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s="6">
        <f t="shared" si="234"/>
        <v>1</v>
      </c>
      <c r="Q3749" t="s">
        <v>8271</v>
      </c>
      <c r="R3749" s="7" t="s">
        <v>8315</v>
      </c>
      <c r="S3749" t="s">
        <v>8316</v>
      </c>
      <c r="T3749" s="5">
        <f t="shared" si="235"/>
        <v>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s="6">
        <f t="shared" si="234"/>
        <v>103.52</v>
      </c>
      <c r="Q3750" t="s">
        <v>8305</v>
      </c>
      <c r="R3750" s="7" t="s">
        <v>8315</v>
      </c>
      <c r="S3750" t="s">
        <v>8357</v>
      </c>
      <c r="T3750" s="5">
        <f t="shared" si="235"/>
        <v>99.538461538461533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s="6">
        <f t="shared" si="234"/>
        <v>105</v>
      </c>
      <c r="Q3751" t="s">
        <v>8305</v>
      </c>
      <c r="R3751" s="7" t="s">
        <v>8315</v>
      </c>
      <c r="S3751" t="s">
        <v>8357</v>
      </c>
      <c r="T3751" s="5">
        <f t="shared" si="235"/>
        <v>75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s="6">
        <f t="shared" si="234"/>
        <v>100.44999999999999</v>
      </c>
      <c r="Q3752" t="s">
        <v>8305</v>
      </c>
      <c r="R3752" s="7" t="s">
        <v>8315</v>
      </c>
      <c r="S3752" t="s">
        <v>8357</v>
      </c>
      <c r="T3752" s="5">
        <f t="shared" si="235"/>
        <v>215.25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s="6">
        <f t="shared" si="234"/>
        <v>132.6</v>
      </c>
      <c r="Q3753" t="s">
        <v>8305</v>
      </c>
      <c r="R3753" s="7" t="s">
        <v>8315</v>
      </c>
      <c r="S3753" t="s">
        <v>8357</v>
      </c>
      <c r="T3753" s="5">
        <f t="shared" si="235"/>
        <v>120.54545454545455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s="6">
        <f t="shared" si="234"/>
        <v>112.99999999999999</v>
      </c>
      <c r="Q3754" t="s">
        <v>8305</v>
      </c>
      <c r="R3754" s="7" t="s">
        <v>8315</v>
      </c>
      <c r="S3754" t="s">
        <v>8357</v>
      </c>
      <c r="T3754" s="5">
        <f t="shared" si="235"/>
        <v>37.666666666666664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s="6">
        <f t="shared" si="234"/>
        <v>103.34</v>
      </c>
      <c r="Q3755" t="s">
        <v>8305</v>
      </c>
      <c r="R3755" s="7" t="s">
        <v>8315</v>
      </c>
      <c r="S3755" t="s">
        <v>8357</v>
      </c>
      <c r="T3755" s="5">
        <f t="shared" si="235"/>
        <v>172.23333333333332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s="6">
        <f t="shared" si="234"/>
        <v>120</v>
      </c>
      <c r="Q3756" t="s">
        <v>8305</v>
      </c>
      <c r="R3756" s="7" t="s">
        <v>8315</v>
      </c>
      <c r="S3756" t="s">
        <v>8357</v>
      </c>
      <c r="T3756" s="5">
        <f t="shared" si="235"/>
        <v>111.11111111111111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s="6">
        <f t="shared" si="234"/>
        <v>129.63636363636363</v>
      </c>
      <c r="Q3757" t="s">
        <v>8305</v>
      </c>
      <c r="R3757" s="7" t="s">
        <v>8315</v>
      </c>
      <c r="S3757" t="s">
        <v>8357</v>
      </c>
      <c r="T3757" s="5">
        <f t="shared" si="235"/>
        <v>25.464285714285715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s="6">
        <f t="shared" si="234"/>
        <v>101.11111111111111</v>
      </c>
      <c r="Q3758" t="s">
        <v>8305</v>
      </c>
      <c r="R3758" s="7" t="s">
        <v>8315</v>
      </c>
      <c r="S3758" t="s">
        <v>8357</v>
      </c>
      <c r="T3758" s="5">
        <f t="shared" si="235"/>
        <v>267.64705882352939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s="6">
        <f t="shared" si="234"/>
        <v>108.51428571428572</v>
      </c>
      <c r="Q3759" t="s">
        <v>8305</v>
      </c>
      <c r="R3759" s="7" t="s">
        <v>8315</v>
      </c>
      <c r="S3759" t="s">
        <v>8357</v>
      </c>
      <c r="T3759" s="5">
        <f t="shared" si="235"/>
        <v>75.959999999999994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s="6">
        <f t="shared" si="234"/>
        <v>102.33333333333334</v>
      </c>
      <c r="Q3760" t="s">
        <v>8305</v>
      </c>
      <c r="R3760" s="7" t="s">
        <v>8315</v>
      </c>
      <c r="S3760" t="s">
        <v>8357</v>
      </c>
      <c r="T3760" s="5">
        <f t="shared" si="235"/>
        <v>59.03846153846154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s="6">
        <f t="shared" si="234"/>
        <v>110.24425000000002</v>
      </c>
      <c r="Q3761" t="s">
        <v>8305</v>
      </c>
      <c r="R3761" s="7" t="s">
        <v>8315</v>
      </c>
      <c r="S3761" t="s">
        <v>8357</v>
      </c>
      <c r="T3761" s="5">
        <f t="shared" si="235"/>
        <v>50.111022727272733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s="6">
        <f t="shared" si="234"/>
        <v>101.0154</v>
      </c>
      <c r="Q3762" t="s">
        <v>8305</v>
      </c>
      <c r="R3762" s="7" t="s">
        <v>8315</v>
      </c>
      <c r="S3762" t="s">
        <v>8357</v>
      </c>
      <c r="T3762" s="5">
        <f t="shared" si="235"/>
        <v>55.502967032967035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s="6">
        <f t="shared" si="234"/>
        <v>100</v>
      </c>
      <c r="Q3763" t="s">
        <v>8305</v>
      </c>
      <c r="R3763" s="7" t="s">
        <v>8315</v>
      </c>
      <c r="S3763" t="s">
        <v>8357</v>
      </c>
      <c r="T3763" s="5">
        <f t="shared" si="235"/>
        <v>166.66666666666666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s="6">
        <f t="shared" si="234"/>
        <v>106.24</v>
      </c>
      <c r="Q3764" t="s">
        <v>8305</v>
      </c>
      <c r="R3764" s="7" t="s">
        <v>8315</v>
      </c>
      <c r="S3764" t="s">
        <v>8357</v>
      </c>
      <c r="T3764" s="5">
        <f t="shared" si="235"/>
        <v>47.428571428571431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s="6">
        <f t="shared" si="234"/>
        <v>100</v>
      </c>
      <c r="Q3765" t="s">
        <v>8305</v>
      </c>
      <c r="R3765" s="7" t="s">
        <v>8315</v>
      </c>
      <c r="S3765" t="s">
        <v>8357</v>
      </c>
      <c r="T3765" s="5">
        <f t="shared" si="235"/>
        <v>64.935064935064929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s="6">
        <f t="shared" si="234"/>
        <v>100</v>
      </c>
      <c r="Q3766" t="s">
        <v>8305</v>
      </c>
      <c r="R3766" s="7" t="s">
        <v>8315</v>
      </c>
      <c r="S3766" t="s">
        <v>8357</v>
      </c>
      <c r="T3766" s="5">
        <f t="shared" si="235"/>
        <v>55.555555555555557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s="6">
        <f t="shared" si="234"/>
        <v>113.45714285714286</v>
      </c>
      <c r="Q3767" t="s">
        <v>8305</v>
      </c>
      <c r="R3767" s="7" t="s">
        <v>8315</v>
      </c>
      <c r="S3767" t="s">
        <v>8357</v>
      </c>
      <c r="T3767" s="5">
        <f t="shared" si="235"/>
        <v>74.224299065420567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s="6">
        <f t="shared" si="234"/>
        <v>102.65010000000001</v>
      </c>
      <c r="Q3768" t="s">
        <v>8305</v>
      </c>
      <c r="R3768" s="7" t="s">
        <v>8315</v>
      </c>
      <c r="S3768" t="s">
        <v>8357</v>
      </c>
      <c r="T3768" s="5">
        <f t="shared" si="235"/>
        <v>106.9271875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s="6">
        <f t="shared" si="234"/>
        <v>116.75</v>
      </c>
      <c r="Q3769" t="s">
        <v>8305</v>
      </c>
      <c r="R3769" s="7" t="s">
        <v>8315</v>
      </c>
      <c r="S3769" t="s">
        <v>8357</v>
      </c>
      <c r="T3769" s="5">
        <f t="shared" si="235"/>
        <v>41.696428571428569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s="6">
        <f t="shared" si="234"/>
        <v>107.65274999999998</v>
      </c>
      <c r="Q3770" t="s">
        <v>8305</v>
      </c>
      <c r="R3770" s="7" t="s">
        <v>8315</v>
      </c>
      <c r="S3770" t="s">
        <v>8357</v>
      </c>
      <c r="T3770" s="5">
        <f t="shared" si="235"/>
        <v>74.243275862068955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s="6">
        <f t="shared" si="234"/>
        <v>100</v>
      </c>
      <c r="Q3771" t="s">
        <v>8305</v>
      </c>
      <c r="R3771" s="7" t="s">
        <v>8315</v>
      </c>
      <c r="S3771" t="s">
        <v>8357</v>
      </c>
      <c r="T3771" s="5">
        <f t="shared" si="235"/>
        <v>73.333333333333329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s="6">
        <f t="shared" si="234"/>
        <v>100</v>
      </c>
      <c r="Q3772" t="s">
        <v>8305</v>
      </c>
      <c r="R3772" s="7" t="s">
        <v>8315</v>
      </c>
      <c r="S3772" t="s">
        <v>8357</v>
      </c>
      <c r="T3772" s="5">
        <f t="shared" si="235"/>
        <v>100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s="6">
        <f t="shared" si="234"/>
        <v>146</v>
      </c>
      <c r="Q3773" t="s">
        <v>8305</v>
      </c>
      <c r="R3773" s="7" t="s">
        <v>8315</v>
      </c>
      <c r="S3773" t="s">
        <v>8357</v>
      </c>
      <c r="T3773" s="5">
        <f t="shared" si="235"/>
        <v>38.421052631578945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s="6">
        <f t="shared" si="234"/>
        <v>110.2</v>
      </c>
      <c r="Q3774" t="s">
        <v>8305</v>
      </c>
      <c r="R3774" s="7" t="s">
        <v>8315</v>
      </c>
      <c r="S3774" t="s">
        <v>8357</v>
      </c>
      <c r="T3774" s="5">
        <f t="shared" si="235"/>
        <v>166.96969696969697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s="6">
        <f t="shared" si="234"/>
        <v>108.2</v>
      </c>
      <c r="Q3775" t="s">
        <v>8305</v>
      </c>
      <c r="R3775" s="7" t="s">
        <v>8315</v>
      </c>
      <c r="S3775" t="s">
        <v>8357</v>
      </c>
      <c r="T3775" s="5">
        <f t="shared" si="235"/>
        <v>94.912280701754383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s="6">
        <f t="shared" si="234"/>
        <v>100</v>
      </c>
      <c r="Q3776" t="s">
        <v>8305</v>
      </c>
      <c r="R3776" s="7" t="s">
        <v>8315</v>
      </c>
      <c r="S3776" t="s">
        <v>8357</v>
      </c>
      <c r="T3776" s="5">
        <f t="shared" si="235"/>
        <v>100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s="6">
        <f t="shared" si="234"/>
        <v>100.25</v>
      </c>
      <c r="Q3777" t="s">
        <v>8305</v>
      </c>
      <c r="R3777" s="7" t="s">
        <v>8315</v>
      </c>
      <c r="S3777" t="s">
        <v>8357</v>
      </c>
      <c r="T3777" s="5">
        <f t="shared" si="235"/>
        <v>143.21428571428572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s="6">
        <f t="shared" si="234"/>
        <v>106.71250000000001</v>
      </c>
      <c r="Q3778" t="s">
        <v>8305</v>
      </c>
      <c r="R3778" s="7" t="s">
        <v>8315</v>
      </c>
      <c r="S3778" t="s">
        <v>8357</v>
      </c>
      <c r="T3778" s="5">
        <f t="shared" si="235"/>
        <v>90.819148936170208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s="6">
        <f t="shared" ref="P3779:P3842" si="238">(E3779/D3779)*100</f>
        <v>143.19999999999999</v>
      </c>
      <c r="Q3779" t="s">
        <v>8305</v>
      </c>
      <c r="R3779" s="7" t="s">
        <v>8315</v>
      </c>
      <c r="S3779" t="s">
        <v>8357</v>
      </c>
      <c r="T3779" s="5">
        <f t="shared" ref="T3779:T3842" si="239">E3779/N3779</f>
        <v>48.542372881355931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s="6">
        <f t="shared" si="238"/>
        <v>105.04166666666667</v>
      </c>
      <c r="Q3780" t="s">
        <v>8305</v>
      </c>
      <c r="R3780" s="7" t="s">
        <v>8315</v>
      </c>
      <c r="S3780" t="s">
        <v>8357</v>
      </c>
      <c r="T3780" s="5">
        <f t="shared" si="239"/>
        <v>70.027777777777771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s="6">
        <f t="shared" si="238"/>
        <v>103.98</v>
      </c>
      <c r="Q3781" t="s">
        <v>8305</v>
      </c>
      <c r="R3781" s="7" t="s">
        <v>8315</v>
      </c>
      <c r="S3781" t="s">
        <v>8357</v>
      </c>
      <c r="T3781" s="5">
        <f t="shared" si="239"/>
        <v>135.62608695652173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s="6">
        <f t="shared" si="238"/>
        <v>120</v>
      </c>
      <c r="Q3782" t="s">
        <v>8305</v>
      </c>
      <c r="R3782" s="7" t="s">
        <v>8315</v>
      </c>
      <c r="S3782" t="s">
        <v>8357</v>
      </c>
      <c r="T3782" s="5">
        <f t="shared" si="239"/>
        <v>100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s="6">
        <f t="shared" si="238"/>
        <v>109.66666666666667</v>
      </c>
      <c r="Q3783" t="s">
        <v>8305</v>
      </c>
      <c r="R3783" s="7" t="s">
        <v>8315</v>
      </c>
      <c r="S3783" t="s">
        <v>8357</v>
      </c>
      <c r="T3783" s="5">
        <f t="shared" si="239"/>
        <v>94.90384615384616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s="6">
        <f t="shared" si="238"/>
        <v>101.75</v>
      </c>
      <c r="Q3784" t="s">
        <v>8305</v>
      </c>
      <c r="R3784" s="7" t="s">
        <v>8315</v>
      </c>
      <c r="S3784" t="s">
        <v>8357</v>
      </c>
      <c r="T3784" s="5">
        <f t="shared" si="239"/>
        <v>75.370370370370367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s="6">
        <f t="shared" si="238"/>
        <v>128.91666666666666</v>
      </c>
      <c r="Q3785" t="s">
        <v>8305</v>
      </c>
      <c r="R3785" s="7" t="s">
        <v>8315</v>
      </c>
      <c r="S3785" t="s">
        <v>8357</v>
      </c>
      <c r="T3785" s="5">
        <f t="shared" si="239"/>
        <v>64.458333333333329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s="6">
        <f t="shared" si="238"/>
        <v>114.99999999999999</v>
      </c>
      <c r="Q3786" t="s">
        <v>8305</v>
      </c>
      <c r="R3786" s="7" t="s">
        <v>8315</v>
      </c>
      <c r="S3786" t="s">
        <v>8357</v>
      </c>
      <c r="T3786" s="5">
        <f t="shared" si="239"/>
        <v>115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s="6">
        <f t="shared" si="238"/>
        <v>150.75</v>
      </c>
      <c r="Q3787" t="s">
        <v>8305</v>
      </c>
      <c r="R3787" s="7" t="s">
        <v>8315</v>
      </c>
      <c r="S3787" t="s">
        <v>8357</v>
      </c>
      <c r="T3787" s="5">
        <f t="shared" si="239"/>
        <v>100.5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s="6">
        <f t="shared" si="238"/>
        <v>110.96666666666665</v>
      </c>
      <c r="Q3788" t="s">
        <v>8305</v>
      </c>
      <c r="R3788" s="7" t="s">
        <v>8315</v>
      </c>
      <c r="S3788" t="s">
        <v>8357</v>
      </c>
      <c r="T3788" s="5">
        <f t="shared" si="239"/>
        <v>93.774647887323937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s="6">
        <f t="shared" si="238"/>
        <v>100.28571428571429</v>
      </c>
      <c r="Q3789" t="s">
        <v>8305</v>
      </c>
      <c r="R3789" s="7" t="s">
        <v>8315</v>
      </c>
      <c r="S3789" t="s">
        <v>8357</v>
      </c>
      <c r="T3789" s="5">
        <f t="shared" si="239"/>
        <v>35.1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s="6">
        <f t="shared" si="238"/>
        <v>0.66666666666666674</v>
      </c>
      <c r="Q3790" t="s">
        <v>8305</v>
      </c>
      <c r="R3790" s="7" t="s">
        <v>8315</v>
      </c>
      <c r="S3790" t="s">
        <v>8357</v>
      </c>
      <c r="T3790" s="5">
        <f t="shared" si="239"/>
        <v>500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s="6">
        <f t="shared" si="238"/>
        <v>3.267605633802817</v>
      </c>
      <c r="Q3791" t="s">
        <v>8305</v>
      </c>
      <c r="R3791" s="7" t="s">
        <v>8315</v>
      </c>
      <c r="S3791" t="s">
        <v>8357</v>
      </c>
      <c r="T3791" s="5">
        <f t="shared" si="239"/>
        <v>29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s="6">
        <f t="shared" si="238"/>
        <v>0</v>
      </c>
      <c r="Q3792" t="s">
        <v>8305</v>
      </c>
      <c r="R3792" s="7" t="s">
        <v>8315</v>
      </c>
      <c r="S3792" t="s">
        <v>8357</v>
      </c>
      <c r="T3792" s="5" t="e">
        <f t="shared" si="239"/>
        <v>#DIV/0!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s="6">
        <f t="shared" si="238"/>
        <v>0</v>
      </c>
      <c r="Q3793" t="s">
        <v>8305</v>
      </c>
      <c r="R3793" s="7" t="s">
        <v>8315</v>
      </c>
      <c r="S3793" t="s">
        <v>8357</v>
      </c>
      <c r="T3793" s="5" t="e">
        <f t="shared" si="239"/>
        <v>#DIV/0!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s="6">
        <f t="shared" si="238"/>
        <v>0.27999999999999997</v>
      </c>
      <c r="Q3794" t="s">
        <v>8305</v>
      </c>
      <c r="R3794" s="7" t="s">
        <v>8315</v>
      </c>
      <c r="S3794" t="s">
        <v>8357</v>
      </c>
      <c r="T3794" s="5">
        <f t="shared" si="239"/>
        <v>17.5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s="6">
        <f t="shared" si="238"/>
        <v>59.657142857142851</v>
      </c>
      <c r="Q3795" t="s">
        <v>8305</v>
      </c>
      <c r="R3795" s="7" t="s">
        <v>8315</v>
      </c>
      <c r="S3795" t="s">
        <v>8357</v>
      </c>
      <c r="T3795" s="5">
        <f t="shared" si="239"/>
        <v>174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s="6">
        <f t="shared" si="238"/>
        <v>1</v>
      </c>
      <c r="Q3796" t="s">
        <v>8305</v>
      </c>
      <c r="R3796" s="7" t="s">
        <v>8315</v>
      </c>
      <c r="S3796" t="s">
        <v>8357</v>
      </c>
      <c r="T3796" s="5">
        <f t="shared" si="239"/>
        <v>50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s="6">
        <f t="shared" si="238"/>
        <v>1.6666666666666667</v>
      </c>
      <c r="Q3797" t="s">
        <v>8305</v>
      </c>
      <c r="R3797" s="7" t="s">
        <v>8315</v>
      </c>
      <c r="S3797" t="s">
        <v>8357</v>
      </c>
      <c r="T3797" s="5">
        <f t="shared" si="239"/>
        <v>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s="6">
        <f t="shared" si="238"/>
        <v>4.4444444444444444E-3</v>
      </c>
      <c r="Q3798" t="s">
        <v>8305</v>
      </c>
      <c r="R3798" s="7" t="s">
        <v>8315</v>
      </c>
      <c r="S3798" t="s">
        <v>8357</v>
      </c>
      <c r="T3798" s="5">
        <f t="shared" si="239"/>
        <v>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s="6">
        <f t="shared" si="238"/>
        <v>89.666666666666657</v>
      </c>
      <c r="Q3799" t="s">
        <v>8305</v>
      </c>
      <c r="R3799" s="7" t="s">
        <v>8315</v>
      </c>
      <c r="S3799" t="s">
        <v>8357</v>
      </c>
      <c r="T3799" s="5">
        <f t="shared" si="239"/>
        <v>145.40540540540542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s="6">
        <f t="shared" si="238"/>
        <v>1.4642857142857144</v>
      </c>
      <c r="Q3800" t="s">
        <v>8305</v>
      </c>
      <c r="R3800" s="7" t="s">
        <v>8315</v>
      </c>
      <c r="S3800" t="s">
        <v>8357</v>
      </c>
      <c r="T3800" s="5">
        <f t="shared" si="239"/>
        <v>205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s="6">
        <f t="shared" si="238"/>
        <v>4.0199999999999996</v>
      </c>
      <c r="Q3801" t="s">
        <v>8305</v>
      </c>
      <c r="R3801" s="7" t="s">
        <v>8315</v>
      </c>
      <c r="S3801" t="s">
        <v>8357</v>
      </c>
      <c r="T3801" s="5">
        <f t="shared" si="239"/>
        <v>100.5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s="6">
        <f t="shared" si="238"/>
        <v>4.004545454545454</v>
      </c>
      <c r="Q3802" t="s">
        <v>8305</v>
      </c>
      <c r="R3802" s="7" t="s">
        <v>8315</v>
      </c>
      <c r="S3802" t="s">
        <v>8357</v>
      </c>
      <c r="T3802" s="5">
        <f t="shared" si="239"/>
        <v>55.0625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s="6">
        <f t="shared" si="238"/>
        <v>8.52</v>
      </c>
      <c r="Q3803" t="s">
        <v>8305</v>
      </c>
      <c r="R3803" s="7" t="s">
        <v>8315</v>
      </c>
      <c r="S3803" t="s">
        <v>8357</v>
      </c>
      <c r="T3803" s="5">
        <f t="shared" si="239"/>
        <v>47.333333333333336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s="6">
        <f t="shared" si="238"/>
        <v>0</v>
      </c>
      <c r="Q3804" t="s">
        <v>8305</v>
      </c>
      <c r="R3804" s="7" t="s">
        <v>8315</v>
      </c>
      <c r="S3804" t="s">
        <v>8357</v>
      </c>
      <c r="T3804" s="5" t="e">
        <f t="shared" si="239"/>
        <v>#DIV/0!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s="6">
        <f t="shared" si="238"/>
        <v>19.650000000000002</v>
      </c>
      <c r="Q3805" t="s">
        <v>8305</v>
      </c>
      <c r="R3805" s="7" t="s">
        <v>8315</v>
      </c>
      <c r="S3805" t="s">
        <v>8357</v>
      </c>
      <c r="T3805" s="5">
        <f t="shared" si="239"/>
        <v>58.95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s="6">
        <f t="shared" si="238"/>
        <v>0</v>
      </c>
      <c r="Q3806" t="s">
        <v>8305</v>
      </c>
      <c r="R3806" s="7" t="s">
        <v>8315</v>
      </c>
      <c r="S3806" t="s">
        <v>8357</v>
      </c>
      <c r="T3806" s="5" t="e">
        <f t="shared" si="239"/>
        <v>#DIV/0!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s="6">
        <f t="shared" si="238"/>
        <v>2E-3</v>
      </c>
      <c r="Q3807" t="s">
        <v>8305</v>
      </c>
      <c r="R3807" s="7" t="s">
        <v>8315</v>
      </c>
      <c r="S3807" t="s">
        <v>8357</v>
      </c>
      <c r="T3807" s="5">
        <f t="shared" si="239"/>
        <v>1.5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s="6">
        <f t="shared" si="238"/>
        <v>6.6666666666666666E-2</v>
      </c>
      <c r="Q3808" t="s">
        <v>8305</v>
      </c>
      <c r="R3808" s="7" t="s">
        <v>8315</v>
      </c>
      <c r="S3808" t="s">
        <v>8357</v>
      </c>
      <c r="T3808" s="5">
        <f t="shared" si="239"/>
        <v>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s="6">
        <f t="shared" si="238"/>
        <v>30.333333333333336</v>
      </c>
      <c r="Q3809" t="s">
        <v>8305</v>
      </c>
      <c r="R3809" s="7" t="s">
        <v>8315</v>
      </c>
      <c r="S3809" t="s">
        <v>8357</v>
      </c>
      <c r="T3809" s="5">
        <f t="shared" si="239"/>
        <v>50.555555555555557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s="6">
        <f t="shared" si="238"/>
        <v>100</v>
      </c>
      <c r="Q3810" t="s">
        <v>8271</v>
      </c>
      <c r="R3810" s="7" t="s">
        <v>8315</v>
      </c>
      <c r="S3810" t="s">
        <v>8316</v>
      </c>
      <c r="T3810" s="5">
        <f t="shared" si="239"/>
        <v>41.666666666666664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s="6">
        <f t="shared" si="238"/>
        <v>101.25</v>
      </c>
      <c r="Q3811" t="s">
        <v>8271</v>
      </c>
      <c r="R3811" s="7" t="s">
        <v>8315</v>
      </c>
      <c r="S3811" t="s">
        <v>8316</v>
      </c>
      <c r="T3811" s="5">
        <f t="shared" si="239"/>
        <v>53.289473684210527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s="6">
        <f t="shared" si="238"/>
        <v>121.73333333333333</v>
      </c>
      <c r="Q3812" t="s">
        <v>8271</v>
      </c>
      <c r="R3812" s="7" t="s">
        <v>8315</v>
      </c>
      <c r="S3812" t="s">
        <v>8316</v>
      </c>
      <c r="T3812" s="5">
        <f t="shared" si="239"/>
        <v>70.230769230769226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s="6">
        <f t="shared" si="238"/>
        <v>330</v>
      </c>
      <c r="Q3813" t="s">
        <v>8271</v>
      </c>
      <c r="R3813" s="7" t="s">
        <v>8315</v>
      </c>
      <c r="S3813" t="s">
        <v>8316</v>
      </c>
      <c r="T3813" s="5">
        <f t="shared" si="239"/>
        <v>43.421052631578945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s="6">
        <f t="shared" si="238"/>
        <v>109.55</v>
      </c>
      <c r="Q3814" t="s">
        <v>8271</v>
      </c>
      <c r="R3814" s="7" t="s">
        <v>8315</v>
      </c>
      <c r="S3814" t="s">
        <v>8316</v>
      </c>
      <c r="T3814" s="5">
        <f t="shared" si="239"/>
        <v>199.18181818181819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s="6">
        <f t="shared" si="238"/>
        <v>100.95190476190474</v>
      </c>
      <c r="Q3815" t="s">
        <v>8271</v>
      </c>
      <c r="R3815" s="7" t="s">
        <v>8315</v>
      </c>
      <c r="S3815" t="s">
        <v>8316</v>
      </c>
      <c r="T3815" s="5">
        <f t="shared" si="239"/>
        <v>78.518148148148143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s="6">
        <f t="shared" si="238"/>
        <v>140.13333333333333</v>
      </c>
      <c r="Q3816" t="s">
        <v>8271</v>
      </c>
      <c r="R3816" s="7" t="s">
        <v>8315</v>
      </c>
      <c r="S3816" t="s">
        <v>8316</v>
      </c>
      <c r="T3816" s="5">
        <f t="shared" si="239"/>
        <v>61.823529411764703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s="6">
        <f t="shared" si="238"/>
        <v>100.001</v>
      </c>
      <c r="Q3817" t="s">
        <v>8271</v>
      </c>
      <c r="R3817" s="7" t="s">
        <v>8315</v>
      </c>
      <c r="S3817" t="s">
        <v>8316</v>
      </c>
      <c r="T3817" s="5">
        <f t="shared" si="239"/>
        <v>50.000500000000002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s="6">
        <f t="shared" si="238"/>
        <v>119.238</v>
      </c>
      <c r="Q3818" t="s">
        <v>8271</v>
      </c>
      <c r="R3818" s="7" t="s">
        <v>8315</v>
      </c>
      <c r="S3818" t="s">
        <v>8316</v>
      </c>
      <c r="T3818" s="5">
        <f t="shared" si="239"/>
        <v>48.339729729729726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s="6">
        <f t="shared" si="238"/>
        <v>107.25</v>
      </c>
      <c r="Q3819" t="s">
        <v>8271</v>
      </c>
      <c r="R3819" s="7" t="s">
        <v>8315</v>
      </c>
      <c r="S3819" t="s">
        <v>8316</v>
      </c>
      <c r="T3819" s="5">
        <f t="shared" si="239"/>
        <v>107.25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s="6">
        <f t="shared" si="238"/>
        <v>227.99999999999997</v>
      </c>
      <c r="Q3820" t="s">
        <v>8271</v>
      </c>
      <c r="R3820" s="7" t="s">
        <v>8315</v>
      </c>
      <c r="S3820" t="s">
        <v>8316</v>
      </c>
      <c r="T3820" s="5">
        <f t="shared" si="239"/>
        <v>57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s="6">
        <f t="shared" si="238"/>
        <v>106.4</v>
      </c>
      <c r="Q3821" t="s">
        <v>8271</v>
      </c>
      <c r="R3821" s="7" t="s">
        <v>8315</v>
      </c>
      <c r="S3821" t="s">
        <v>8316</v>
      </c>
      <c r="T3821" s="5">
        <f t="shared" si="239"/>
        <v>40.92307692307692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s="6">
        <f t="shared" si="238"/>
        <v>143.33333333333334</v>
      </c>
      <c r="Q3822" t="s">
        <v>8271</v>
      </c>
      <c r="R3822" s="7" t="s">
        <v>8315</v>
      </c>
      <c r="S3822" t="s">
        <v>8316</v>
      </c>
      <c r="T3822" s="5">
        <f t="shared" si="239"/>
        <v>21.5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s="6">
        <f t="shared" si="238"/>
        <v>104.54285714285714</v>
      </c>
      <c r="Q3823" t="s">
        <v>8271</v>
      </c>
      <c r="R3823" s="7" t="s">
        <v>8315</v>
      </c>
      <c r="S3823" t="s">
        <v>8316</v>
      </c>
      <c r="T3823" s="5">
        <f t="shared" si="239"/>
        <v>79.543478260869563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s="6">
        <f t="shared" si="238"/>
        <v>110.02000000000001</v>
      </c>
      <c r="Q3824" t="s">
        <v>8271</v>
      </c>
      <c r="R3824" s="7" t="s">
        <v>8315</v>
      </c>
      <c r="S3824" t="s">
        <v>8316</v>
      </c>
      <c r="T3824" s="5">
        <f t="shared" si="239"/>
        <v>72.381578947368425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s="6">
        <f t="shared" si="238"/>
        <v>106</v>
      </c>
      <c r="Q3825" t="s">
        <v>8271</v>
      </c>
      <c r="R3825" s="7" t="s">
        <v>8315</v>
      </c>
      <c r="S3825" t="s">
        <v>8316</v>
      </c>
      <c r="T3825" s="5">
        <f t="shared" si="239"/>
        <v>64.634146341463421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s="6">
        <f t="shared" si="238"/>
        <v>108</v>
      </c>
      <c r="Q3826" t="s">
        <v>8271</v>
      </c>
      <c r="R3826" s="7" t="s">
        <v>8315</v>
      </c>
      <c r="S3826" t="s">
        <v>8316</v>
      </c>
      <c r="T3826" s="5">
        <f t="shared" si="239"/>
        <v>38.571428571428569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s="6">
        <f t="shared" si="238"/>
        <v>105.42</v>
      </c>
      <c r="Q3827" t="s">
        <v>8271</v>
      </c>
      <c r="R3827" s="7" t="s">
        <v>8315</v>
      </c>
      <c r="S3827" t="s">
        <v>8316</v>
      </c>
      <c r="T3827" s="5">
        <f t="shared" si="239"/>
        <v>107.57142857142857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s="6">
        <f t="shared" si="238"/>
        <v>119.16666666666667</v>
      </c>
      <c r="Q3828" t="s">
        <v>8271</v>
      </c>
      <c r="R3828" s="7" t="s">
        <v>8315</v>
      </c>
      <c r="S3828" t="s">
        <v>8316</v>
      </c>
      <c r="T3828" s="5">
        <f t="shared" si="239"/>
        <v>27.5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s="6">
        <f t="shared" si="238"/>
        <v>152.66666666666666</v>
      </c>
      <c r="Q3829" t="s">
        <v>8271</v>
      </c>
      <c r="R3829" s="7" t="s">
        <v>8315</v>
      </c>
      <c r="S3829" t="s">
        <v>8316</v>
      </c>
      <c r="T3829" s="5">
        <f t="shared" si="239"/>
        <v>70.461538461538467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s="6">
        <f t="shared" si="238"/>
        <v>100</v>
      </c>
      <c r="Q3830" t="s">
        <v>8271</v>
      </c>
      <c r="R3830" s="7" t="s">
        <v>8315</v>
      </c>
      <c r="S3830" t="s">
        <v>8316</v>
      </c>
      <c r="T3830" s="5">
        <f t="shared" si="239"/>
        <v>178.57142857142858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s="6">
        <f t="shared" si="238"/>
        <v>100.2</v>
      </c>
      <c r="Q3831" t="s">
        <v>8271</v>
      </c>
      <c r="R3831" s="7" t="s">
        <v>8315</v>
      </c>
      <c r="S3831" t="s">
        <v>8316</v>
      </c>
      <c r="T3831" s="5">
        <f t="shared" si="239"/>
        <v>62.625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s="6">
        <f t="shared" si="238"/>
        <v>225</v>
      </c>
      <c r="Q3832" t="s">
        <v>8271</v>
      </c>
      <c r="R3832" s="7" t="s">
        <v>8315</v>
      </c>
      <c r="S3832" t="s">
        <v>8316</v>
      </c>
      <c r="T3832" s="5">
        <f t="shared" si="239"/>
        <v>75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s="6">
        <f t="shared" si="238"/>
        <v>106.02199999999999</v>
      </c>
      <c r="Q3833" t="s">
        <v>8271</v>
      </c>
      <c r="R3833" s="7" t="s">
        <v>8315</v>
      </c>
      <c r="S3833" t="s">
        <v>8316</v>
      </c>
      <c r="T3833" s="5">
        <f t="shared" si="239"/>
        <v>58.901111111111113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s="6">
        <f t="shared" si="238"/>
        <v>104.66666666666666</v>
      </c>
      <c r="Q3834" t="s">
        <v>8271</v>
      </c>
      <c r="R3834" s="7" t="s">
        <v>8315</v>
      </c>
      <c r="S3834" t="s">
        <v>8316</v>
      </c>
      <c r="T3834" s="5">
        <f t="shared" si="239"/>
        <v>139.55555555555554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s="6">
        <f t="shared" si="238"/>
        <v>116.66666666666667</v>
      </c>
      <c r="Q3835" t="s">
        <v>8271</v>
      </c>
      <c r="R3835" s="7" t="s">
        <v>8315</v>
      </c>
      <c r="S3835" t="s">
        <v>8316</v>
      </c>
      <c r="T3835" s="5">
        <f t="shared" si="239"/>
        <v>70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s="6">
        <f t="shared" si="238"/>
        <v>109.03333333333333</v>
      </c>
      <c r="Q3836" t="s">
        <v>8271</v>
      </c>
      <c r="R3836" s="7" t="s">
        <v>8315</v>
      </c>
      <c r="S3836" t="s">
        <v>8316</v>
      </c>
      <c r="T3836" s="5">
        <f t="shared" si="239"/>
        <v>57.385964912280699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s="6">
        <f t="shared" si="238"/>
        <v>160</v>
      </c>
      <c r="Q3837" t="s">
        <v>8271</v>
      </c>
      <c r="R3837" s="7" t="s">
        <v>8315</v>
      </c>
      <c r="S3837" t="s">
        <v>8316</v>
      </c>
      <c r="T3837" s="5">
        <f t="shared" si="239"/>
        <v>40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s="6">
        <f t="shared" si="238"/>
        <v>112.5</v>
      </c>
      <c r="Q3838" t="s">
        <v>8271</v>
      </c>
      <c r="R3838" s="7" t="s">
        <v>8315</v>
      </c>
      <c r="S3838" t="s">
        <v>8316</v>
      </c>
      <c r="T3838" s="5">
        <f t="shared" si="239"/>
        <v>64.285714285714292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s="6">
        <f t="shared" si="238"/>
        <v>102.1</v>
      </c>
      <c r="Q3839" t="s">
        <v>8271</v>
      </c>
      <c r="R3839" s="7" t="s">
        <v>8315</v>
      </c>
      <c r="S3839" t="s">
        <v>8316</v>
      </c>
      <c r="T3839" s="5">
        <f t="shared" si="239"/>
        <v>120.11764705882354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s="6">
        <f t="shared" si="238"/>
        <v>100.824</v>
      </c>
      <c r="Q3840" t="s">
        <v>8271</v>
      </c>
      <c r="R3840" s="7" t="s">
        <v>8315</v>
      </c>
      <c r="S3840" t="s">
        <v>8316</v>
      </c>
      <c r="T3840" s="5">
        <f t="shared" si="239"/>
        <v>1008.24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s="6">
        <f t="shared" si="238"/>
        <v>101.25</v>
      </c>
      <c r="Q3841" t="s">
        <v>8271</v>
      </c>
      <c r="R3841" s="7" t="s">
        <v>8315</v>
      </c>
      <c r="S3841" t="s">
        <v>8316</v>
      </c>
      <c r="T3841" s="5">
        <f t="shared" si="239"/>
        <v>63.28125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s="6">
        <f t="shared" si="238"/>
        <v>6500</v>
      </c>
      <c r="Q3842" t="s">
        <v>8271</v>
      </c>
      <c r="R3842" s="7" t="s">
        <v>8315</v>
      </c>
      <c r="S3842" t="s">
        <v>8316</v>
      </c>
      <c r="T3842" s="5">
        <f t="shared" si="239"/>
        <v>21.666666666666668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s="6">
        <f t="shared" ref="P3843:P3906" si="242">(E3843/D3843)*100</f>
        <v>8.7200000000000006</v>
      </c>
      <c r="Q3843" t="s">
        <v>8271</v>
      </c>
      <c r="R3843" s="7" t="s">
        <v>8315</v>
      </c>
      <c r="S3843" t="s">
        <v>8316</v>
      </c>
      <c r="T3843" s="5">
        <f t="shared" ref="T3843:T3906" si="243">E3843/N3843</f>
        <v>25.647058823529413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s="6">
        <f t="shared" si="242"/>
        <v>21.94</v>
      </c>
      <c r="Q3844" t="s">
        <v>8271</v>
      </c>
      <c r="R3844" s="7" t="s">
        <v>8315</v>
      </c>
      <c r="S3844" t="s">
        <v>8316</v>
      </c>
      <c r="T3844" s="5">
        <f t="shared" si="243"/>
        <v>47.695652173913047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s="6">
        <f t="shared" si="242"/>
        <v>21.3</v>
      </c>
      <c r="Q3845" t="s">
        <v>8271</v>
      </c>
      <c r="R3845" s="7" t="s">
        <v>8315</v>
      </c>
      <c r="S3845" t="s">
        <v>8316</v>
      </c>
      <c r="T3845" s="5">
        <f t="shared" si="243"/>
        <v>56.05263157894737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s="6">
        <f t="shared" si="242"/>
        <v>41.489795918367342</v>
      </c>
      <c r="Q3846" t="s">
        <v>8271</v>
      </c>
      <c r="R3846" s="7" t="s">
        <v>8315</v>
      </c>
      <c r="S3846" t="s">
        <v>8316</v>
      </c>
      <c r="T3846" s="5">
        <f t="shared" si="243"/>
        <v>81.319999999999993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s="6">
        <f t="shared" si="242"/>
        <v>2.105</v>
      </c>
      <c r="Q3847" t="s">
        <v>8271</v>
      </c>
      <c r="R3847" s="7" t="s">
        <v>8315</v>
      </c>
      <c r="S3847" t="s">
        <v>8316</v>
      </c>
      <c r="T3847" s="5">
        <f t="shared" si="243"/>
        <v>70.166666666666671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s="6">
        <f t="shared" si="242"/>
        <v>2.7</v>
      </c>
      <c r="Q3848" t="s">
        <v>8271</v>
      </c>
      <c r="R3848" s="7" t="s">
        <v>8315</v>
      </c>
      <c r="S3848" t="s">
        <v>8316</v>
      </c>
      <c r="T3848" s="5">
        <f t="shared" si="243"/>
        <v>23.625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s="6">
        <f t="shared" si="242"/>
        <v>16.161904761904761</v>
      </c>
      <c r="Q3849" t="s">
        <v>8271</v>
      </c>
      <c r="R3849" s="7" t="s">
        <v>8315</v>
      </c>
      <c r="S3849" t="s">
        <v>8316</v>
      </c>
      <c r="T3849" s="5">
        <f t="shared" si="243"/>
        <v>188.55555555555554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s="6">
        <f t="shared" si="242"/>
        <v>16.376923076923077</v>
      </c>
      <c r="Q3850" t="s">
        <v>8271</v>
      </c>
      <c r="R3850" s="7" t="s">
        <v>8315</v>
      </c>
      <c r="S3850" t="s">
        <v>8316</v>
      </c>
      <c r="T3850" s="5">
        <f t="shared" si="243"/>
        <v>49.511627906976742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s="6">
        <f t="shared" si="242"/>
        <v>7.043333333333333</v>
      </c>
      <c r="Q3851" t="s">
        <v>8271</v>
      </c>
      <c r="R3851" s="7" t="s">
        <v>8315</v>
      </c>
      <c r="S3851" t="s">
        <v>8316</v>
      </c>
      <c r="T3851" s="5">
        <f t="shared" si="243"/>
        <v>75.464285714285708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s="6">
        <f t="shared" si="242"/>
        <v>3.8</v>
      </c>
      <c r="Q3852" t="s">
        <v>8271</v>
      </c>
      <c r="R3852" s="7" t="s">
        <v>8315</v>
      </c>
      <c r="S3852" t="s">
        <v>8316</v>
      </c>
      <c r="T3852" s="5">
        <f t="shared" si="243"/>
        <v>9.5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s="6">
        <f t="shared" si="242"/>
        <v>34.08</v>
      </c>
      <c r="Q3853" t="s">
        <v>8271</v>
      </c>
      <c r="R3853" s="7" t="s">
        <v>8315</v>
      </c>
      <c r="S3853" t="s">
        <v>8316</v>
      </c>
      <c r="T3853" s="5">
        <f t="shared" si="243"/>
        <v>35.5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s="6">
        <f t="shared" si="242"/>
        <v>0.2</v>
      </c>
      <c r="Q3854" t="s">
        <v>8271</v>
      </c>
      <c r="R3854" s="7" t="s">
        <v>8315</v>
      </c>
      <c r="S3854" t="s">
        <v>8316</v>
      </c>
      <c r="T3854" s="5">
        <f t="shared" si="243"/>
        <v>10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s="6">
        <f t="shared" si="242"/>
        <v>2.5999999999999999E-2</v>
      </c>
      <c r="Q3855" t="s">
        <v>8271</v>
      </c>
      <c r="R3855" s="7" t="s">
        <v>8315</v>
      </c>
      <c r="S3855" t="s">
        <v>8316</v>
      </c>
      <c r="T3855" s="5">
        <f t="shared" si="243"/>
        <v>13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s="6">
        <f t="shared" si="242"/>
        <v>16.254545454545454</v>
      </c>
      <c r="Q3856" t="s">
        <v>8271</v>
      </c>
      <c r="R3856" s="7" t="s">
        <v>8315</v>
      </c>
      <c r="S3856" t="s">
        <v>8316</v>
      </c>
      <c r="T3856" s="5">
        <f t="shared" si="243"/>
        <v>89.4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s="6">
        <f t="shared" si="242"/>
        <v>2.5</v>
      </c>
      <c r="Q3857" t="s">
        <v>8271</v>
      </c>
      <c r="R3857" s="7" t="s">
        <v>8315</v>
      </c>
      <c r="S3857" t="s">
        <v>8316</v>
      </c>
      <c r="T3857" s="5">
        <f t="shared" si="243"/>
        <v>25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s="6">
        <f t="shared" si="242"/>
        <v>0.02</v>
      </c>
      <c r="Q3858" t="s">
        <v>8271</v>
      </c>
      <c r="R3858" s="7" t="s">
        <v>8315</v>
      </c>
      <c r="S3858" t="s">
        <v>8316</v>
      </c>
      <c r="T3858" s="5">
        <f t="shared" si="243"/>
        <v>1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s="6">
        <f t="shared" si="242"/>
        <v>5.2</v>
      </c>
      <c r="Q3859" t="s">
        <v>8271</v>
      </c>
      <c r="R3859" s="7" t="s">
        <v>8315</v>
      </c>
      <c r="S3859" t="s">
        <v>8316</v>
      </c>
      <c r="T3859" s="5">
        <f t="shared" si="243"/>
        <v>65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s="6">
        <f t="shared" si="242"/>
        <v>2</v>
      </c>
      <c r="Q3860" t="s">
        <v>8271</v>
      </c>
      <c r="R3860" s="7" t="s">
        <v>8315</v>
      </c>
      <c r="S3860" t="s">
        <v>8316</v>
      </c>
      <c r="T3860" s="5">
        <f t="shared" si="243"/>
        <v>10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s="6">
        <f t="shared" si="242"/>
        <v>0.04</v>
      </c>
      <c r="Q3861" t="s">
        <v>8271</v>
      </c>
      <c r="R3861" s="7" t="s">
        <v>8315</v>
      </c>
      <c r="S3861" t="s">
        <v>8316</v>
      </c>
      <c r="T3861" s="5">
        <f t="shared" si="243"/>
        <v>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s="6">
        <f t="shared" si="242"/>
        <v>17.666666666666668</v>
      </c>
      <c r="Q3862" t="s">
        <v>8271</v>
      </c>
      <c r="R3862" s="7" t="s">
        <v>8315</v>
      </c>
      <c r="S3862" t="s">
        <v>8316</v>
      </c>
      <c r="T3862" s="5">
        <f t="shared" si="243"/>
        <v>81.538461538461533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s="6">
        <f t="shared" si="242"/>
        <v>5</v>
      </c>
      <c r="Q3863" t="s">
        <v>8271</v>
      </c>
      <c r="R3863" s="7" t="s">
        <v>8315</v>
      </c>
      <c r="S3863" t="s">
        <v>8316</v>
      </c>
      <c r="T3863" s="5">
        <f t="shared" si="243"/>
        <v>100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s="6">
        <f t="shared" si="242"/>
        <v>1.3333333333333334E-2</v>
      </c>
      <c r="Q3864" t="s">
        <v>8271</v>
      </c>
      <c r="R3864" s="7" t="s">
        <v>8315</v>
      </c>
      <c r="S3864" t="s">
        <v>8316</v>
      </c>
      <c r="T3864" s="5">
        <f t="shared" si="243"/>
        <v>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s="6">
        <f t="shared" si="242"/>
        <v>0</v>
      </c>
      <c r="Q3865" t="s">
        <v>8271</v>
      </c>
      <c r="R3865" s="7" t="s">
        <v>8315</v>
      </c>
      <c r="S3865" t="s">
        <v>8316</v>
      </c>
      <c r="T3865" s="5" t="e">
        <f t="shared" si="243"/>
        <v>#DIV/0!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s="6">
        <f t="shared" si="242"/>
        <v>1.2</v>
      </c>
      <c r="Q3866" t="s">
        <v>8271</v>
      </c>
      <c r="R3866" s="7" t="s">
        <v>8315</v>
      </c>
      <c r="S3866" t="s">
        <v>8316</v>
      </c>
      <c r="T3866" s="5">
        <f t="shared" si="243"/>
        <v>20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s="6">
        <f t="shared" si="242"/>
        <v>26.937422295897225</v>
      </c>
      <c r="Q3867" t="s">
        <v>8271</v>
      </c>
      <c r="R3867" s="7" t="s">
        <v>8315</v>
      </c>
      <c r="S3867" t="s">
        <v>8316</v>
      </c>
      <c r="T3867" s="5">
        <f t="shared" si="243"/>
        <v>46.428571428571431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s="6">
        <f t="shared" si="242"/>
        <v>0.54999999999999993</v>
      </c>
      <c r="Q3868" t="s">
        <v>8271</v>
      </c>
      <c r="R3868" s="7" t="s">
        <v>8315</v>
      </c>
      <c r="S3868" t="s">
        <v>8316</v>
      </c>
      <c r="T3868" s="5">
        <f t="shared" si="243"/>
        <v>5.5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s="6">
        <f t="shared" si="242"/>
        <v>12.55</v>
      </c>
      <c r="Q3869" t="s">
        <v>8271</v>
      </c>
      <c r="R3869" s="7" t="s">
        <v>8315</v>
      </c>
      <c r="S3869" t="s">
        <v>8316</v>
      </c>
      <c r="T3869" s="5">
        <f t="shared" si="243"/>
        <v>50.2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s="6">
        <f t="shared" si="242"/>
        <v>0.2</v>
      </c>
      <c r="Q3870" t="s">
        <v>8305</v>
      </c>
      <c r="R3870" s="7" t="s">
        <v>8315</v>
      </c>
      <c r="S3870" t="s">
        <v>8357</v>
      </c>
      <c r="T3870" s="5">
        <f t="shared" si="243"/>
        <v>10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s="6">
        <f t="shared" si="242"/>
        <v>3.4474868431088401</v>
      </c>
      <c r="Q3871" t="s">
        <v>8305</v>
      </c>
      <c r="R3871" s="7" t="s">
        <v>8315</v>
      </c>
      <c r="S3871" t="s">
        <v>8357</v>
      </c>
      <c r="T3871" s="5">
        <f t="shared" si="243"/>
        <v>30.133333333333333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s="6">
        <f t="shared" si="242"/>
        <v>15</v>
      </c>
      <c r="Q3872" t="s">
        <v>8305</v>
      </c>
      <c r="R3872" s="7" t="s">
        <v>8315</v>
      </c>
      <c r="S3872" t="s">
        <v>8357</v>
      </c>
      <c r="T3872" s="5">
        <f t="shared" si="243"/>
        <v>150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s="6">
        <f t="shared" si="242"/>
        <v>2.666666666666667</v>
      </c>
      <c r="Q3873" t="s">
        <v>8305</v>
      </c>
      <c r="R3873" s="7" t="s">
        <v>8315</v>
      </c>
      <c r="S3873" t="s">
        <v>8357</v>
      </c>
      <c r="T3873" s="5">
        <f t="shared" si="243"/>
        <v>13.333333333333334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s="6">
        <f t="shared" si="242"/>
        <v>0</v>
      </c>
      <c r="Q3874" t="s">
        <v>8305</v>
      </c>
      <c r="R3874" s="7" t="s">
        <v>8315</v>
      </c>
      <c r="S3874" t="s">
        <v>8357</v>
      </c>
      <c r="T3874" s="5" t="e">
        <f t="shared" si="243"/>
        <v>#DIV/0!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s="6">
        <f t="shared" si="242"/>
        <v>0</v>
      </c>
      <c r="Q3875" t="s">
        <v>8305</v>
      </c>
      <c r="R3875" s="7" t="s">
        <v>8315</v>
      </c>
      <c r="S3875" t="s">
        <v>8357</v>
      </c>
      <c r="T3875" s="5" t="e">
        <f t="shared" si="243"/>
        <v>#DIV/0!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s="6">
        <f t="shared" si="242"/>
        <v>0</v>
      </c>
      <c r="Q3876" t="s">
        <v>8305</v>
      </c>
      <c r="R3876" s="7" t="s">
        <v>8315</v>
      </c>
      <c r="S3876" t="s">
        <v>8357</v>
      </c>
      <c r="T3876" s="5" t="e">
        <f t="shared" si="243"/>
        <v>#DIV/0!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s="6">
        <f t="shared" si="242"/>
        <v>0</v>
      </c>
      <c r="Q3877" t="s">
        <v>8305</v>
      </c>
      <c r="R3877" s="7" t="s">
        <v>8315</v>
      </c>
      <c r="S3877" t="s">
        <v>8357</v>
      </c>
      <c r="T3877" s="5" t="e">
        <f t="shared" si="243"/>
        <v>#DIV/0!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s="6">
        <f t="shared" si="242"/>
        <v>52.794871794871788</v>
      </c>
      <c r="Q3878" t="s">
        <v>8305</v>
      </c>
      <c r="R3878" s="7" t="s">
        <v>8315</v>
      </c>
      <c r="S3878" t="s">
        <v>8357</v>
      </c>
      <c r="T3878" s="5">
        <f t="shared" si="243"/>
        <v>44.760869565217391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s="6">
        <f t="shared" si="242"/>
        <v>4.9639999999999995</v>
      </c>
      <c r="Q3879" t="s">
        <v>8305</v>
      </c>
      <c r="R3879" s="7" t="s">
        <v>8315</v>
      </c>
      <c r="S3879" t="s">
        <v>8357</v>
      </c>
      <c r="T3879" s="5">
        <f t="shared" si="243"/>
        <v>88.642857142857139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s="6">
        <f t="shared" si="242"/>
        <v>5.5555555555555552E-2</v>
      </c>
      <c r="Q3880" t="s">
        <v>8305</v>
      </c>
      <c r="R3880" s="7" t="s">
        <v>8315</v>
      </c>
      <c r="S3880" t="s">
        <v>8357</v>
      </c>
      <c r="T3880" s="5">
        <f t="shared" si="243"/>
        <v>10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s="6">
        <f t="shared" si="242"/>
        <v>0</v>
      </c>
      <c r="Q3881" t="s">
        <v>8305</v>
      </c>
      <c r="R3881" s="7" t="s">
        <v>8315</v>
      </c>
      <c r="S3881" t="s">
        <v>8357</v>
      </c>
      <c r="T3881" s="5" t="e">
        <f t="shared" si="243"/>
        <v>#DIV/0!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s="6">
        <f t="shared" si="242"/>
        <v>13.066666666666665</v>
      </c>
      <c r="Q3882" t="s">
        <v>8305</v>
      </c>
      <c r="R3882" s="7" t="s">
        <v>8315</v>
      </c>
      <c r="S3882" t="s">
        <v>8357</v>
      </c>
      <c r="T3882" s="5">
        <f t="shared" si="243"/>
        <v>57.647058823529413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s="6">
        <f t="shared" si="242"/>
        <v>5</v>
      </c>
      <c r="Q3883" t="s">
        <v>8305</v>
      </c>
      <c r="R3883" s="7" t="s">
        <v>8315</v>
      </c>
      <c r="S3883" t="s">
        <v>8357</v>
      </c>
      <c r="T3883" s="5">
        <f t="shared" si="243"/>
        <v>25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s="6">
        <f t="shared" si="242"/>
        <v>0</v>
      </c>
      <c r="Q3884" t="s">
        <v>8305</v>
      </c>
      <c r="R3884" s="7" t="s">
        <v>8315</v>
      </c>
      <c r="S3884" t="s">
        <v>8357</v>
      </c>
      <c r="T3884" s="5" t="e">
        <f t="shared" si="243"/>
        <v>#DIV/0!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s="6">
        <f t="shared" si="242"/>
        <v>0</v>
      </c>
      <c r="Q3885" t="s">
        <v>8305</v>
      </c>
      <c r="R3885" s="7" t="s">
        <v>8315</v>
      </c>
      <c r="S3885" t="s">
        <v>8357</v>
      </c>
      <c r="T3885" s="5" t="e">
        <f t="shared" si="243"/>
        <v>#DIV/0!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s="6">
        <f t="shared" si="242"/>
        <v>0</v>
      </c>
      <c r="Q3886" t="s">
        <v>8305</v>
      </c>
      <c r="R3886" s="7" t="s">
        <v>8315</v>
      </c>
      <c r="S3886" t="s">
        <v>8357</v>
      </c>
      <c r="T3886" s="5" t="e">
        <f t="shared" si="243"/>
        <v>#DIV/0!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s="6">
        <f t="shared" si="242"/>
        <v>0</v>
      </c>
      <c r="Q3887" t="s">
        <v>8305</v>
      </c>
      <c r="R3887" s="7" t="s">
        <v>8315</v>
      </c>
      <c r="S3887" t="s">
        <v>8357</v>
      </c>
      <c r="T3887" s="5" t="e">
        <f t="shared" si="243"/>
        <v>#DIV/0!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s="6">
        <f t="shared" si="242"/>
        <v>0</v>
      </c>
      <c r="Q3888" t="s">
        <v>8305</v>
      </c>
      <c r="R3888" s="7" t="s">
        <v>8315</v>
      </c>
      <c r="S3888" t="s">
        <v>8357</v>
      </c>
      <c r="T3888" s="5" t="e">
        <f t="shared" si="243"/>
        <v>#DIV/0!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s="6">
        <f t="shared" si="242"/>
        <v>1.7500000000000002</v>
      </c>
      <c r="Q3889" t="s">
        <v>8305</v>
      </c>
      <c r="R3889" s="7" t="s">
        <v>8315</v>
      </c>
      <c r="S3889" t="s">
        <v>8357</v>
      </c>
      <c r="T3889" s="5">
        <f t="shared" si="243"/>
        <v>17.5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s="6">
        <f t="shared" si="242"/>
        <v>27.1</v>
      </c>
      <c r="Q3890" t="s">
        <v>8271</v>
      </c>
      <c r="R3890" s="7" t="s">
        <v>8315</v>
      </c>
      <c r="S3890" t="s">
        <v>8316</v>
      </c>
      <c r="T3890" s="5">
        <f t="shared" si="243"/>
        <v>38.714285714285715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s="6">
        <f t="shared" si="242"/>
        <v>1.4749999999999999</v>
      </c>
      <c r="Q3891" t="s">
        <v>8271</v>
      </c>
      <c r="R3891" s="7" t="s">
        <v>8315</v>
      </c>
      <c r="S3891" t="s">
        <v>8316</v>
      </c>
      <c r="T3891" s="5">
        <f t="shared" si="243"/>
        <v>13.111111111111111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s="6">
        <f t="shared" si="242"/>
        <v>16.826666666666668</v>
      </c>
      <c r="Q3892" t="s">
        <v>8271</v>
      </c>
      <c r="R3892" s="7" t="s">
        <v>8315</v>
      </c>
      <c r="S3892" t="s">
        <v>8316</v>
      </c>
      <c r="T3892" s="5">
        <f t="shared" si="243"/>
        <v>315.5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s="6">
        <f t="shared" si="242"/>
        <v>32.5</v>
      </c>
      <c r="Q3893" t="s">
        <v>8271</v>
      </c>
      <c r="R3893" s="7" t="s">
        <v>8315</v>
      </c>
      <c r="S3893" t="s">
        <v>8316</v>
      </c>
      <c r="T3893" s="5">
        <f t="shared" si="243"/>
        <v>37.142857142857146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s="6">
        <f t="shared" si="242"/>
        <v>0</v>
      </c>
      <c r="Q3894" t="s">
        <v>8271</v>
      </c>
      <c r="R3894" s="7" t="s">
        <v>8315</v>
      </c>
      <c r="S3894" t="s">
        <v>8316</v>
      </c>
      <c r="T3894" s="5" t="e">
        <f t="shared" si="243"/>
        <v>#DIV/0!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s="6">
        <f t="shared" si="242"/>
        <v>21.55</v>
      </c>
      <c r="Q3895" t="s">
        <v>8271</v>
      </c>
      <c r="R3895" s="7" t="s">
        <v>8315</v>
      </c>
      <c r="S3895" t="s">
        <v>8316</v>
      </c>
      <c r="T3895" s="5">
        <f t="shared" si="243"/>
        <v>128.27380952380952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s="6">
        <f t="shared" si="242"/>
        <v>3.4666666666666663</v>
      </c>
      <c r="Q3896" t="s">
        <v>8271</v>
      </c>
      <c r="R3896" s="7" t="s">
        <v>8315</v>
      </c>
      <c r="S3896" t="s">
        <v>8316</v>
      </c>
      <c r="T3896" s="5">
        <f t="shared" si="243"/>
        <v>47.272727272727273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s="6">
        <f t="shared" si="242"/>
        <v>5</v>
      </c>
      <c r="Q3897" t="s">
        <v>8271</v>
      </c>
      <c r="R3897" s="7" t="s">
        <v>8315</v>
      </c>
      <c r="S3897" t="s">
        <v>8316</v>
      </c>
      <c r="T3897" s="5">
        <f t="shared" si="243"/>
        <v>50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s="6">
        <f t="shared" si="242"/>
        <v>10.625</v>
      </c>
      <c r="Q3898" t="s">
        <v>8271</v>
      </c>
      <c r="R3898" s="7" t="s">
        <v>8315</v>
      </c>
      <c r="S3898" t="s">
        <v>8316</v>
      </c>
      <c r="T3898" s="5">
        <f t="shared" si="243"/>
        <v>42.5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s="6">
        <f t="shared" si="242"/>
        <v>17.599999999999998</v>
      </c>
      <c r="Q3899" t="s">
        <v>8271</v>
      </c>
      <c r="R3899" s="7" t="s">
        <v>8315</v>
      </c>
      <c r="S3899" t="s">
        <v>8316</v>
      </c>
      <c r="T3899" s="5">
        <f t="shared" si="243"/>
        <v>44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s="6">
        <f t="shared" si="242"/>
        <v>32.56</v>
      </c>
      <c r="Q3900" t="s">
        <v>8271</v>
      </c>
      <c r="R3900" s="7" t="s">
        <v>8315</v>
      </c>
      <c r="S3900" t="s">
        <v>8316</v>
      </c>
      <c r="T3900" s="5">
        <f t="shared" si="243"/>
        <v>50.875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s="6">
        <f t="shared" si="242"/>
        <v>1.25</v>
      </c>
      <c r="Q3901" t="s">
        <v>8271</v>
      </c>
      <c r="R3901" s="7" t="s">
        <v>8315</v>
      </c>
      <c r="S3901" t="s">
        <v>8316</v>
      </c>
      <c r="T3901" s="5">
        <f t="shared" si="243"/>
        <v>62.5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s="6">
        <f t="shared" si="242"/>
        <v>5.4</v>
      </c>
      <c r="Q3902" t="s">
        <v>8271</v>
      </c>
      <c r="R3902" s="7" t="s">
        <v>8315</v>
      </c>
      <c r="S3902" t="s">
        <v>8316</v>
      </c>
      <c r="T3902" s="5">
        <f t="shared" si="243"/>
        <v>27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s="6">
        <f t="shared" si="242"/>
        <v>0.83333333333333337</v>
      </c>
      <c r="Q3903" t="s">
        <v>8271</v>
      </c>
      <c r="R3903" s="7" t="s">
        <v>8315</v>
      </c>
      <c r="S3903" t="s">
        <v>8316</v>
      </c>
      <c r="T3903" s="5">
        <f t="shared" si="243"/>
        <v>25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s="6">
        <f t="shared" si="242"/>
        <v>48.833333333333336</v>
      </c>
      <c r="Q3904" t="s">
        <v>8271</v>
      </c>
      <c r="R3904" s="7" t="s">
        <v>8315</v>
      </c>
      <c r="S3904" t="s">
        <v>8316</v>
      </c>
      <c r="T3904" s="5">
        <f t="shared" si="243"/>
        <v>47.258064516129032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s="6">
        <f t="shared" si="242"/>
        <v>0</v>
      </c>
      <c r="Q3905" t="s">
        <v>8271</v>
      </c>
      <c r="R3905" s="7" t="s">
        <v>8315</v>
      </c>
      <c r="S3905" t="s">
        <v>8316</v>
      </c>
      <c r="T3905" s="5" t="e">
        <f t="shared" si="243"/>
        <v>#DIV/0!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s="6">
        <f t="shared" si="242"/>
        <v>0.03</v>
      </c>
      <c r="Q3906" t="s">
        <v>8271</v>
      </c>
      <c r="R3906" s="7" t="s">
        <v>8315</v>
      </c>
      <c r="S3906" t="s">
        <v>8316</v>
      </c>
      <c r="T3906" s="5">
        <f t="shared" si="243"/>
        <v>1.5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s="6">
        <f t="shared" ref="P3907:P3970" si="246">(E3907/D3907)*100</f>
        <v>11.533333333333333</v>
      </c>
      <c r="Q3907" t="s">
        <v>8271</v>
      </c>
      <c r="R3907" s="7" t="s">
        <v>8315</v>
      </c>
      <c r="S3907" t="s">
        <v>8316</v>
      </c>
      <c r="T3907" s="5">
        <f t="shared" ref="T3907:T3970" si="247">E3907/N3907</f>
        <v>24.714285714285715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s="6">
        <f t="shared" si="246"/>
        <v>67.333333333333329</v>
      </c>
      <c r="Q3908" t="s">
        <v>8271</v>
      </c>
      <c r="R3908" s="7" t="s">
        <v>8315</v>
      </c>
      <c r="S3908" t="s">
        <v>8316</v>
      </c>
      <c r="T3908" s="5">
        <f t="shared" si="247"/>
        <v>63.125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s="6">
        <f t="shared" si="246"/>
        <v>15.299999999999999</v>
      </c>
      <c r="Q3909" t="s">
        <v>8271</v>
      </c>
      <c r="R3909" s="7" t="s">
        <v>8315</v>
      </c>
      <c r="S3909" t="s">
        <v>8316</v>
      </c>
      <c r="T3909" s="5">
        <f t="shared" si="247"/>
        <v>38.25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s="6">
        <f t="shared" si="246"/>
        <v>8.6666666666666679</v>
      </c>
      <c r="Q3910" t="s">
        <v>8271</v>
      </c>
      <c r="R3910" s="7" t="s">
        <v>8315</v>
      </c>
      <c r="S3910" t="s">
        <v>8316</v>
      </c>
      <c r="T3910" s="5">
        <f t="shared" si="247"/>
        <v>16.25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s="6">
        <f t="shared" si="246"/>
        <v>0.22499999999999998</v>
      </c>
      <c r="Q3911" t="s">
        <v>8271</v>
      </c>
      <c r="R3911" s="7" t="s">
        <v>8315</v>
      </c>
      <c r="S3911" t="s">
        <v>8316</v>
      </c>
      <c r="T3911" s="5">
        <f t="shared" si="247"/>
        <v>33.75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s="6">
        <f t="shared" si="246"/>
        <v>3.0833333333333335</v>
      </c>
      <c r="Q3912" t="s">
        <v>8271</v>
      </c>
      <c r="R3912" s="7" t="s">
        <v>8315</v>
      </c>
      <c r="S3912" t="s">
        <v>8316</v>
      </c>
      <c r="T3912" s="5">
        <f t="shared" si="247"/>
        <v>61.666666666666664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s="6">
        <f t="shared" si="246"/>
        <v>37.412500000000001</v>
      </c>
      <c r="Q3913" t="s">
        <v>8271</v>
      </c>
      <c r="R3913" s="7" t="s">
        <v>8315</v>
      </c>
      <c r="S3913" t="s">
        <v>8316</v>
      </c>
      <c r="T3913" s="5">
        <f t="shared" si="247"/>
        <v>83.138888888888886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s="6">
        <f t="shared" si="246"/>
        <v>6.6666666666666671E-3</v>
      </c>
      <c r="Q3914" t="s">
        <v>8271</v>
      </c>
      <c r="R3914" s="7" t="s">
        <v>8315</v>
      </c>
      <c r="S3914" t="s">
        <v>8316</v>
      </c>
      <c r="T3914" s="5">
        <f t="shared" si="247"/>
        <v>1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s="6">
        <f t="shared" si="246"/>
        <v>10</v>
      </c>
      <c r="Q3915" t="s">
        <v>8271</v>
      </c>
      <c r="R3915" s="7" t="s">
        <v>8315</v>
      </c>
      <c r="S3915" t="s">
        <v>8316</v>
      </c>
      <c r="T3915" s="5">
        <f t="shared" si="247"/>
        <v>142.85714285714286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s="6">
        <f t="shared" si="246"/>
        <v>36.36</v>
      </c>
      <c r="Q3916" t="s">
        <v>8271</v>
      </c>
      <c r="R3916" s="7" t="s">
        <v>8315</v>
      </c>
      <c r="S3916" t="s">
        <v>8316</v>
      </c>
      <c r="T3916" s="5">
        <f t="shared" si="247"/>
        <v>33.666666666666664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s="6">
        <f t="shared" si="246"/>
        <v>0.33333333333333337</v>
      </c>
      <c r="Q3917" t="s">
        <v>8271</v>
      </c>
      <c r="R3917" s="7" t="s">
        <v>8315</v>
      </c>
      <c r="S3917" t="s">
        <v>8316</v>
      </c>
      <c r="T3917" s="5">
        <f t="shared" si="247"/>
        <v>5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s="6">
        <f t="shared" si="246"/>
        <v>0</v>
      </c>
      <c r="Q3918" t="s">
        <v>8271</v>
      </c>
      <c r="R3918" s="7" t="s">
        <v>8315</v>
      </c>
      <c r="S3918" t="s">
        <v>8316</v>
      </c>
      <c r="T3918" s="5" t="e">
        <f t="shared" si="247"/>
        <v>#DIV/0!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s="6">
        <f t="shared" si="246"/>
        <v>0.2857142857142857</v>
      </c>
      <c r="Q3919" t="s">
        <v>8271</v>
      </c>
      <c r="R3919" s="7" t="s">
        <v>8315</v>
      </c>
      <c r="S3919" t="s">
        <v>8316</v>
      </c>
      <c r="T3919" s="5">
        <f t="shared" si="247"/>
        <v>10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s="6">
        <f t="shared" si="246"/>
        <v>0.2</v>
      </c>
      <c r="Q3920" t="s">
        <v>8271</v>
      </c>
      <c r="R3920" s="7" t="s">
        <v>8315</v>
      </c>
      <c r="S3920" t="s">
        <v>8316</v>
      </c>
      <c r="T3920" s="5">
        <f t="shared" si="247"/>
        <v>40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s="6">
        <f t="shared" si="246"/>
        <v>1.7999999999999998</v>
      </c>
      <c r="Q3921" t="s">
        <v>8271</v>
      </c>
      <c r="R3921" s="7" t="s">
        <v>8315</v>
      </c>
      <c r="S3921" t="s">
        <v>8316</v>
      </c>
      <c r="T3921" s="5">
        <f t="shared" si="247"/>
        <v>30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s="6">
        <f t="shared" si="246"/>
        <v>5.4</v>
      </c>
      <c r="Q3922" t="s">
        <v>8271</v>
      </c>
      <c r="R3922" s="7" t="s">
        <v>8315</v>
      </c>
      <c r="S3922" t="s">
        <v>8316</v>
      </c>
      <c r="T3922" s="5">
        <f t="shared" si="247"/>
        <v>45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s="6">
        <f t="shared" si="246"/>
        <v>0</v>
      </c>
      <c r="Q3923" t="s">
        <v>8271</v>
      </c>
      <c r="R3923" s="7" t="s">
        <v>8315</v>
      </c>
      <c r="S3923" t="s">
        <v>8316</v>
      </c>
      <c r="T3923" s="5" t="e">
        <f t="shared" si="247"/>
        <v>#DIV/0!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s="6">
        <f t="shared" si="246"/>
        <v>8.1333333333333329</v>
      </c>
      <c r="Q3924" t="s">
        <v>8271</v>
      </c>
      <c r="R3924" s="7" t="s">
        <v>8315</v>
      </c>
      <c r="S3924" t="s">
        <v>8316</v>
      </c>
      <c r="T3924" s="5">
        <f t="shared" si="247"/>
        <v>10.166666666666666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s="6">
        <f t="shared" si="246"/>
        <v>12.034782608695652</v>
      </c>
      <c r="Q3925" t="s">
        <v>8271</v>
      </c>
      <c r="R3925" s="7" t="s">
        <v>8315</v>
      </c>
      <c r="S3925" t="s">
        <v>8316</v>
      </c>
      <c r="T3925" s="5">
        <f t="shared" si="247"/>
        <v>81.411764705882348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s="6">
        <f t="shared" si="246"/>
        <v>15.266666666666667</v>
      </c>
      <c r="Q3926" t="s">
        <v>8271</v>
      </c>
      <c r="R3926" s="7" t="s">
        <v>8315</v>
      </c>
      <c r="S3926" t="s">
        <v>8316</v>
      </c>
      <c r="T3926" s="5">
        <f t="shared" si="247"/>
        <v>57.25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s="6">
        <f t="shared" si="246"/>
        <v>10</v>
      </c>
      <c r="Q3927" t="s">
        <v>8271</v>
      </c>
      <c r="R3927" s="7" t="s">
        <v>8315</v>
      </c>
      <c r="S3927" t="s">
        <v>8316</v>
      </c>
      <c r="T3927" s="5">
        <f t="shared" si="247"/>
        <v>5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s="6">
        <f t="shared" si="246"/>
        <v>0.3</v>
      </c>
      <c r="Q3928" t="s">
        <v>8271</v>
      </c>
      <c r="R3928" s="7" t="s">
        <v>8315</v>
      </c>
      <c r="S3928" t="s">
        <v>8316</v>
      </c>
      <c r="T3928" s="5">
        <f t="shared" si="247"/>
        <v>15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s="6">
        <f t="shared" si="246"/>
        <v>1</v>
      </c>
      <c r="Q3929" t="s">
        <v>8271</v>
      </c>
      <c r="R3929" s="7" t="s">
        <v>8315</v>
      </c>
      <c r="S3929" t="s">
        <v>8316</v>
      </c>
      <c r="T3929" s="5">
        <f t="shared" si="247"/>
        <v>12.5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s="6">
        <f t="shared" si="246"/>
        <v>13.020000000000001</v>
      </c>
      <c r="Q3930" t="s">
        <v>8271</v>
      </c>
      <c r="R3930" s="7" t="s">
        <v>8315</v>
      </c>
      <c r="S3930" t="s">
        <v>8316</v>
      </c>
      <c r="T3930" s="5">
        <f t="shared" si="247"/>
        <v>93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s="6">
        <f t="shared" si="246"/>
        <v>2.2650000000000001</v>
      </c>
      <c r="Q3931" t="s">
        <v>8271</v>
      </c>
      <c r="R3931" s="7" t="s">
        <v>8315</v>
      </c>
      <c r="S3931" t="s">
        <v>8316</v>
      </c>
      <c r="T3931" s="5">
        <f t="shared" si="247"/>
        <v>32.357142857142854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s="6">
        <f t="shared" si="246"/>
        <v>0</v>
      </c>
      <c r="Q3932" t="s">
        <v>8271</v>
      </c>
      <c r="R3932" s="7" t="s">
        <v>8315</v>
      </c>
      <c r="S3932" t="s">
        <v>8316</v>
      </c>
      <c r="T3932" s="5" t="e">
        <f t="shared" si="247"/>
        <v>#DIV/0!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s="6">
        <f t="shared" si="246"/>
        <v>0</v>
      </c>
      <c r="Q3933" t="s">
        <v>8271</v>
      </c>
      <c r="R3933" s="7" t="s">
        <v>8315</v>
      </c>
      <c r="S3933" t="s">
        <v>8316</v>
      </c>
      <c r="T3933" s="5" t="e">
        <f t="shared" si="247"/>
        <v>#DIV/0!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s="6">
        <f t="shared" si="246"/>
        <v>8.3333333333333332E-3</v>
      </c>
      <c r="Q3934" t="s">
        <v>8271</v>
      </c>
      <c r="R3934" s="7" t="s">
        <v>8315</v>
      </c>
      <c r="S3934" t="s">
        <v>8316</v>
      </c>
      <c r="T3934" s="5">
        <f t="shared" si="247"/>
        <v>1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s="6">
        <f t="shared" si="246"/>
        <v>15.742857142857142</v>
      </c>
      <c r="Q3935" t="s">
        <v>8271</v>
      </c>
      <c r="R3935" s="7" t="s">
        <v>8315</v>
      </c>
      <c r="S3935" t="s">
        <v>8316</v>
      </c>
      <c r="T3935" s="5">
        <f t="shared" si="247"/>
        <v>91.833333333333329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s="6">
        <f t="shared" si="246"/>
        <v>11</v>
      </c>
      <c r="Q3936" t="s">
        <v>8271</v>
      </c>
      <c r="R3936" s="7" t="s">
        <v>8315</v>
      </c>
      <c r="S3936" t="s">
        <v>8316</v>
      </c>
      <c r="T3936" s="5">
        <f t="shared" si="247"/>
        <v>45.833333333333336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s="6">
        <f t="shared" si="246"/>
        <v>43.833333333333336</v>
      </c>
      <c r="Q3937" t="s">
        <v>8271</v>
      </c>
      <c r="R3937" s="7" t="s">
        <v>8315</v>
      </c>
      <c r="S3937" t="s">
        <v>8316</v>
      </c>
      <c r="T3937" s="5">
        <f t="shared" si="247"/>
        <v>57.173913043478258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s="6">
        <f t="shared" si="246"/>
        <v>0</v>
      </c>
      <c r="Q3938" t="s">
        <v>8271</v>
      </c>
      <c r="R3938" s="7" t="s">
        <v>8315</v>
      </c>
      <c r="S3938" t="s">
        <v>8316</v>
      </c>
      <c r="T3938" s="5" t="e">
        <f t="shared" si="247"/>
        <v>#DIV/0!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s="6">
        <f t="shared" si="246"/>
        <v>86.135181975736558</v>
      </c>
      <c r="Q3939" t="s">
        <v>8271</v>
      </c>
      <c r="R3939" s="7" t="s">
        <v>8315</v>
      </c>
      <c r="S3939" t="s">
        <v>8316</v>
      </c>
      <c r="T3939" s="5">
        <f t="shared" si="247"/>
        <v>248.5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s="6">
        <f t="shared" si="246"/>
        <v>12.196620583717358</v>
      </c>
      <c r="Q3940" t="s">
        <v>8271</v>
      </c>
      <c r="R3940" s="7" t="s">
        <v>8315</v>
      </c>
      <c r="S3940" t="s">
        <v>8316</v>
      </c>
      <c r="T3940" s="5">
        <f t="shared" si="247"/>
        <v>79.400000000000006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s="6">
        <f t="shared" si="246"/>
        <v>0.1</v>
      </c>
      <c r="Q3941" t="s">
        <v>8271</v>
      </c>
      <c r="R3941" s="7" t="s">
        <v>8315</v>
      </c>
      <c r="S3941" t="s">
        <v>8316</v>
      </c>
      <c r="T3941" s="5">
        <f t="shared" si="247"/>
        <v>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s="6">
        <f t="shared" si="246"/>
        <v>0.22</v>
      </c>
      <c r="Q3942" t="s">
        <v>8271</v>
      </c>
      <c r="R3942" s="7" t="s">
        <v>8315</v>
      </c>
      <c r="S3942" t="s">
        <v>8316</v>
      </c>
      <c r="T3942" s="5">
        <f t="shared" si="247"/>
        <v>5.5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s="6">
        <f t="shared" si="246"/>
        <v>0.90909090909090906</v>
      </c>
      <c r="Q3943" t="s">
        <v>8271</v>
      </c>
      <c r="R3943" s="7" t="s">
        <v>8315</v>
      </c>
      <c r="S3943" t="s">
        <v>8316</v>
      </c>
      <c r="T3943" s="5">
        <f t="shared" si="247"/>
        <v>25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s="6">
        <f t="shared" si="246"/>
        <v>0</v>
      </c>
      <c r="Q3944" t="s">
        <v>8271</v>
      </c>
      <c r="R3944" s="7" t="s">
        <v>8315</v>
      </c>
      <c r="S3944" t="s">
        <v>8316</v>
      </c>
      <c r="T3944" s="5" t="e">
        <f t="shared" si="247"/>
        <v>#DIV/0!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s="6">
        <f t="shared" si="246"/>
        <v>35.64</v>
      </c>
      <c r="Q3945" t="s">
        <v>8271</v>
      </c>
      <c r="R3945" s="7" t="s">
        <v>8315</v>
      </c>
      <c r="S3945" t="s">
        <v>8316</v>
      </c>
      <c r="T3945" s="5">
        <f t="shared" si="247"/>
        <v>137.07692307692307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s="6">
        <f t="shared" si="246"/>
        <v>0</v>
      </c>
      <c r="Q3946" t="s">
        <v>8271</v>
      </c>
      <c r="R3946" s="7" t="s">
        <v>8315</v>
      </c>
      <c r="S3946" t="s">
        <v>8316</v>
      </c>
      <c r="T3946" s="5" t="e">
        <f t="shared" si="247"/>
        <v>#DIV/0!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s="6">
        <f t="shared" si="246"/>
        <v>0.25</v>
      </c>
      <c r="Q3947" t="s">
        <v>8271</v>
      </c>
      <c r="R3947" s="7" t="s">
        <v>8315</v>
      </c>
      <c r="S3947" t="s">
        <v>8316</v>
      </c>
      <c r="T3947" s="5">
        <f t="shared" si="247"/>
        <v>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s="6">
        <f t="shared" si="246"/>
        <v>3.25</v>
      </c>
      <c r="Q3948" t="s">
        <v>8271</v>
      </c>
      <c r="R3948" s="7" t="s">
        <v>8315</v>
      </c>
      <c r="S3948" t="s">
        <v>8316</v>
      </c>
      <c r="T3948" s="5">
        <f t="shared" si="247"/>
        <v>39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s="6">
        <f t="shared" si="246"/>
        <v>3.3666666666666663</v>
      </c>
      <c r="Q3949" t="s">
        <v>8271</v>
      </c>
      <c r="R3949" s="7" t="s">
        <v>8315</v>
      </c>
      <c r="S3949" t="s">
        <v>8316</v>
      </c>
      <c r="T3949" s="5">
        <f t="shared" si="247"/>
        <v>50.5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s="6">
        <f t="shared" si="246"/>
        <v>0</v>
      </c>
      <c r="Q3950" t="s">
        <v>8271</v>
      </c>
      <c r="R3950" s="7" t="s">
        <v>8315</v>
      </c>
      <c r="S3950" t="s">
        <v>8316</v>
      </c>
      <c r="T3950" s="5" t="e">
        <f t="shared" si="247"/>
        <v>#DIV/0!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s="6">
        <f t="shared" si="246"/>
        <v>15.770000000000001</v>
      </c>
      <c r="Q3951" t="s">
        <v>8271</v>
      </c>
      <c r="R3951" s="7" t="s">
        <v>8315</v>
      </c>
      <c r="S3951" t="s">
        <v>8316</v>
      </c>
      <c r="T3951" s="5">
        <f t="shared" si="247"/>
        <v>49.28125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s="6">
        <f t="shared" si="246"/>
        <v>0.625</v>
      </c>
      <c r="Q3952" t="s">
        <v>8271</v>
      </c>
      <c r="R3952" s="7" t="s">
        <v>8315</v>
      </c>
      <c r="S3952" t="s">
        <v>8316</v>
      </c>
      <c r="T3952" s="5">
        <f t="shared" si="247"/>
        <v>25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s="6">
        <f t="shared" si="246"/>
        <v>5.0000000000000001E-4</v>
      </c>
      <c r="Q3953" t="s">
        <v>8271</v>
      </c>
      <c r="R3953" s="7" t="s">
        <v>8315</v>
      </c>
      <c r="S3953" t="s">
        <v>8316</v>
      </c>
      <c r="T3953" s="5">
        <f t="shared" si="247"/>
        <v>1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s="6">
        <f t="shared" si="246"/>
        <v>9.6153846153846159E-2</v>
      </c>
      <c r="Q3954" t="s">
        <v>8271</v>
      </c>
      <c r="R3954" s="7" t="s">
        <v>8315</v>
      </c>
      <c r="S3954" t="s">
        <v>8316</v>
      </c>
      <c r="T3954" s="5">
        <f t="shared" si="247"/>
        <v>25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s="6">
        <f t="shared" si="246"/>
        <v>0</v>
      </c>
      <c r="Q3955" t="s">
        <v>8271</v>
      </c>
      <c r="R3955" s="7" t="s">
        <v>8315</v>
      </c>
      <c r="S3955" t="s">
        <v>8316</v>
      </c>
      <c r="T3955" s="5" t="e">
        <f t="shared" si="247"/>
        <v>#DIV/0!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s="6">
        <f t="shared" si="246"/>
        <v>0</v>
      </c>
      <c r="Q3956" t="s">
        <v>8271</v>
      </c>
      <c r="R3956" s="7" t="s">
        <v>8315</v>
      </c>
      <c r="S3956" t="s">
        <v>8316</v>
      </c>
      <c r="T3956" s="5" t="e">
        <f t="shared" si="247"/>
        <v>#DIV/0!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s="6">
        <f t="shared" si="246"/>
        <v>24.285714285714285</v>
      </c>
      <c r="Q3957" t="s">
        <v>8271</v>
      </c>
      <c r="R3957" s="7" t="s">
        <v>8315</v>
      </c>
      <c r="S3957" t="s">
        <v>8316</v>
      </c>
      <c r="T3957" s="5">
        <f t="shared" si="247"/>
        <v>53.125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s="6">
        <f t="shared" si="246"/>
        <v>0</v>
      </c>
      <c r="Q3958" t="s">
        <v>8271</v>
      </c>
      <c r="R3958" s="7" t="s">
        <v>8315</v>
      </c>
      <c r="S3958" t="s">
        <v>8316</v>
      </c>
      <c r="T3958" s="5" t="e">
        <f t="shared" si="247"/>
        <v>#DIV/0!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s="6">
        <f t="shared" si="246"/>
        <v>2.5000000000000001E-2</v>
      </c>
      <c r="Q3959" t="s">
        <v>8271</v>
      </c>
      <c r="R3959" s="7" t="s">
        <v>8315</v>
      </c>
      <c r="S3959" t="s">
        <v>8316</v>
      </c>
      <c r="T3959" s="5">
        <f t="shared" si="247"/>
        <v>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s="6">
        <f t="shared" si="246"/>
        <v>32.049999999999997</v>
      </c>
      <c r="Q3960" t="s">
        <v>8271</v>
      </c>
      <c r="R3960" s="7" t="s">
        <v>8315</v>
      </c>
      <c r="S3960" t="s">
        <v>8316</v>
      </c>
      <c r="T3960" s="5">
        <f t="shared" si="247"/>
        <v>40.0625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s="6">
        <f t="shared" si="246"/>
        <v>24.333333333333336</v>
      </c>
      <c r="Q3961" t="s">
        <v>8271</v>
      </c>
      <c r="R3961" s="7" t="s">
        <v>8315</v>
      </c>
      <c r="S3961" t="s">
        <v>8316</v>
      </c>
      <c r="T3961" s="5">
        <f t="shared" si="247"/>
        <v>24.333333333333332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s="6">
        <f t="shared" si="246"/>
        <v>1.5</v>
      </c>
      <c r="Q3962" t="s">
        <v>8271</v>
      </c>
      <c r="R3962" s="7" t="s">
        <v>8315</v>
      </c>
      <c r="S3962" t="s">
        <v>8316</v>
      </c>
      <c r="T3962" s="5">
        <f t="shared" si="247"/>
        <v>11.25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s="6">
        <f t="shared" si="246"/>
        <v>0.42</v>
      </c>
      <c r="Q3963" t="s">
        <v>8271</v>
      </c>
      <c r="R3963" s="7" t="s">
        <v>8315</v>
      </c>
      <c r="S3963" t="s">
        <v>8316</v>
      </c>
      <c r="T3963" s="5">
        <f t="shared" si="247"/>
        <v>10.5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s="6">
        <f t="shared" si="246"/>
        <v>3.214285714285714</v>
      </c>
      <c r="Q3964" t="s">
        <v>8271</v>
      </c>
      <c r="R3964" s="7" t="s">
        <v>8315</v>
      </c>
      <c r="S3964" t="s">
        <v>8316</v>
      </c>
      <c r="T3964" s="5">
        <f t="shared" si="247"/>
        <v>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s="6">
        <f t="shared" si="246"/>
        <v>0</v>
      </c>
      <c r="Q3965" t="s">
        <v>8271</v>
      </c>
      <c r="R3965" s="7" t="s">
        <v>8315</v>
      </c>
      <c r="S3965" t="s">
        <v>8316</v>
      </c>
      <c r="T3965" s="5" t="e">
        <f t="shared" si="247"/>
        <v>#DIV/0!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s="6">
        <f t="shared" si="246"/>
        <v>6.3</v>
      </c>
      <c r="Q3966" t="s">
        <v>8271</v>
      </c>
      <c r="R3966" s="7" t="s">
        <v>8315</v>
      </c>
      <c r="S3966" t="s">
        <v>8316</v>
      </c>
      <c r="T3966" s="5">
        <f t="shared" si="247"/>
        <v>42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s="6">
        <f t="shared" si="246"/>
        <v>14.249999999999998</v>
      </c>
      <c r="Q3967" t="s">
        <v>8271</v>
      </c>
      <c r="R3967" s="7" t="s">
        <v>8315</v>
      </c>
      <c r="S3967" t="s">
        <v>8316</v>
      </c>
      <c r="T3967" s="5">
        <f t="shared" si="247"/>
        <v>71.25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s="6">
        <f t="shared" si="246"/>
        <v>0.6</v>
      </c>
      <c r="Q3968" t="s">
        <v>8271</v>
      </c>
      <c r="R3968" s="7" t="s">
        <v>8315</v>
      </c>
      <c r="S3968" t="s">
        <v>8316</v>
      </c>
      <c r="T3968" s="5">
        <f t="shared" si="247"/>
        <v>22.5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s="6">
        <f t="shared" si="246"/>
        <v>24.117647058823529</v>
      </c>
      <c r="Q3969" t="s">
        <v>8271</v>
      </c>
      <c r="R3969" s="7" t="s">
        <v>8315</v>
      </c>
      <c r="S3969" t="s">
        <v>8316</v>
      </c>
      <c r="T3969" s="5">
        <f t="shared" si="247"/>
        <v>41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s="6">
        <f t="shared" si="246"/>
        <v>10.54</v>
      </c>
      <c r="Q3970" t="s">
        <v>8271</v>
      </c>
      <c r="R3970" s="7" t="s">
        <v>8315</v>
      </c>
      <c r="S3970" t="s">
        <v>8316</v>
      </c>
      <c r="T3970" s="5">
        <f t="shared" si="247"/>
        <v>47.909090909090907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13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s="6">
        <f t="shared" ref="P3971:P4034" si="250">(E3971/D3971)*100</f>
        <v>7.4690265486725664</v>
      </c>
      <c r="Q3971" t="s">
        <v>8271</v>
      </c>
      <c r="R3971" s="7" t="s">
        <v>8315</v>
      </c>
      <c r="S3971" t="s">
        <v>8316</v>
      </c>
      <c r="T3971" s="5">
        <f t="shared" ref="T3971:T4034" si="251">E3971/N3971</f>
        <v>35.166666666666664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s="6">
        <f t="shared" si="250"/>
        <v>7.3333333333333334E-2</v>
      </c>
      <c r="Q3972" t="s">
        <v>8271</v>
      </c>
      <c r="R3972" s="7" t="s">
        <v>8315</v>
      </c>
      <c r="S3972" t="s">
        <v>8316</v>
      </c>
      <c r="T3972" s="5">
        <f t="shared" si="251"/>
        <v>5.5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s="6">
        <f t="shared" si="250"/>
        <v>0.97142857142857131</v>
      </c>
      <c r="Q3973" t="s">
        <v>8271</v>
      </c>
      <c r="R3973" s="7" t="s">
        <v>8315</v>
      </c>
      <c r="S3973" t="s">
        <v>8316</v>
      </c>
      <c r="T3973" s="5">
        <f t="shared" si="251"/>
        <v>22.666666666666668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s="6">
        <f t="shared" si="250"/>
        <v>21.099999999999998</v>
      </c>
      <c r="Q3974" t="s">
        <v>8271</v>
      </c>
      <c r="R3974" s="7" t="s">
        <v>8315</v>
      </c>
      <c r="S3974" t="s">
        <v>8316</v>
      </c>
      <c r="T3974" s="5">
        <f t="shared" si="251"/>
        <v>26.375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s="6">
        <f t="shared" si="250"/>
        <v>78.100000000000009</v>
      </c>
      <c r="Q3975" t="s">
        <v>8271</v>
      </c>
      <c r="R3975" s="7" t="s">
        <v>8315</v>
      </c>
      <c r="S3975" t="s">
        <v>8316</v>
      </c>
      <c r="T3975" s="5">
        <f t="shared" si="251"/>
        <v>105.54054054054055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s="6">
        <f t="shared" si="250"/>
        <v>32</v>
      </c>
      <c r="Q3976" t="s">
        <v>8271</v>
      </c>
      <c r="R3976" s="7" t="s">
        <v>8315</v>
      </c>
      <c r="S3976" t="s">
        <v>8316</v>
      </c>
      <c r="T3976" s="5">
        <f t="shared" si="251"/>
        <v>29.09090909090909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s="6">
        <f t="shared" si="250"/>
        <v>0</v>
      </c>
      <c r="Q3977" t="s">
        <v>8271</v>
      </c>
      <c r="R3977" s="7" t="s">
        <v>8315</v>
      </c>
      <c r="S3977" t="s">
        <v>8316</v>
      </c>
      <c r="T3977" s="5" t="e">
        <f t="shared" si="251"/>
        <v>#DIV/0!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s="6">
        <f t="shared" si="250"/>
        <v>47.692307692307693</v>
      </c>
      <c r="Q3978" t="s">
        <v>8271</v>
      </c>
      <c r="R3978" s="7" t="s">
        <v>8315</v>
      </c>
      <c r="S3978" t="s">
        <v>8316</v>
      </c>
      <c r="T3978" s="5">
        <f t="shared" si="251"/>
        <v>62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s="6">
        <f t="shared" si="250"/>
        <v>1.4500000000000002</v>
      </c>
      <c r="Q3979" t="s">
        <v>8271</v>
      </c>
      <c r="R3979" s="7" t="s">
        <v>8315</v>
      </c>
      <c r="S3979" t="s">
        <v>8316</v>
      </c>
      <c r="T3979" s="5">
        <f t="shared" si="251"/>
        <v>217.5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s="6">
        <f t="shared" si="250"/>
        <v>10.7</v>
      </c>
      <c r="Q3980" t="s">
        <v>8271</v>
      </c>
      <c r="R3980" s="7" t="s">
        <v>8315</v>
      </c>
      <c r="S3980" t="s">
        <v>8316</v>
      </c>
      <c r="T3980" s="5">
        <f t="shared" si="251"/>
        <v>26.75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s="6">
        <f t="shared" si="250"/>
        <v>1.8333333333333333</v>
      </c>
      <c r="Q3981" t="s">
        <v>8271</v>
      </c>
      <c r="R3981" s="7" t="s">
        <v>8315</v>
      </c>
      <c r="S3981" t="s">
        <v>8316</v>
      </c>
      <c r="T3981" s="5">
        <f t="shared" si="251"/>
        <v>18.333333333333332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s="6">
        <f t="shared" si="250"/>
        <v>18</v>
      </c>
      <c r="Q3982" t="s">
        <v>8271</v>
      </c>
      <c r="R3982" s="7" t="s">
        <v>8315</v>
      </c>
      <c r="S3982" t="s">
        <v>8316</v>
      </c>
      <c r="T3982" s="5">
        <f t="shared" si="251"/>
        <v>64.285714285714292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s="6">
        <f t="shared" si="250"/>
        <v>4.083333333333333</v>
      </c>
      <c r="Q3983" t="s">
        <v>8271</v>
      </c>
      <c r="R3983" s="7" t="s">
        <v>8315</v>
      </c>
      <c r="S3983" t="s">
        <v>8316</v>
      </c>
      <c r="T3983" s="5">
        <f t="shared" si="251"/>
        <v>175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s="6">
        <f t="shared" si="250"/>
        <v>20</v>
      </c>
      <c r="Q3984" t="s">
        <v>8271</v>
      </c>
      <c r="R3984" s="7" t="s">
        <v>8315</v>
      </c>
      <c r="S3984" t="s">
        <v>8316</v>
      </c>
      <c r="T3984" s="5">
        <f t="shared" si="251"/>
        <v>34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s="6">
        <f t="shared" si="250"/>
        <v>34.802513464991023</v>
      </c>
      <c r="Q3985" t="s">
        <v>8271</v>
      </c>
      <c r="R3985" s="7" t="s">
        <v>8315</v>
      </c>
      <c r="S3985" t="s">
        <v>8316</v>
      </c>
      <c r="T3985" s="5">
        <f t="shared" si="251"/>
        <v>84.282608695652172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s="6">
        <f t="shared" si="250"/>
        <v>6.3333333333333339</v>
      </c>
      <c r="Q3986" t="s">
        <v>8271</v>
      </c>
      <c r="R3986" s="7" t="s">
        <v>8315</v>
      </c>
      <c r="S3986" t="s">
        <v>8316</v>
      </c>
      <c r="T3986" s="5">
        <f t="shared" si="251"/>
        <v>9.5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s="6">
        <f t="shared" si="250"/>
        <v>32.049999999999997</v>
      </c>
      <c r="Q3987" t="s">
        <v>8271</v>
      </c>
      <c r="R3987" s="7" t="s">
        <v>8315</v>
      </c>
      <c r="S3987" t="s">
        <v>8316</v>
      </c>
      <c r="T3987" s="5">
        <f t="shared" si="251"/>
        <v>33.736842105263158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s="6">
        <f t="shared" si="250"/>
        <v>9.76</v>
      </c>
      <c r="Q3988" t="s">
        <v>8271</v>
      </c>
      <c r="R3988" s="7" t="s">
        <v>8315</v>
      </c>
      <c r="S3988" t="s">
        <v>8316</v>
      </c>
      <c r="T3988" s="5">
        <f t="shared" si="251"/>
        <v>37.53846153846154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s="6">
        <f t="shared" si="250"/>
        <v>37.75</v>
      </c>
      <c r="Q3989" t="s">
        <v>8271</v>
      </c>
      <c r="R3989" s="7" t="s">
        <v>8315</v>
      </c>
      <c r="S3989" t="s">
        <v>8316</v>
      </c>
      <c r="T3989" s="5">
        <f t="shared" si="251"/>
        <v>11.615384615384615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s="6">
        <f t="shared" si="250"/>
        <v>2.1333333333333333</v>
      </c>
      <c r="Q3990" t="s">
        <v>8271</v>
      </c>
      <c r="R3990" s="7" t="s">
        <v>8315</v>
      </c>
      <c r="S3990" t="s">
        <v>8316</v>
      </c>
      <c r="T3990" s="5">
        <f t="shared" si="251"/>
        <v>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s="6">
        <f t="shared" si="250"/>
        <v>0</v>
      </c>
      <c r="Q3991" t="s">
        <v>8271</v>
      </c>
      <c r="R3991" s="7" t="s">
        <v>8315</v>
      </c>
      <c r="S3991" t="s">
        <v>8316</v>
      </c>
      <c r="T3991" s="5" t="e">
        <f t="shared" si="251"/>
        <v>#DIV/0!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s="6">
        <f t="shared" si="250"/>
        <v>4.1818181818181817</v>
      </c>
      <c r="Q3992" t="s">
        <v>8271</v>
      </c>
      <c r="R3992" s="7" t="s">
        <v>8315</v>
      </c>
      <c r="S3992" t="s">
        <v>8316</v>
      </c>
      <c r="T3992" s="5">
        <f t="shared" si="251"/>
        <v>23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s="6">
        <f t="shared" si="250"/>
        <v>20</v>
      </c>
      <c r="Q3993" t="s">
        <v>8271</v>
      </c>
      <c r="R3993" s="7" t="s">
        <v>8315</v>
      </c>
      <c r="S3993" t="s">
        <v>8316</v>
      </c>
      <c r="T3993" s="5">
        <f t="shared" si="251"/>
        <v>100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s="6">
        <f t="shared" si="250"/>
        <v>5.41</v>
      </c>
      <c r="Q3994" t="s">
        <v>8271</v>
      </c>
      <c r="R3994" s="7" t="s">
        <v>8315</v>
      </c>
      <c r="S3994" t="s">
        <v>8316</v>
      </c>
      <c r="T3994" s="5">
        <f t="shared" si="251"/>
        <v>60.111111111111114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s="6">
        <f t="shared" si="250"/>
        <v>6.0000000000000001E-3</v>
      </c>
      <c r="Q3995" t="s">
        <v>8271</v>
      </c>
      <c r="R3995" s="7" t="s">
        <v>8315</v>
      </c>
      <c r="S3995" t="s">
        <v>8316</v>
      </c>
      <c r="T3995" s="5">
        <f t="shared" si="251"/>
        <v>3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s="6">
        <f t="shared" si="250"/>
        <v>0.25</v>
      </c>
      <c r="Q3996" t="s">
        <v>8271</v>
      </c>
      <c r="R3996" s="7" t="s">
        <v>8315</v>
      </c>
      <c r="S3996" t="s">
        <v>8316</v>
      </c>
      <c r="T3996" s="5">
        <f t="shared" si="251"/>
        <v>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s="6">
        <f t="shared" si="250"/>
        <v>35</v>
      </c>
      <c r="Q3997" t="s">
        <v>8271</v>
      </c>
      <c r="R3997" s="7" t="s">
        <v>8315</v>
      </c>
      <c r="S3997" t="s">
        <v>8316</v>
      </c>
      <c r="T3997" s="5">
        <f t="shared" si="251"/>
        <v>17.5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s="6">
        <f t="shared" si="250"/>
        <v>16.566666666666666</v>
      </c>
      <c r="Q3998" t="s">
        <v>8271</v>
      </c>
      <c r="R3998" s="7" t="s">
        <v>8315</v>
      </c>
      <c r="S3998" t="s">
        <v>8316</v>
      </c>
      <c r="T3998" s="5">
        <f t="shared" si="251"/>
        <v>29.235294117647058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s="6">
        <f t="shared" si="250"/>
        <v>0</v>
      </c>
      <c r="Q3999" t="s">
        <v>8271</v>
      </c>
      <c r="R3999" s="7" t="s">
        <v>8315</v>
      </c>
      <c r="S3999" t="s">
        <v>8316</v>
      </c>
      <c r="T3999" s="5" t="e">
        <f t="shared" si="251"/>
        <v>#DIV/0!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s="6">
        <f t="shared" si="250"/>
        <v>57.199999999999996</v>
      </c>
      <c r="Q4000" t="s">
        <v>8271</v>
      </c>
      <c r="R4000" s="7" t="s">
        <v>8315</v>
      </c>
      <c r="S4000" t="s">
        <v>8316</v>
      </c>
      <c r="T4000" s="5">
        <f t="shared" si="251"/>
        <v>59.583333333333336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s="6">
        <f t="shared" si="250"/>
        <v>16.514285714285716</v>
      </c>
      <c r="Q4001" t="s">
        <v>8271</v>
      </c>
      <c r="R4001" s="7" t="s">
        <v>8315</v>
      </c>
      <c r="S4001" t="s">
        <v>8316</v>
      </c>
      <c r="T4001" s="5">
        <f t="shared" si="251"/>
        <v>82.571428571428569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s="6">
        <f t="shared" si="250"/>
        <v>0.125</v>
      </c>
      <c r="Q4002" t="s">
        <v>8271</v>
      </c>
      <c r="R4002" s="7" t="s">
        <v>8315</v>
      </c>
      <c r="S4002" t="s">
        <v>8316</v>
      </c>
      <c r="T4002" s="5">
        <f t="shared" si="251"/>
        <v>10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s="6">
        <f t="shared" si="250"/>
        <v>37.75</v>
      </c>
      <c r="Q4003" t="s">
        <v>8271</v>
      </c>
      <c r="R4003" s="7" t="s">
        <v>8315</v>
      </c>
      <c r="S4003" t="s">
        <v>8316</v>
      </c>
      <c r="T4003" s="5">
        <f t="shared" si="251"/>
        <v>32.357142857142854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s="6">
        <f t="shared" si="250"/>
        <v>1.8399999999999999</v>
      </c>
      <c r="Q4004" t="s">
        <v>8271</v>
      </c>
      <c r="R4004" s="7" t="s">
        <v>8315</v>
      </c>
      <c r="S4004" t="s">
        <v>8316</v>
      </c>
      <c r="T4004" s="5">
        <f t="shared" si="251"/>
        <v>5.75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s="6">
        <f t="shared" si="250"/>
        <v>10.050000000000001</v>
      </c>
      <c r="Q4005" t="s">
        <v>8271</v>
      </c>
      <c r="R4005" s="7" t="s">
        <v>8315</v>
      </c>
      <c r="S4005" t="s">
        <v>8316</v>
      </c>
      <c r="T4005" s="5">
        <f t="shared" si="251"/>
        <v>100.5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s="6">
        <f t="shared" si="250"/>
        <v>0.2</v>
      </c>
      <c r="Q4006" t="s">
        <v>8271</v>
      </c>
      <c r="R4006" s="7" t="s">
        <v>8315</v>
      </c>
      <c r="S4006" t="s">
        <v>8316</v>
      </c>
      <c r="T4006" s="5">
        <f t="shared" si="251"/>
        <v>1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s="6">
        <f t="shared" si="250"/>
        <v>1.3333333333333335</v>
      </c>
      <c r="Q4007" t="s">
        <v>8271</v>
      </c>
      <c r="R4007" s="7" t="s">
        <v>8315</v>
      </c>
      <c r="S4007" t="s">
        <v>8316</v>
      </c>
      <c r="T4007" s="5">
        <f t="shared" si="251"/>
        <v>20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s="6">
        <f t="shared" si="250"/>
        <v>6.6666666666666671E-3</v>
      </c>
      <c r="Q4008" t="s">
        <v>8271</v>
      </c>
      <c r="R4008" s="7" t="s">
        <v>8315</v>
      </c>
      <c r="S4008" t="s">
        <v>8316</v>
      </c>
      <c r="T4008" s="5">
        <f t="shared" si="251"/>
        <v>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s="6">
        <f t="shared" si="250"/>
        <v>0.25</v>
      </c>
      <c r="Q4009" t="s">
        <v>8271</v>
      </c>
      <c r="R4009" s="7" t="s">
        <v>8315</v>
      </c>
      <c r="S4009" t="s">
        <v>8316</v>
      </c>
      <c r="T4009" s="5">
        <f t="shared" si="251"/>
        <v>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s="6">
        <f t="shared" si="250"/>
        <v>6</v>
      </c>
      <c r="Q4010" t="s">
        <v>8271</v>
      </c>
      <c r="R4010" s="7" t="s">
        <v>8315</v>
      </c>
      <c r="S4010" t="s">
        <v>8316</v>
      </c>
      <c r="T4010" s="5">
        <f t="shared" si="251"/>
        <v>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s="6">
        <f t="shared" si="250"/>
        <v>3.8860103626943006</v>
      </c>
      <c r="Q4011" t="s">
        <v>8271</v>
      </c>
      <c r="R4011" s="7" t="s">
        <v>8315</v>
      </c>
      <c r="S4011" t="s">
        <v>8316</v>
      </c>
      <c r="T4011" s="5">
        <f t="shared" si="251"/>
        <v>25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s="6">
        <f t="shared" si="250"/>
        <v>24.194444444444443</v>
      </c>
      <c r="Q4012" t="s">
        <v>8271</v>
      </c>
      <c r="R4012" s="7" t="s">
        <v>8315</v>
      </c>
      <c r="S4012" t="s">
        <v>8316</v>
      </c>
      <c r="T4012" s="5">
        <f t="shared" si="251"/>
        <v>45.842105263157897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s="6">
        <f t="shared" si="250"/>
        <v>7.6</v>
      </c>
      <c r="Q4013" t="s">
        <v>8271</v>
      </c>
      <c r="R4013" s="7" t="s">
        <v>8315</v>
      </c>
      <c r="S4013" t="s">
        <v>8316</v>
      </c>
      <c r="T4013" s="5">
        <f t="shared" si="251"/>
        <v>4.75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>(((I4014/60)/60)/24)+DATE(1970,1,1)</f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s="6">
        <f t="shared" si="250"/>
        <v>0</v>
      </c>
      <c r="Q4014" t="s">
        <v>8271</v>
      </c>
      <c r="R4014" s="7" t="s">
        <v>8315</v>
      </c>
      <c r="S4014" t="s">
        <v>8316</v>
      </c>
      <c r="T4014" s="5" t="e">
        <f t="shared" si="251"/>
        <v>#DIV/0!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ref="J4015:J4078" si="252">(((I4015/60)/60)/24)+DATE(1970,1,1)</f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s="6">
        <f t="shared" si="250"/>
        <v>1.3</v>
      </c>
      <c r="Q4015" t="s">
        <v>8271</v>
      </c>
      <c r="R4015" s="7" t="s">
        <v>8315</v>
      </c>
      <c r="S4015" t="s">
        <v>8316</v>
      </c>
      <c r="T4015" s="5">
        <f t="shared" si="251"/>
        <v>13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2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s="6">
        <f t="shared" si="250"/>
        <v>0</v>
      </c>
      <c r="Q4016" t="s">
        <v>8271</v>
      </c>
      <c r="R4016" s="7" t="s">
        <v>8315</v>
      </c>
      <c r="S4016" t="s">
        <v>8316</v>
      </c>
      <c r="T4016" s="5" t="e">
        <f t="shared" si="251"/>
        <v>#DIV/0!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2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s="6">
        <f t="shared" si="250"/>
        <v>1.4285714285714287E-2</v>
      </c>
      <c r="Q4017" t="s">
        <v>8271</v>
      </c>
      <c r="R4017" s="7" t="s">
        <v>8315</v>
      </c>
      <c r="S4017" t="s">
        <v>8316</v>
      </c>
      <c r="T4017" s="5">
        <f t="shared" si="251"/>
        <v>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2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s="6">
        <f t="shared" si="250"/>
        <v>14.000000000000002</v>
      </c>
      <c r="Q4018" t="s">
        <v>8271</v>
      </c>
      <c r="R4018" s="7" t="s">
        <v>8315</v>
      </c>
      <c r="S4018" t="s">
        <v>8316</v>
      </c>
      <c r="T4018" s="5">
        <f t="shared" si="251"/>
        <v>10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2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s="6">
        <f t="shared" si="250"/>
        <v>1.05</v>
      </c>
      <c r="Q4019" t="s">
        <v>8271</v>
      </c>
      <c r="R4019" s="7" t="s">
        <v>8315</v>
      </c>
      <c r="S4019" t="s">
        <v>8316</v>
      </c>
      <c r="T4019" s="5">
        <f t="shared" si="251"/>
        <v>52.5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2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s="6">
        <f t="shared" si="250"/>
        <v>8.6666666666666679</v>
      </c>
      <c r="Q4020" t="s">
        <v>8271</v>
      </c>
      <c r="R4020" s="7" t="s">
        <v>8315</v>
      </c>
      <c r="S4020" t="s">
        <v>8316</v>
      </c>
      <c r="T4020" s="5">
        <f t="shared" si="251"/>
        <v>32.5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2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s="6">
        <f t="shared" si="250"/>
        <v>0.82857142857142851</v>
      </c>
      <c r="Q4021" t="s">
        <v>8271</v>
      </c>
      <c r="R4021" s="7" t="s">
        <v>8315</v>
      </c>
      <c r="S4021" t="s">
        <v>8316</v>
      </c>
      <c r="T4021" s="5">
        <f t="shared" si="251"/>
        <v>7.25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2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s="6">
        <f t="shared" si="250"/>
        <v>16.666666666666664</v>
      </c>
      <c r="Q4022" t="s">
        <v>8271</v>
      </c>
      <c r="R4022" s="7" t="s">
        <v>8315</v>
      </c>
      <c r="S4022" t="s">
        <v>8316</v>
      </c>
      <c r="T4022" s="5">
        <f t="shared" si="251"/>
        <v>33.333333333333336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2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s="6">
        <f t="shared" si="250"/>
        <v>0.83333333333333337</v>
      </c>
      <c r="Q4023" t="s">
        <v>8271</v>
      </c>
      <c r="R4023" s="7" t="s">
        <v>8315</v>
      </c>
      <c r="S4023" t="s">
        <v>8316</v>
      </c>
      <c r="T4023" s="5">
        <f t="shared" si="251"/>
        <v>62.5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2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s="6">
        <f t="shared" si="250"/>
        <v>69.561111111111103</v>
      </c>
      <c r="Q4024" t="s">
        <v>8271</v>
      </c>
      <c r="R4024" s="7" t="s">
        <v>8315</v>
      </c>
      <c r="S4024" t="s">
        <v>8316</v>
      </c>
      <c r="T4024" s="5">
        <f t="shared" si="251"/>
        <v>63.558375634517766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2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s="6">
        <f t="shared" si="250"/>
        <v>0</v>
      </c>
      <c r="Q4025" t="s">
        <v>8271</v>
      </c>
      <c r="R4025" s="7" t="s">
        <v>8315</v>
      </c>
      <c r="S4025" t="s">
        <v>8316</v>
      </c>
      <c r="T4025" s="5" t="e">
        <f t="shared" si="251"/>
        <v>#DIV/0!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2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s="6">
        <f t="shared" si="250"/>
        <v>1.25</v>
      </c>
      <c r="Q4026" t="s">
        <v>8271</v>
      </c>
      <c r="R4026" s="7" t="s">
        <v>8315</v>
      </c>
      <c r="S4026" t="s">
        <v>8316</v>
      </c>
      <c r="T4026" s="5">
        <f t="shared" si="251"/>
        <v>10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2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s="6">
        <f t="shared" si="250"/>
        <v>5</v>
      </c>
      <c r="Q4027" t="s">
        <v>8271</v>
      </c>
      <c r="R4027" s="7" t="s">
        <v>8315</v>
      </c>
      <c r="S4027" t="s">
        <v>8316</v>
      </c>
      <c r="T4027" s="5">
        <f t="shared" si="251"/>
        <v>62.5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2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s="6">
        <f t="shared" si="250"/>
        <v>0</v>
      </c>
      <c r="Q4028" t="s">
        <v>8271</v>
      </c>
      <c r="R4028" s="7" t="s">
        <v>8315</v>
      </c>
      <c r="S4028" t="s">
        <v>8316</v>
      </c>
      <c r="T4028" s="5" t="e">
        <f t="shared" si="251"/>
        <v>#DIV/0!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2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s="6">
        <f t="shared" si="250"/>
        <v>7.166666666666667</v>
      </c>
      <c r="Q4029" t="s">
        <v>8271</v>
      </c>
      <c r="R4029" s="7" t="s">
        <v>8315</v>
      </c>
      <c r="S4029" t="s">
        <v>8316</v>
      </c>
      <c r="T4029" s="5">
        <f t="shared" si="251"/>
        <v>30.714285714285715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2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s="6">
        <f t="shared" si="250"/>
        <v>28.050000000000004</v>
      </c>
      <c r="Q4030" t="s">
        <v>8271</v>
      </c>
      <c r="R4030" s="7" t="s">
        <v>8315</v>
      </c>
      <c r="S4030" t="s">
        <v>8316</v>
      </c>
      <c r="T4030" s="5">
        <f t="shared" si="251"/>
        <v>51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2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s="6">
        <f t="shared" si="250"/>
        <v>0</v>
      </c>
      <c r="Q4031" t="s">
        <v>8271</v>
      </c>
      <c r="R4031" s="7" t="s">
        <v>8315</v>
      </c>
      <c r="S4031" t="s">
        <v>8316</v>
      </c>
      <c r="T4031" s="5" t="e">
        <f t="shared" si="251"/>
        <v>#DIV/0!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2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s="6">
        <f t="shared" si="250"/>
        <v>16</v>
      </c>
      <c r="Q4032" t="s">
        <v>8271</v>
      </c>
      <c r="R4032" s="7" t="s">
        <v>8315</v>
      </c>
      <c r="S4032" t="s">
        <v>8316</v>
      </c>
      <c r="T4032" s="5">
        <f t="shared" si="251"/>
        <v>66.666666666666671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2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s="6">
        <f t="shared" si="250"/>
        <v>0</v>
      </c>
      <c r="Q4033" t="s">
        <v>8271</v>
      </c>
      <c r="R4033" s="7" t="s">
        <v>8315</v>
      </c>
      <c r="S4033" t="s">
        <v>8316</v>
      </c>
      <c r="T4033" s="5" t="e">
        <f t="shared" si="251"/>
        <v>#DIV/0!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2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s="6">
        <f t="shared" si="250"/>
        <v>6.8287037037037033</v>
      </c>
      <c r="Q4034" t="s">
        <v>8271</v>
      </c>
      <c r="R4034" s="7" t="s">
        <v>8315</v>
      </c>
      <c r="S4034" t="s">
        <v>8316</v>
      </c>
      <c r="T4034" s="5">
        <f t="shared" si="251"/>
        <v>59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si="252"/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s="6">
        <f t="shared" ref="P4035:P4098" si="254">(E4035/D4035)*100</f>
        <v>25.698702928870294</v>
      </c>
      <c r="Q4035" t="s">
        <v>8271</v>
      </c>
      <c r="R4035" s="7" t="s">
        <v>8315</v>
      </c>
      <c r="S4035" t="s">
        <v>8316</v>
      </c>
      <c r="T4035" s="5">
        <f t="shared" ref="T4035:T4098" si="255">E4035/N4035</f>
        <v>65.340319148936175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s="6">
        <f t="shared" si="254"/>
        <v>1.4814814814814816</v>
      </c>
      <c r="Q4036" t="s">
        <v>8271</v>
      </c>
      <c r="R4036" s="7" t="s">
        <v>8315</v>
      </c>
      <c r="S4036" t="s">
        <v>8316</v>
      </c>
      <c r="T4036" s="5">
        <f t="shared" si="255"/>
        <v>100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s="6">
        <f t="shared" si="254"/>
        <v>36.85</v>
      </c>
      <c r="Q4037" t="s">
        <v>8271</v>
      </c>
      <c r="R4037" s="7" t="s">
        <v>8315</v>
      </c>
      <c r="S4037" t="s">
        <v>8316</v>
      </c>
      <c r="T4037" s="5">
        <f t="shared" si="255"/>
        <v>147.4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s="6">
        <f t="shared" si="254"/>
        <v>47.05</v>
      </c>
      <c r="Q4038" t="s">
        <v>8271</v>
      </c>
      <c r="R4038" s="7" t="s">
        <v>8315</v>
      </c>
      <c r="S4038" t="s">
        <v>8316</v>
      </c>
      <c r="T4038" s="5">
        <f t="shared" si="255"/>
        <v>166.05882352941177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s="6">
        <f t="shared" si="254"/>
        <v>11.428571428571429</v>
      </c>
      <c r="Q4039" t="s">
        <v>8271</v>
      </c>
      <c r="R4039" s="7" t="s">
        <v>8315</v>
      </c>
      <c r="S4039" t="s">
        <v>8316</v>
      </c>
      <c r="T4039" s="5">
        <f t="shared" si="255"/>
        <v>40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s="6">
        <f t="shared" si="254"/>
        <v>12.04</v>
      </c>
      <c r="Q4040" t="s">
        <v>8271</v>
      </c>
      <c r="R4040" s="7" t="s">
        <v>8315</v>
      </c>
      <c r="S4040" t="s">
        <v>8316</v>
      </c>
      <c r="T4040" s="5">
        <f t="shared" si="255"/>
        <v>75.25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s="6">
        <f t="shared" si="254"/>
        <v>60</v>
      </c>
      <c r="Q4041" t="s">
        <v>8271</v>
      </c>
      <c r="R4041" s="7" t="s">
        <v>8315</v>
      </c>
      <c r="S4041" t="s">
        <v>8316</v>
      </c>
      <c r="T4041" s="5">
        <f t="shared" si="255"/>
        <v>60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s="6">
        <f t="shared" si="254"/>
        <v>31.25</v>
      </c>
      <c r="Q4042" t="s">
        <v>8271</v>
      </c>
      <c r="R4042" s="7" t="s">
        <v>8315</v>
      </c>
      <c r="S4042" t="s">
        <v>8316</v>
      </c>
      <c r="T4042" s="5">
        <f t="shared" si="255"/>
        <v>1250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s="6">
        <f t="shared" si="254"/>
        <v>0.42</v>
      </c>
      <c r="Q4043" t="s">
        <v>8271</v>
      </c>
      <c r="R4043" s="7" t="s">
        <v>8315</v>
      </c>
      <c r="S4043" t="s">
        <v>8316</v>
      </c>
      <c r="T4043" s="5">
        <f t="shared" si="255"/>
        <v>10.5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s="6">
        <f t="shared" si="254"/>
        <v>0.21</v>
      </c>
      <c r="Q4044" t="s">
        <v>8271</v>
      </c>
      <c r="R4044" s="7" t="s">
        <v>8315</v>
      </c>
      <c r="S4044" t="s">
        <v>8316</v>
      </c>
      <c r="T4044" s="5">
        <f t="shared" si="255"/>
        <v>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s="6">
        <f t="shared" si="254"/>
        <v>0</v>
      </c>
      <c r="Q4045" t="s">
        <v>8271</v>
      </c>
      <c r="R4045" s="7" t="s">
        <v>8315</v>
      </c>
      <c r="S4045" t="s">
        <v>8316</v>
      </c>
      <c r="T4045" s="5" t="e">
        <f t="shared" si="255"/>
        <v>#DIV/0!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s="6">
        <f t="shared" si="254"/>
        <v>37.5</v>
      </c>
      <c r="Q4046" t="s">
        <v>8271</v>
      </c>
      <c r="R4046" s="7" t="s">
        <v>8315</v>
      </c>
      <c r="S4046" t="s">
        <v>8316</v>
      </c>
      <c r="T4046" s="5">
        <f t="shared" si="255"/>
        <v>56.25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s="6">
        <f t="shared" si="254"/>
        <v>0.02</v>
      </c>
      <c r="Q4047" t="s">
        <v>8271</v>
      </c>
      <c r="R4047" s="7" t="s">
        <v>8315</v>
      </c>
      <c r="S4047" t="s">
        <v>8316</v>
      </c>
      <c r="T4047" s="5">
        <f t="shared" si="255"/>
        <v>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s="6">
        <f t="shared" si="254"/>
        <v>8.2142857142857135</v>
      </c>
      <c r="Q4048" t="s">
        <v>8271</v>
      </c>
      <c r="R4048" s="7" t="s">
        <v>8315</v>
      </c>
      <c r="S4048" t="s">
        <v>8316</v>
      </c>
      <c r="T4048" s="5">
        <f t="shared" si="255"/>
        <v>38.333333333333336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s="6">
        <f t="shared" si="254"/>
        <v>2.1999999999999997</v>
      </c>
      <c r="Q4049" t="s">
        <v>8271</v>
      </c>
      <c r="R4049" s="7" t="s">
        <v>8315</v>
      </c>
      <c r="S4049" t="s">
        <v>8316</v>
      </c>
      <c r="T4049" s="5">
        <f t="shared" si="255"/>
        <v>27.5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s="6">
        <f t="shared" si="254"/>
        <v>17.652941176470588</v>
      </c>
      <c r="Q4050" t="s">
        <v>8271</v>
      </c>
      <c r="R4050" s="7" t="s">
        <v>8315</v>
      </c>
      <c r="S4050" t="s">
        <v>8316</v>
      </c>
      <c r="T4050" s="5">
        <f t="shared" si="255"/>
        <v>32.978021978021978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s="6">
        <f t="shared" si="254"/>
        <v>0.08</v>
      </c>
      <c r="Q4051" t="s">
        <v>8271</v>
      </c>
      <c r="R4051" s="7" t="s">
        <v>8315</v>
      </c>
      <c r="S4051" t="s">
        <v>8316</v>
      </c>
      <c r="T4051" s="5">
        <f t="shared" si="255"/>
        <v>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s="6">
        <f t="shared" si="254"/>
        <v>6.6666666666666666E-2</v>
      </c>
      <c r="Q4052" t="s">
        <v>8271</v>
      </c>
      <c r="R4052" s="7" t="s">
        <v>8315</v>
      </c>
      <c r="S4052" t="s">
        <v>8316</v>
      </c>
      <c r="T4052" s="5">
        <f t="shared" si="255"/>
        <v>1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s="6">
        <f t="shared" si="254"/>
        <v>0</v>
      </c>
      <c r="Q4053" t="s">
        <v>8271</v>
      </c>
      <c r="R4053" s="7" t="s">
        <v>8315</v>
      </c>
      <c r="S4053" t="s">
        <v>8316</v>
      </c>
      <c r="T4053" s="5" t="e">
        <f t="shared" si="255"/>
        <v>#DIV/0!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s="6">
        <f t="shared" si="254"/>
        <v>37.533333333333339</v>
      </c>
      <c r="Q4054" t="s">
        <v>8271</v>
      </c>
      <c r="R4054" s="7" t="s">
        <v>8315</v>
      </c>
      <c r="S4054" t="s">
        <v>8316</v>
      </c>
      <c r="T4054" s="5">
        <f t="shared" si="255"/>
        <v>86.615384615384613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s="6">
        <f t="shared" si="254"/>
        <v>22</v>
      </c>
      <c r="Q4055" t="s">
        <v>8271</v>
      </c>
      <c r="R4055" s="7" t="s">
        <v>8315</v>
      </c>
      <c r="S4055" t="s">
        <v>8316</v>
      </c>
      <c r="T4055" s="5">
        <f t="shared" si="255"/>
        <v>55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s="6">
        <f t="shared" si="254"/>
        <v>0</v>
      </c>
      <c r="Q4056" t="s">
        <v>8271</v>
      </c>
      <c r="R4056" s="7" t="s">
        <v>8315</v>
      </c>
      <c r="S4056" t="s">
        <v>8316</v>
      </c>
      <c r="T4056" s="5" t="e">
        <f t="shared" si="255"/>
        <v>#DIV/0!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s="6">
        <f t="shared" si="254"/>
        <v>17.62</v>
      </c>
      <c r="Q4057" t="s">
        <v>8271</v>
      </c>
      <c r="R4057" s="7" t="s">
        <v>8315</v>
      </c>
      <c r="S4057" t="s">
        <v>8316</v>
      </c>
      <c r="T4057" s="5">
        <f t="shared" si="255"/>
        <v>41.952380952380949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s="6">
        <f t="shared" si="254"/>
        <v>53</v>
      </c>
      <c r="Q4058" t="s">
        <v>8271</v>
      </c>
      <c r="R4058" s="7" t="s">
        <v>8315</v>
      </c>
      <c r="S4058" t="s">
        <v>8316</v>
      </c>
      <c r="T4058" s="5">
        <f t="shared" si="255"/>
        <v>88.333333333333329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s="6">
        <f t="shared" si="254"/>
        <v>22.142857142857142</v>
      </c>
      <c r="Q4059" t="s">
        <v>8271</v>
      </c>
      <c r="R4059" s="7" t="s">
        <v>8315</v>
      </c>
      <c r="S4059" t="s">
        <v>8316</v>
      </c>
      <c r="T4059" s="5">
        <f t="shared" si="255"/>
        <v>129.16666666666666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s="6">
        <f t="shared" si="254"/>
        <v>2.5333333333333332</v>
      </c>
      <c r="Q4060" t="s">
        <v>8271</v>
      </c>
      <c r="R4060" s="7" t="s">
        <v>8315</v>
      </c>
      <c r="S4060" t="s">
        <v>8316</v>
      </c>
      <c r="T4060" s="5">
        <f t="shared" si="255"/>
        <v>23.75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s="6">
        <f t="shared" si="254"/>
        <v>2.5</v>
      </c>
      <c r="Q4061" t="s">
        <v>8271</v>
      </c>
      <c r="R4061" s="7" t="s">
        <v>8315</v>
      </c>
      <c r="S4061" t="s">
        <v>8316</v>
      </c>
      <c r="T4061" s="5">
        <f t="shared" si="255"/>
        <v>35.714285714285715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s="6">
        <f t="shared" si="254"/>
        <v>2.85</v>
      </c>
      <c r="Q4062" t="s">
        <v>8271</v>
      </c>
      <c r="R4062" s="7" t="s">
        <v>8315</v>
      </c>
      <c r="S4062" t="s">
        <v>8316</v>
      </c>
      <c r="T4062" s="5">
        <f t="shared" si="255"/>
        <v>57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s="6">
        <f t="shared" si="254"/>
        <v>0</v>
      </c>
      <c r="Q4063" t="s">
        <v>8271</v>
      </c>
      <c r="R4063" s="7" t="s">
        <v>8315</v>
      </c>
      <c r="S4063" t="s">
        <v>8316</v>
      </c>
      <c r="T4063" s="5" t="e">
        <f t="shared" si="255"/>
        <v>#DIV/0!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s="6">
        <f t="shared" si="254"/>
        <v>2.4500000000000002</v>
      </c>
      <c r="Q4064" t="s">
        <v>8271</v>
      </c>
      <c r="R4064" s="7" t="s">
        <v>8315</v>
      </c>
      <c r="S4064" t="s">
        <v>8316</v>
      </c>
      <c r="T4064" s="5">
        <f t="shared" si="255"/>
        <v>163.33333333333334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s="6">
        <f t="shared" si="254"/>
        <v>1.4210526315789473</v>
      </c>
      <c r="Q4065" t="s">
        <v>8271</v>
      </c>
      <c r="R4065" s="7" t="s">
        <v>8315</v>
      </c>
      <c r="S4065" t="s">
        <v>8316</v>
      </c>
      <c r="T4065" s="5">
        <f t="shared" si="255"/>
        <v>15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s="6">
        <f t="shared" si="254"/>
        <v>19.25</v>
      </c>
      <c r="Q4066" t="s">
        <v>8271</v>
      </c>
      <c r="R4066" s="7" t="s">
        <v>8315</v>
      </c>
      <c r="S4066" t="s">
        <v>8316</v>
      </c>
      <c r="T4066" s="5">
        <f t="shared" si="255"/>
        <v>64.166666666666671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s="6">
        <f t="shared" si="254"/>
        <v>0.67500000000000004</v>
      </c>
      <c r="Q4067" t="s">
        <v>8271</v>
      </c>
      <c r="R4067" s="7" t="s">
        <v>8315</v>
      </c>
      <c r="S4067" t="s">
        <v>8316</v>
      </c>
      <c r="T4067" s="5">
        <f t="shared" si="255"/>
        <v>6.75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s="6">
        <f t="shared" si="254"/>
        <v>0.16666666666666669</v>
      </c>
      <c r="Q4068" t="s">
        <v>8271</v>
      </c>
      <c r="R4068" s="7" t="s">
        <v>8315</v>
      </c>
      <c r="S4068" t="s">
        <v>8316</v>
      </c>
      <c r="T4068" s="5">
        <f t="shared" si="255"/>
        <v>25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s="6">
        <f t="shared" si="254"/>
        <v>60.9</v>
      </c>
      <c r="Q4069" t="s">
        <v>8271</v>
      </c>
      <c r="R4069" s="7" t="s">
        <v>8315</v>
      </c>
      <c r="S4069" t="s">
        <v>8316</v>
      </c>
      <c r="T4069" s="5">
        <f t="shared" si="255"/>
        <v>179.11764705882354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s="6">
        <f t="shared" si="254"/>
        <v>1</v>
      </c>
      <c r="Q4070" t="s">
        <v>8271</v>
      </c>
      <c r="R4070" s="7" t="s">
        <v>8315</v>
      </c>
      <c r="S4070" t="s">
        <v>8316</v>
      </c>
      <c r="T4070" s="5">
        <f t="shared" si="255"/>
        <v>34.950000000000003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s="6">
        <f t="shared" si="254"/>
        <v>34.4</v>
      </c>
      <c r="Q4071" t="s">
        <v>8271</v>
      </c>
      <c r="R4071" s="7" t="s">
        <v>8315</v>
      </c>
      <c r="S4071" t="s">
        <v>8316</v>
      </c>
      <c r="T4071" s="5">
        <f t="shared" si="255"/>
        <v>33.07692307692308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s="6">
        <f t="shared" si="254"/>
        <v>16.5</v>
      </c>
      <c r="Q4072" t="s">
        <v>8271</v>
      </c>
      <c r="R4072" s="7" t="s">
        <v>8315</v>
      </c>
      <c r="S4072" t="s">
        <v>8316</v>
      </c>
      <c r="T4072" s="5">
        <f t="shared" si="255"/>
        <v>27.5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s="6">
        <f t="shared" si="254"/>
        <v>0</v>
      </c>
      <c r="Q4073" t="s">
        <v>8271</v>
      </c>
      <c r="R4073" s="7" t="s">
        <v>8315</v>
      </c>
      <c r="S4073" t="s">
        <v>8316</v>
      </c>
      <c r="T4073" s="5" t="e">
        <f t="shared" si="255"/>
        <v>#DIV/0!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s="6">
        <f t="shared" si="254"/>
        <v>0.4</v>
      </c>
      <c r="Q4074" t="s">
        <v>8271</v>
      </c>
      <c r="R4074" s="7" t="s">
        <v>8315</v>
      </c>
      <c r="S4074" t="s">
        <v>8316</v>
      </c>
      <c r="T4074" s="5">
        <f t="shared" si="255"/>
        <v>2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s="6">
        <f t="shared" si="254"/>
        <v>1.0571428571428572</v>
      </c>
      <c r="Q4075" t="s">
        <v>8271</v>
      </c>
      <c r="R4075" s="7" t="s">
        <v>8315</v>
      </c>
      <c r="S4075" t="s">
        <v>8316</v>
      </c>
      <c r="T4075" s="5">
        <f t="shared" si="255"/>
        <v>18.5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s="6">
        <f t="shared" si="254"/>
        <v>26.727272727272727</v>
      </c>
      <c r="Q4076" t="s">
        <v>8271</v>
      </c>
      <c r="R4076" s="7" t="s">
        <v>8315</v>
      </c>
      <c r="S4076" t="s">
        <v>8316</v>
      </c>
      <c r="T4076" s="5">
        <f t="shared" si="255"/>
        <v>35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s="6">
        <f t="shared" si="254"/>
        <v>28.799999999999997</v>
      </c>
      <c r="Q4077" t="s">
        <v>8271</v>
      </c>
      <c r="R4077" s="7" t="s">
        <v>8315</v>
      </c>
      <c r="S4077" t="s">
        <v>8316</v>
      </c>
      <c r="T4077" s="5">
        <f t="shared" si="255"/>
        <v>44.307692307692307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s="6">
        <f t="shared" si="254"/>
        <v>0</v>
      </c>
      <c r="Q4078" t="s">
        <v>8271</v>
      </c>
      <c r="R4078" s="7" t="s">
        <v>8315</v>
      </c>
      <c r="S4078" t="s">
        <v>8316</v>
      </c>
      <c r="T4078" s="5" t="e">
        <f t="shared" si="255"/>
        <v>#DIV/0!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ref="J4079:J4115" si="256">(((I4079/60)/60)/24)+DATE(1970,1,1)</f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s="6">
        <f t="shared" si="254"/>
        <v>8.9</v>
      </c>
      <c r="Q4079" t="s">
        <v>8271</v>
      </c>
      <c r="R4079" s="7" t="s">
        <v>8315</v>
      </c>
      <c r="S4079" t="s">
        <v>8316</v>
      </c>
      <c r="T4079" s="5">
        <f t="shared" si="255"/>
        <v>222.5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6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s="6">
        <f t="shared" si="254"/>
        <v>0</v>
      </c>
      <c r="Q4080" t="s">
        <v>8271</v>
      </c>
      <c r="R4080" s="7" t="s">
        <v>8315</v>
      </c>
      <c r="S4080" t="s">
        <v>8316</v>
      </c>
      <c r="T4080" s="5" t="e">
        <f t="shared" si="255"/>
        <v>#DIV/0!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6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s="6">
        <f t="shared" si="254"/>
        <v>0.16666666666666669</v>
      </c>
      <c r="Q4081" t="s">
        <v>8271</v>
      </c>
      <c r="R4081" s="7" t="s">
        <v>8315</v>
      </c>
      <c r="S4081" t="s">
        <v>8316</v>
      </c>
      <c r="T4081" s="5">
        <f t="shared" si="255"/>
        <v>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6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s="6">
        <f t="shared" si="254"/>
        <v>0</v>
      </c>
      <c r="Q4082" t="s">
        <v>8271</v>
      </c>
      <c r="R4082" s="7" t="s">
        <v>8315</v>
      </c>
      <c r="S4082" t="s">
        <v>8316</v>
      </c>
      <c r="T4082" s="5" t="e">
        <f t="shared" si="255"/>
        <v>#DIV/0!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6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s="6">
        <f t="shared" si="254"/>
        <v>15.737410071942445</v>
      </c>
      <c r="Q4083" t="s">
        <v>8271</v>
      </c>
      <c r="R4083" s="7" t="s">
        <v>8315</v>
      </c>
      <c r="S4083" t="s">
        <v>8316</v>
      </c>
      <c r="T4083" s="5">
        <f t="shared" si="255"/>
        <v>29.166666666666668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6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s="6">
        <f t="shared" si="254"/>
        <v>2</v>
      </c>
      <c r="Q4084" t="s">
        <v>8271</v>
      </c>
      <c r="R4084" s="7" t="s">
        <v>8315</v>
      </c>
      <c r="S4084" t="s">
        <v>8316</v>
      </c>
      <c r="T4084" s="5">
        <f t="shared" si="255"/>
        <v>1.5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6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s="6">
        <f t="shared" si="254"/>
        <v>21.685714285714287</v>
      </c>
      <c r="Q4085" t="s">
        <v>8271</v>
      </c>
      <c r="R4085" s="7" t="s">
        <v>8315</v>
      </c>
      <c r="S4085" t="s">
        <v>8316</v>
      </c>
      <c r="T4085" s="5">
        <f t="shared" si="255"/>
        <v>126.5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6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s="6">
        <f t="shared" si="254"/>
        <v>0.33333333333333337</v>
      </c>
      <c r="Q4086" t="s">
        <v>8271</v>
      </c>
      <c r="R4086" s="7" t="s">
        <v>8315</v>
      </c>
      <c r="S4086" t="s">
        <v>8316</v>
      </c>
      <c r="T4086" s="5">
        <f t="shared" si="255"/>
        <v>10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6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s="6">
        <f t="shared" si="254"/>
        <v>0.2857142857142857</v>
      </c>
      <c r="Q4087" t="s">
        <v>8271</v>
      </c>
      <c r="R4087" s="7" t="s">
        <v>8315</v>
      </c>
      <c r="S4087" t="s">
        <v>8316</v>
      </c>
      <c r="T4087" s="5">
        <f t="shared" si="255"/>
        <v>10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6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s="6">
        <f t="shared" si="254"/>
        <v>4.7</v>
      </c>
      <c r="Q4088" t="s">
        <v>8271</v>
      </c>
      <c r="R4088" s="7" t="s">
        <v>8315</v>
      </c>
      <c r="S4088" t="s">
        <v>8316</v>
      </c>
      <c r="T4088" s="5">
        <f t="shared" si="255"/>
        <v>9.4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6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s="6">
        <f t="shared" si="254"/>
        <v>0</v>
      </c>
      <c r="Q4089" t="s">
        <v>8271</v>
      </c>
      <c r="R4089" s="7" t="s">
        <v>8315</v>
      </c>
      <c r="S4089" t="s">
        <v>8316</v>
      </c>
      <c r="T4089" s="5" t="e">
        <f t="shared" si="255"/>
        <v>#DIV/0!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6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s="6">
        <f t="shared" si="254"/>
        <v>10.8</v>
      </c>
      <c r="Q4090" t="s">
        <v>8271</v>
      </c>
      <c r="R4090" s="7" t="s">
        <v>8315</v>
      </c>
      <c r="S4090" t="s">
        <v>8316</v>
      </c>
      <c r="T4090" s="5">
        <f t="shared" si="255"/>
        <v>72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6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s="6">
        <f t="shared" si="254"/>
        <v>4.8</v>
      </c>
      <c r="Q4091" t="s">
        <v>8271</v>
      </c>
      <c r="R4091" s="7" t="s">
        <v>8315</v>
      </c>
      <c r="S4091" t="s">
        <v>8316</v>
      </c>
      <c r="T4091" s="5">
        <f t="shared" si="255"/>
        <v>30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6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s="6">
        <f t="shared" si="254"/>
        <v>3.2</v>
      </c>
      <c r="Q4092" t="s">
        <v>8271</v>
      </c>
      <c r="R4092" s="7" t="s">
        <v>8315</v>
      </c>
      <c r="S4092" t="s">
        <v>8316</v>
      </c>
      <c r="T4092" s="5">
        <f t="shared" si="255"/>
        <v>10.666666666666666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6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s="6">
        <f t="shared" si="254"/>
        <v>12.75</v>
      </c>
      <c r="Q4093" t="s">
        <v>8271</v>
      </c>
      <c r="R4093" s="7" t="s">
        <v>8315</v>
      </c>
      <c r="S4093" t="s">
        <v>8316</v>
      </c>
      <c r="T4093" s="5">
        <f t="shared" si="255"/>
        <v>25.5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6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s="6">
        <f t="shared" si="254"/>
        <v>1.8181818181818181E-2</v>
      </c>
      <c r="Q4094" t="s">
        <v>8271</v>
      </c>
      <c r="R4094" s="7" t="s">
        <v>8315</v>
      </c>
      <c r="S4094" t="s">
        <v>8316</v>
      </c>
      <c r="T4094" s="5">
        <f t="shared" si="255"/>
        <v>20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6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s="6">
        <f t="shared" si="254"/>
        <v>2.4</v>
      </c>
      <c r="Q4095" t="s">
        <v>8271</v>
      </c>
      <c r="R4095" s="7" t="s">
        <v>8315</v>
      </c>
      <c r="S4095" t="s">
        <v>8316</v>
      </c>
      <c r="T4095" s="5">
        <f t="shared" si="255"/>
        <v>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6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s="6">
        <f t="shared" si="254"/>
        <v>36.5</v>
      </c>
      <c r="Q4096" t="s">
        <v>8271</v>
      </c>
      <c r="R4096" s="7" t="s">
        <v>8315</v>
      </c>
      <c r="S4096" t="s">
        <v>8316</v>
      </c>
      <c r="T4096" s="5">
        <f t="shared" si="255"/>
        <v>91.25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6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s="6">
        <f t="shared" si="254"/>
        <v>2.666666666666667</v>
      </c>
      <c r="Q4097" t="s">
        <v>8271</v>
      </c>
      <c r="R4097" s="7" t="s">
        <v>8315</v>
      </c>
      <c r="S4097" t="s">
        <v>8316</v>
      </c>
      <c r="T4097" s="5">
        <f t="shared" si="255"/>
        <v>800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6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s="6">
        <f t="shared" si="254"/>
        <v>11.428571428571429</v>
      </c>
      <c r="Q4098" t="s">
        <v>8271</v>
      </c>
      <c r="R4098" s="7" t="s">
        <v>8315</v>
      </c>
      <c r="S4098" t="s">
        <v>8316</v>
      </c>
      <c r="T4098" s="5">
        <f t="shared" si="255"/>
        <v>80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si="256"/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s="6">
        <f t="shared" ref="P4099:P4115" si="258">(E4099/D4099)*100</f>
        <v>0</v>
      </c>
      <c r="Q4099" t="s">
        <v>8271</v>
      </c>
      <c r="R4099" s="7" t="s">
        <v>8315</v>
      </c>
      <c r="S4099" t="s">
        <v>8316</v>
      </c>
      <c r="T4099" s="5" t="e">
        <f t="shared" ref="T4099:T4115" si="259">E4099/N4099</f>
        <v>#DIV/0!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s="6">
        <f t="shared" si="258"/>
        <v>0</v>
      </c>
      <c r="Q4100" t="s">
        <v>8271</v>
      </c>
      <c r="R4100" s="7" t="s">
        <v>8315</v>
      </c>
      <c r="S4100" t="s">
        <v>8316</v>
      </c>
      <c r="T4100" s="5" t="e">
        <f t="shared" si="259"/>
        <v>#DIV/0!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s="6">
        <f t="shared" si="258"/>
        <v>1.1111111111111112</v>
      </c>
      <c r="Q4101" t="s">
        <v>8271</v>
      </c>
      <c r="R4101" s="7" t="s">
        <v>8315</v>
      </c>
      <c r="S4101" t="s">
        <v>8316</v>
      </c>
      <c r="T4101" s="5">
        <f t="shared" si="259"/>
        <v>50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s="6">
        <f t="shared" si="258"/>
        <v>0</v>
      </c>
      <c r="Q4102" t="s">
        <v>8271</v>
      </c>
      <c r="R4102" s="7" t="s">
        <v>8315</v>
      </c>
      <c r="S4102" t="s">
        <v>8316</v>
      </c>
      <c r="T4102" s="5" t="e">
        <f t="shared" si="259"/>
        <v>#DIV/0!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s="6">
        <f t="shared" si="258"/>
        <v>0</v>
      </c>
      <c r="Q4103" t="s">
        <v>8271</v>
      </c>
      <c r="R4103" s="7" t="s">
        <v>8315</v>
      </c>
      <c r="S4103" t="s">
        <v>8316</v>
      </c>
      <c r="T4103" s="5" t="e">
        <f t="shared" si="259"/>
        <v>#DIV/0!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s="6">
        <f t="shared" si="258"/>
        <v>27.400000000000002</v>
      </c>
      <c r="Q4104" t="s">
        <v>8271</v>
      </c>
      <c r="R4104" s="7" t="s">
        <v>8315</v>
      </c>
      <c r="S4104" t="s">
        <v>8316</v>
      </c>
      <c r="T4104" s="5">
        <f t="shared" si="259"/>
        <v>22.833333333333332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s="6">
        <f t="shared" si="258"/>
        <v>10</v>
      </c>
      <c r="Q4105" t="s">
        <v>8271</v>
      </c>
      <c r="R4105" s="7" t="s">
        <v>8315</v>
      </c>
      <c r="S4105" t="s">
        <v>8316</v>
      </c>
      <c r="T4105" s="5">
        <f t="shared" si="259"/>
        <v>16.666666666666668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s="6">
        <f t="shared" si="258"/>
        <v>21.366666666666667</v>
      </c>
      <c r="Q4106" t="s">
        <v>8271</v>
      </c>
      <c r="R4106" s="7" t="s">
        <v>8315</v>
      </c>
      <c r="S4106" t="s">
        <v>8316</v>
      </c>
      <c r="T4106" s="5">
        <f t="shared" si="259"/>
        <v>45.785714285714285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s="6">
        <f t="shared" si="258"/>
        <v>6.9696969696969706</v>
      </c>
      <c r="Q4107" t="s">
        <v>8271</v>
      </c>
      <c r="R4107" s="7" t="s">
        <v>8315</v>
      </c>
      <c r="S4107" t="s">
        <v>8316</v>
      </c>
      <c r="T4107" s="5">
        <f t="shared" si="259"/>
        <v>383.33333333333331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s="6">
        <f t="shared" si="258"/>
        <v>70.599999999999994</v>
      </c>
      <c r="Q4108" t="s">
        <v>8271</v>
      </c>
      <c r="R4108" s="7" t="s">
        <v>8315</v>
      </c>
      <c r="S4108" t="s">
        <v>8316</v>
      </c>
      <c r="T4108" s="5">
        <f t="shared" si="259"/>
        <v>106.96969696969697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s="6">
        <f t="shared" si="258"/>
        <v>2.0500000000000003</v>
      </c>
      <c r="Q4109" t="s">
        <v>8271</v>
      </c>
      <c r="R4109" s="7" t="s">
        <v>8315</v>
      </c>
      <c r="S4109" t="s">
        <v>8316</v>
      </c>
      <c r="T4109" s="5">
        <f t="shared" si="259"/>
        <v>10.25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s="6">
        <f t="shared" si="258"/>
        <v>1.9666666666666666</v>
      </c>
      <c r="Q4110" t="s">
        <v>8271</v>
      </c>
      <c r="R4110" s="7" t="s">
        <v>8315</v>
      </c>
      <c r="S4110" t="s">
        <v>8316</v>
      </c>
      <c r="T4110" s="5">
        <f t="shared" si="259"/>
        <v>59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s="6">
        <f t="shared" si="258"/>
        <v>0</v>
      </c>
      <c r="Q4111" t="s">
        <v>8271</v>
      </c>
      <c r="R4111" s="7" t="s">
        <v>8315</v>
      </c>
      <c r="S4111" t="s">
        <v>8316</v>
      </c>
      <c r="T4111" s="5" t="e">
        <f t="shared" si="259"/>
        <v>#DIV/0!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s="6">
        <f t="shared" si="258"/>
        <v>28.666666666666668</v>
      </c>
      <c r="Q4112" t="s">
        <v>8271</v>
      </c>
      <c r="R4112" s="7" t="s">
        <v>8315</v>
      </c>
      <c r="S4112" t="s">
        <v>8316</v>
      </c>
      <c r="T4112" s="5">
        <f t="shared" si="259"/>
        <v>14.333333333333334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s="6">
        <f t="shared" si="258"/>
        <v>3.1333333333333333</v>
      </c>
      <c r="Q4113" t="s">
        <v>8271</v>
      </c>
      <c r="R4113" s="7" t="s">
        <v>8315</v>
      </c>
      <c r="S4113" t="s">
        <v>8316</v>
      </c>
      <c r="T4113" s="5">
        <f t="shared" si="259"/>
        <v>15.666666666666666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s="6">
        <f t="shared" si="258"/>
        <v>0.04</v>
      </c>
      <c r="Q4114" t="s">
        <v>8271</v>
      </c>
      <c r="R4114" s="7" t="s">
        <v>8315</v>
      </c>
      <c r="S4114" t="s">
        <v>8316</v>
      </c>
      <c r="T4114" s="5">
        <f t="shared" si="259"/>
        <v>1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s="6">
        <f t="shared" si="258"/>
        <v>0.2</v>
      </c>
      <c r="Q4115" t="s">
        <v>8271</v>
      </c>
      <c r="R4115" s="7" t="s">
        <v>8315</v>
      </c>
      <c r="S4115" t="s">
        <v>8316</v>
      </c>
      <c r="T4115" s="5">
        <f t="shared" si="259"/>
        <v>1</v>
      </c>
    </row>
    <row r="4116" spans="1:20" x14ac:dyDescent="0.35">
      <c r="R4116" s="7"/>
    </row>
  </sheetData>
  <conditionalFormatting sqref="P1">
    <cfRule type="colorScale" priority="13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P1:P1048576">
    <cfRule type="colorScale" priority="1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12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F1:F1048576">
    <cfRule type="containsText" dxfId="147" priority="1" operator="containsText" text="blank">
      <formula>NOT(ISERROR(SEARCH("blank",F1)))</formula>
    </cfRule>
    <cfRule type="containsText" dxfId="146" priority="2" operator="containsText" text="live">
      <formula>NOT(ISERROR(SEARCH("live",F1)))</formula>
    </cfRule>
    <cfRule type="containsText" dxfId="145" priority="3" operator="containsText" text="canceled">
      <formula>NOT(ISERROR(SEARCH("canceled",F1)))</formula>
    </cfRule>
    <cfRule type="containsText" dxfId="144" priority="4" operator="containsText" text="successful">
      <formula>NOT(ISERROR(SEARCH("successful",F1)))</formula>
    </cfRule>
    <cfRule type="containsText" dxfId="143" priority="5" operator="containsText" text="failed">
      <formula>NOT(ISERROR(SEARCH("failed",F1)))</formula>
    </cfRule>
    <cfRule type="containsText" dxfId="142" priority="6" operator="containsText" text="canceled">
      <formula>NOT(ISERROR(SEARCH("canceled",F1)))</formula>
    </cfRule>
    <cfRule type="containsText" dxfId="141" priority="7" operator="containsText" text="failed">
      <formula>NOT(ISERROR(SEARCH("failed",F1)))</formula>
    </cfRule>
    <cfRule type="containsText" dxfId="140" priority="8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21" sqref="E21"/>
    </sheetView>
  </sheetViews>
  <sheetFormatPr defaultRowHeight="14.5" x14ac:dyDescent="0.35"/>
  <cols>
    <col min="1" max="1" width="26.8164062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22.08984375" bestFit="1" customWidth="1"/>
    <col min="6" max="6" width="25.7265625" bestFit="1" customWidth="1"/>
    <col min="7" max="7" width="22.08984375" bestFit="1" customWidth="1"/>
    <col min="8" max="8" width="25.7265625" bestFit="1" customWidth="1"/>
    <col min="9" max="9" width="22.08984375" bestFit="1" customWidth="1"/>
    <col min="10" max="10" width="25.7265625" bestFit="1" customWidth="1"/>
    <col min="11" max="11" width="22.08984375" bestFit="1" customWidth="1"/>
    <col min="12" max="12" width="25.7265625" bestFit="1" customWidth="1"/>
    <col min="13" max="13" width="22.08984375" bestFit="1" customWidth="1"/>
    <col min="14" max="14" width="25.7265625" bestFit="1" customWidth="1"/>
    <col min="15" max="15" width="22.08984375" bestFit="1" customWidth="1"/>
    <col min="16" max="16" width="25.7265625" bestFit="1" customWidth="1"/>
    <col min="17" max="17" width="22.08984375" bestFit="1" customWidth="1"/>
    <col min="18" max="18" width="25.7265625" bestFit="1" customWidth="1"/>
    <col min="19" max="19" width="22.08984375" bestFit="1" customWidth="1"/>
    <col min="20" max="20" width="25.7265625" bestFit="1" customWidth="1"/>
    <col min="21" max="21" width="22.08984375" bestFit="1" customWidth="1"/>
    <col min="22" max="22" width="25.7265625" bestFit="1" customWidth="1"/>
    <col min="23" max="23" width="22.08984375" bestFit="1" customWidth="1"/>
    <col min="24" max="24" width="25.7265625" bestFit="1" customWidth="1"/>
    <col min="25" max="25" width="22.08984375" bestFit="1" customWidth="1"/>
    <col min="26" max="26" width="30.54296875" bestFit="1" customWidth="1"/>
    <col min="27" max="27" width="26.90625" bestFit="1" customWidth="1"/>
    <col min="28" max="28" width="9" bestFit="1" customWidth="1"/>
    <col min="29" max="29" width="4.26953125" bestFit="1" customWidth="1"/>
    <col min="30" max="31" width="9" bestFit="1" customWidth="1"/>
    <col min="32" max="32" width="4.26953125" bestFit="1" customWidth="1"/>
    <col min="33" max="34" width="9" bestFit="1" customWidth="1"/>
    <col min="35" max="35" width="4.26953125" bestFit="1" customWidth="1"/>
    <col min="36" max="37" width="9" bestFit="1" customWidth="1"/>
    <col min="38" max="38" width="10.7265625" bestFit="1" customWidth="1"/>
  </cols>
  <sheetData>
    <row r="1" spans="1:4" x14ac:dyDescent="0.35">
      <c r="A1" s="21" t="s">
        <v>8359</v>
      </c>
      <c r="B1" s="28" t="s">
        <v>8399</v>
      </c>
      <c r="C1" s="28" t="s">
        <v>8400</v>
      </c>
      <c r="D1" s="28" t="s">
        <v>8401</v>
      </c>
    </row>
    <row r="2" spans="1:4" s="19" customFormat="1" x14ac:dyDescent="0.35">
      <c r="A2" s="22" t="s">
        <v>8387</v>
      </c>
      <c r="B2" s="25">
        <v>0.71081677704194257</v>
      </c>
      <c r="C2" s="25">
        <v>0.24944812362030905</v>
      </c>
      <c r="D2" s="25">
        <v>3.9735099337748346E-2</v>
      </c>
    </row>
    <row r="3" spans="1:4" s="19" customFormat="1" x14ac:dyDescent="0.35">
      <c r="A3" s="22" t="s">
        <v>8388</v>
      </c>
      <c r="B3" s="25">
        <v>0.66005665722379603</v>
      </c>
      <c r="C3" s="25">
        <v>0.29745042492917845</v>
      </c>
      <c r="D3" s="25">
        <v>4.2492917847025496E-2</v>
      </c>
    </row>
    <row r="4" spans="1:4" s="19" customFormat="1" x14ac:dyDescent="0.35">
      <c r="A4" s="24" t="s">
        <v>8390</v>
      </c>
      <c r="B4" s="26">
        <v>0.47727272727272729</v>
      </c>
      <c r="C4" s="26">
        <v>0.40909090909090912</v>
      </c>
      <c r="D4" s="26">
        <v>0.11363636363636363</v>
      </c>
    </row>
    <row r="5" spans="1:4" s="19" customFormat="1" x14ac:dyDescent="0.35">
      <c r="A5" s="24" t="s">
        <v>8391</v>
      </c>
      <c r="B5" s="26">
        <v>0.46766169154228854</v>
      </c>
      <c r="C5" s="26">
        <v>0.44776119402985076</v>
      </c>
      <c r="D5" s="26">
        <v>8.45771144278607E-2</v>
      </c>
    </row>
    <row r="6" spans="1:4" s="19" customFormat="1" x14ac:dyDescent="0.35">
      <c r="A6" s="24" t="s">
        <v>8392</v>
      </c>
      <c r="B6" s="26">
        <v>0.41891891891891891</v>
      </c>
      <c r="C6" s="26">
        <v>0.48648648648648651</v>
      </c>
      <c r="D6" s="26">
        <v>9.45945945945946E-2</v>
      </c>
    </row>
    <row r="7" spans="1:4" s="19" customFormat="1" x14ac:dyDescent="0.35">
      <c r="A7" s="24" t="s">
        <v>8393</v>
      </c>
      <c r="B7" s="26">
        <v>0.40145985401459855</v>
      </c>
      <c r="C7" s="26">
        <v>0.46715328467153283</v>
      </c>
      <c r="D7" s="26">
        <v>0.13138686131386862</v>
      </c>
    </row>
    <row r="8" spans="1:4" x14ac:dyDescent="0.35">
      <c r="A8" s="24" t="s">
        <v>8394</v>
      </c>
      <c r="B8" s="26">
        <v>0.3902439024390244</v>
      </c>
      <c r="C8" s="26">
        <v>0.45121951219512196</v>
      </c>
      <c r="D8" s="26">
        <v>0.15853658536585366</v>
      </c>
    </row>
    <row r="9" spans="1:4" s="19" customFormat="1" x14ac:dyDescent="0.35">
      <c r="A9" s="23" t="s">
        <v>8395</v>
      </c>
      <c r="B9" s="27">
        <v>0.47272727272727272</v>
      </c>
      <c r="C9" s="27">
        <v>0.4</v>
      </c>
      <c r="D9" s="27">
        <v>0.12727272727272726</v>
      </c>
    </row>
    <row r="10" spans="1:4" s="19" customFormat="1" x14ac:dyDescent="0.35">
      <c r="A10" s="22" t="s">
        <v>8396</v>
      </c>
      <c r="B10" s="25">
        <v>0.48837209302325579</v>
      </c>
      <c r="C10" s="25">
        <v>0.37209302325581395</v>
      </c>
      <c r="D10" s="25">
        <v>0.13953488372093023</v>
      </c>
    </row>
    <row r="11" spans="1:4" s="19" customFormat="1" x14ac:dyDescent="0.35">
      <c r="A11" s="24" t="s">
        <v>8397</v>
      </c>
      <c r="B11" s="26">
        <v>0.2857142857142857</v>
      </c>
      <c r="C11" s="26">
        <v>0.52380952380952384</v>
      </c>
      <c r="D11" s="26">
        <v>0.19047619047619047</v>
      </c>
    </row>
    <row r="12" spans="1:4" s="19" customFormat="1" x14ac:dyDescent="0.35">
      <c r="A12" s="24" t="s">
        <v>8389</v>
      </c>
      <c r="B12" s="26">
        <v>0.53295932678821878</v>
      </c>
      <c r="C12" s="26">
        <v>0.39551192145862551</v>
      </c>
      <c r="D12" s="26">
        <v>7.1528751753155678E-2</v>
      </c>
    </row>
    <row r="13" spans="1:4" s="19" customFormat="1" x14ac:dyDescent="0.35">
      <c r="A13" s="24" t="s">
        <v>8398</v>
      </c>
      <c r="B13" s="26">
        <v>0.19369369369369369</v>
      </c>
      <c r="C13" s="26">
        <v>0.58108108108108103</v>
      </c>
      <c r="D13" s="26">
        <v>0.22522522522522523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21" sqref="D21"/>
    </sheetView>
  </sheetViews>
  <sheetFormatPr defaultRowHeight="14.5" x14ac:dyDescent="0.35"/>
  <cols>
    <col min="1" max="1" width="26.08984375" customWidth="1"/>
    <col min="2" max="2" width="21.26953125" customWidth="1"/>
    <col min="3" max="3" width="21.1796875" customWidth="1"/>
    <col min="4" max="4" width="18.453125" customWidth="1"/>
    <col min="5" max="5" width="13.7265625" customWidth="1"/>
    <col min="6" max="6" width="19.54296875" customWidth="1"/>
    <col min="7" max="7" width="15.54296875" customWidth="1"/>
    <col min="8" max="8" width="18.1796875" customWidth="1"/>
  </cols>
  <sheetData>
    <row r="1" spans="1:8" x14ac:dyDescent="0.35">
      <c r="A1" s="29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30" t="s">
        <v>8386</v>
      </c>
    </row>
    <row r="2" spans="1:8" x14ac:dyDescent="0.35">
      <c r="A2" s="19" t="s">
        <v>8387</v>
      </c>
      <c r="B2" s="31">
        <f>COUNTIFS(KickstartData!D:D,"&lt;1000",KickstartData!F:F,"=successful")</f>
        <v>322</v>
      </c>
      <c r="C2" s="31">
        <f>COUNTIFS(KickstartData!D:D,"&lt;1000",KickstartData!F:F,"=failed")</f>
        <v>113</v>
      </c>
      <c r="D2" s="31">
        <f>COUNTIFS(KickstartData!D:D,"&lt;1000",KickstartData!F:F,"=canceled")</f>
        <v>18</v>
      </c>
      <c r="E2" s="31">
        <f>SUM(B2+C2+D2)</f>
        <v>453</v>
      </c>
      <c r="F2" s="33">
        <f>(B2/E2)</f>
        <v>0.71081677704194257</v>
      </c>
      <c r="G2" s="33">
        <f>C2/E2</f>
        <v>0.24944812362030905</v>
      </c>
      <c r="H2" s="20">
        <f>D2/E2</f>
        <v>3.9735099337748346E-2</v>
      </c>
    </row>
    <row r="3" spans="1:8" x14ac:dyDescent="0.35">
      <c r="A3" s="19" t="s">
        <v>8388</v>
      </c>
      <c r="B3" s="31">
        <f>COUNTIFS(KickstartData!D:D,"&gt;=1000",KickstartData!D:D,"&lt;=4999",KickstartData!F:F,"=successful")</f>
        <v>932</v>
      </c>
      <c r="C3" s="31">
        <f>COUNTIFS(KickstartData!D:D,"&gt;=1000",KickstartData!D:D,"&lt;4999",KickstartData!F:F,"=failed")</f>
        <v>420</v>
      </c>
      <c r="D3" s="31">
        <f>COUNTIFS(KickstartData!D:D,"&gt;=1000",KickstartData!D:D,"&lt;4999",KickstartData!F:F,"=canceled")</f>
        <v>60</v>
      </c>
      <c r="E3" s="31">
        <f t="shared" ref="E3:E13" si="0">SUM(B3+C3+D3)</f>
        <v>1412</v>
      </c>
      <c r="F3" s="33">
        <f t="shared" ref="F3:F13" si="1">(B3/E3)</f>
        <v>0.66005665722379603</v>
      </c>
      <c r="G3" s="33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5">
      <c r="A4" s="19" t="s">
        <v>8389</v>
      </c>
      <c r="B4" s="31">
        <f>COUNTIFS(KickstartData!D:D,"&gt;=5000",KickstartData!D:D,"&lt;9999",KickstartData!F:F,"=successful")</f>
        <v>380</v>
      </c>
      <c r="C4" s="31">
        <f>COUNTIFS(KickstartData!D:D,"&gt;=5000",KickstartData!D:D,"&lt;9999",KickstartData!F:F,"=failed")</f>
        <v>282</v>
      </c>
      <c r="D4" s="31">
        <f>COUNTIFS(KickstartData!D:D,"&gt;=5000",KickstartData!D:D,"&lt;9999",KickstartData!F:F,"=canceled")</f>
        <v>51</v>
      </c>
      <c r="E4" s="31">
        <f t="shared" si="0"/>
        <v>713</v>
      </c>
      <c r="F4" s="33">
        <f t="shared" si="1"/>
        <v>0.53295932678821878</v>
      </c>
      <c r="G4" s="33">
        <f t="shared" si="2"/>
        <v>0.39551192145862551</v>
      </c>
      <c r="H4" s="20">
        <f t="shared" si="3"/>
        <v>7.1528751753155678E-2</v>
      </c>
    </row>
    <row r="5" spans="1:8" x14ac:dyDescent="0.35">
      <c r="A5" s="19" t="s">
        <v>8390</v>
      </c>
      <c r="B5" s="31">
        <f>COUNTIFS(KickstartData!D:D,"&gt;=10000",KickstartData!D:D,"&lt;14999",KickstartData!F:F,"successful")</f>
        <v>168</v>
      </c>
      <c r="C5" s="31">
        <f>COUNTIFS(KickstartData!D:D,"&gt;=10000",KickstartData!D:D,"&lt;14999",KickstartData!F:F,"=failed")</f>
        <v>144</v>
      </c>
      <c r="D5" s="31">
        <f>COUNTIFS(KickstartData!D:D,"&gt;=10000",KickstartData!D:D,"&lt;14999",KickstartData!F:F,"=canceled")</f>
        <v>40</v>
      </c>
      <c r="E5" s="31">
        <f t="shared" si="0"/>
        <v>352</v>
      </c>
      <c r="F5" s="33">
        <f t="shared" si="1"/>
        <v>0.47727272727272729</v>
      </c>
      <c r="G5" s="33">
        <f t="shared" si="2"/>
        <v>0.40909090909090912</v>
      </c>
      <c r="H5" s="20">
        <f t="shared" si="3"/>
        <v>0.11363636363636363</v>
      </c>
    </row>
    <row r="6" spans="1:8" x14ac:dyDescent="0.35">
      <c r="A6" s="19" t="s">
        <v>8391</v>
      </c>
      <c r="B6" s="31">
        <f>COUNTIFS(KickstartData!D:D,"&gt;=15000",KickstartData!D:D,"&lt;19999",KickstartData!F:F,"successful")</f>
        <v>94</v>
      </c>
      <c r="C6" s="31">
        <f>COUNTIFS(KickstartData!D:D,"&gt;=15000",KickstartData!D:D,"&lt;19999",KickstartData!F:F,"=failed")</f>
        <v>90</v>
      </c>
      <c r="D6" s="31">
        <f>COUNTIFS(KickstartData!D:D,"&gt;=15000",KickstartData!D:D,"&lt;19999",KickstartData!F:F,"=canceled")</f>
        <v>17</v>
      </c>
      <c r="E6" s="31">
        <f t="shared" si="0"/>
        <v>201</v>
      </c>
      <c r="F6" s="33">
        <f t="shared" si="1"/>
        <v>0.46766169154228854</v>
      </c>
      <c r="G6" s="33">
        <f t="shared" si="2"/>
        <v>0.44776119402985076</v>
      </c>
      <c r="H6" s="20">
        <f t="shared" si="3"/>
        <v>8.45771144278607E-2</v>
      </c>
    </row>
    <row r="7" spans="1:8" x14ac:dyDescent="0.35">
      <c r="A7" s="19" t="s">
        <v>8392</v>
      </c>
      <c r="B7" s="31">
        <f>COUNTIFS(KickstartData!D:D,"&gt;=20000",KickstartData!D:D,"&lt;24999",KickstartData!F:F,"successful")</f>
        <v>62</v>
      </c>
      <c r="C7" s="31">
        <f>COUNTIFS(KickstartData!D:D,"&gt;=20000",KickstartData!D:D,"&lt;24999",KickstartData!F:F,"=failed")</f>
        <v>72</v>
      </c>
      <c r="D7" s="31">
        <f>COUNTIFS(KickstartData!D:D,"&gt;=20000",KickstartData!D:D,"&lt;24999",KickstartData!F:F,"=canceled")</f>
        <v>14</v>
      </c>
      <c r="E7" s="31">
        <f t="shared" si="0"/>
        <v>148</v>
      </c>
      <c r="F7" s="33">
        <f t="shared" si="1"/>
        <v>0.41891891891891891</v>
      </c>
      <c r="G7" s="33">
        <f t="shared" si="2"/>
        <v>0.48648648648648651</v>
      </c>
      <c r="H7" s="20">
        <f t="shared" si="3"/>
        <v>9.45945945945946E-2</v>
      </c>
    </row>
    <row r="8" spans="1:8" x14ac:dyDescent="0.35">
      <c r="A8" s="19" t="s">
        <v>8393</v>
      </c>
      <c r="B8" s="31">
        <f>COUNTIFS(KickstartData!D:D,"&gt;=25000",KickstartData!D:D,"&lt;29999",KickstartData!F:F,"successful")</f>
        <v>55</v>
      </c>
      <c r="C8" s="31">
        <f>COUNTIFS(KickstartData!D:D,"&gt;=25000",KickstartData!D:D,"&lt;29999",KickstartData!F:F,"=failed")</f>
        <v>64</v>
      </c>
      <c r="D8" s="31">
        <f>COUNTIFS(KickstartData!D:D,"&gt;=25000",KickstartData!D:D,"&lt;29999",KickstartData!F:F,"=canceled")</f>
        <v>18</v>
      </c>
      <c r="E8" s="31">
        <f t="shared" si="0"/>
        <v>137</v>
      </c>
      <c r="F8" s="33">
        <f t="shared" si="1"/>
        <v>0.40145985401459855</v>
      </c>
      <c r="G8" s="33">
        <f t="shared" si="2"/>
        <v>0.46715328467153283</v>
      </c>
      <c r="H8" s="20">
        <f t="shared" si="3"/>
        <v>0.13138686131386862</v>
      </c>
    </row>
    <row r="9" spans="1:8" x14ac:dyDescent="0.35">
      <c r="A9" s="19" t="s">
        <v>8394</v>
      </c>
      <c r="B9" s="31">
        <f>COUNTIFS(KickstartData!D:D,"&gt;=30000",KickstartData!D:D,"&lt;34999",KickstartData!F:F,"successful")</f>
        <v>32</v>
      </c>
      <c r="C9" s="31">
        <f>COUNTIFS(KickstartData!D:D,"&gt;=30000",KickstartData!D:D,"&lt;34999",KickstartData!F:F,"=failed")</f>
        <v>37</v>
      </c>
      <c r="D9" s="31">
        <f>COUNTIFS(KickstartData!D:D,"&gt;=30000",KickstartData!D:D,"&lt;34999",KickstartData!F:F,"=canceled")</f>
        <v>13</v>
      </c>
      <c r="E9" s="31">
        <f t="shared" si="0"/>
        <v>82</v>
      </c>
      <c r="F9" s="33">
        <f t="shared" si="1"/>
        <v>0.3902439024390244</v>
      </c>
      <c r="G9" s="33">
        <f t="shared" si="2"/>
        <v>0.45121951219512196</v>
      </c>
      <c r="H9" s="20">
        <f t="shared" si="3"/>
        <v>0.15853658536585366</v>
      </c>
    </row>
    <row r="10" spans="1:8" x14ac:dyDescent="0.35">
      <c r="A10" s="19" t="s">
        <v>8395</v>
      </c>
      <c r="B10" s="31">
        <f>COUNTIFS(KickstartData!D:D,"&gt;=35000",KickstartData!D:D,"&lt;39999",KickstartData!F:F,"successful")</f>
        <v>26</v>
      </c>
      <c r="C10" s="31">
        <f>COUNTIFS(KickstartData!D:D,"&gt;=35000",KickstartData!D:D,"&lt;39999",KickstartData!F:F,"=failed")</f>
        <v>22</v>
      </c>
      <c r="D10" s="31">
        <f>COUNTIFS(KickstartData!D:D,"&gt;=35000",KickstartData!D:D,"&lt;39999",KickstartData!F:F,"=canceled")</f>
        <v>7</v>
      </c>
      <c r="E10" s="31">
        <f t="shared" si="0"/>
        <v>55</v>
      </c>
      <c r="F10" s="33">
        <f t="shared" si="1"/>
        <v>0.47272727272727272</v>
      </c>
      <c r="G10" s="33">
        <f t="shared" si="2"/>
        <v>0.4</v>
      </c>
      <c r="H10" s="20">
        <f t="shared" si="3"/>
        <v>0.12727272727272726</v>
      </c>
    </row>
    <row r="11" spans="1:8" x14ac:dyDescent="0.35">
      <c r="A11" s="19" t="s">
        <v>8396</v>
      </c>
      <c r="B11" s="31">
        <f>COUNTIFS(KickstartData!D:D,"&gt;=40000",KickstartData!D:D,"&lt;44999",KickstartData!F:F,"successful")</f>
        <v>21</v>
      </c>
      <c r="C11" s="31">
        <f>COUNTIFS(KickstartData!D:D,"&gt;=40000",KickstartData!D:D,"&lt;44999",KickstartData!F:F,"=failed")</f>
        <v>16</v>
      </c>
      <c r="D11" s="31">
        <f>COUNTIFS(KickstartData!D:D,"&gt;=40000",KickstartData!D:D,"&lt;44999",KickstartData!F:F,"=canceled")</f>
        <v>6</v>
      </c>
      <c r="E11" s="31">
        <f t="shared" si="0"/>
        <v>43</v>
      </c>
      <c r="F11" s="33">
        <f t="shared" si="1"/>
        <v>0.48837209302325579</v>
      </c>
      <c r="G11" s="33">
        <f t="shared" si="2"/>
        <v>0.37209302325581395</v>
      </c>
      <c r="H11" s="20">
        <f t="shared" si="3"/>
        <v>0.13953488372093023</v>
      </c>
    </row>
    <row r="12" spans="1:8" x14ac:dyDescent="0.35">
      <c r="A12" s="19" t="s">
        <v>8397</v>
      </c>
      <c r="B12" s="31">
        <f>COUNTIFS(KickstartData!D:D,"&gt;=45000",KickstartData!D:D,"&lt;49999",KickstartData!F:F,"successful")</f>
        <v>6</v>
      </c>
      <c r="C12" s="31">
        <f>COUNTIFS(KickstartData!D:D,"&gt;=45000",KickstartData!D:D,"&lt;49999",KickstartData!F:F,"=failed")</f>
        <v>11</v>
      </c>
      <c r="D12" s="31">
        <f>COUNTIFS(KickstartData!D:D,"&gt;=45000",KickstartData!D:D,"&lt;49999",KickstartData!F:F,"=canceled")</f>
        <v>4</v>
      </c>
      <c r="E12" s="31">
        <f t="shared" si="0"/>
        <v>21</v>
      </c>
      <c r="F12" s="33">
        <f t="shared" si="1"/>
        <v>0.2857142857142857</v>
      </c>
      <c r="G12" s="33">
        <f t="shared" si="2"/>
        <v>0.52380952380952384</v>
      </c>
      <c r="H12" s="20">
        <f t="shared" si="3"/>
        <v>0.19047619047619047</v>
      </c>
    </row>
    <row r="13" spans="1:8" ht="15" thickBot="1" x14ac:dyDescent="0.4">
      <c r="A13" s="19" t="s">
        <v>8398</v>
      </c>
      <c r="B13" s="32">
        <f>COUNTIFS(KickstartData!D:D,"&gt;=50000",KickstartData!F:F,"successful")</f>
        <v>86</v>
      </c>
      <c r="C13" s="32">
        <f>COUNTIFS(KickstartData!D:D,"&gt;=50000",KickstartData!F:F,"=failed")</f>
        <v>258</v>
      </c>
      <c r="D13" s="32">
        <f>COUNTIFS(KickstartData!D:D,"&gt;=50000",KickstartData!F:F,"=canceled")</f>
        <v>100</v>
      </c>
      <c r="E13" s="32">
        <f t="shared" si="0"/>
        <v>444</v>
      </c>
      <c r="F13" s="34">
        <f t="shared" si="1"/>
        <v>0.19369369369369369</v>
      </c>
      <c r="G13" s="34">
        <f t="shared" si="2"/>
        <v>0.58108108108108103</v>
      </c>
      <c r="H13" s="20">
        <f t="shared" si="3"/>
        <v>0.22522522522522523</v>
      </c>
    </row>
  </sheetData>
  <conditionalFormatting sqref="B1:B13">
    <cfRule type="dataBar" priority="9">
      <dataBar>
        <cfvo type="min"/>
        <cfvo type="max"/>
        <color rgb="FF92D050"/>
      </dataBar>
      <extLst>
        <ext xmlns:x14="http://schemas.microsoft.com/office/spreadsheetml/2009/9/main" uri="{B025F937-C7B1-47D3-B67F-A62EFF666E3E}">
          <x14:id>{B04ADAEA-0215-411A-B77D-5507E35B7A15}</x14:id>
        </ext>
      </extLst>
    </cfRule>
    <cfRule type="dataBar" priority="8">
      <dataBar>
        <cfvo type="num" val="0"/>
        <cfvo type="num" val="0"/>
        <color rgb="FF00D25F"/>
      </dataBar>
      <extLst>
        <ext xmlns:x14="http://schemas.microsoft.com/office/spreadsheetml/2009/9/main" uri="{B025F937-C7B1-47D3-B67F-A62EFF666E3E}">
          <x14:id>{54D338F6-9444-411B-859A-F92300B9CB56}</x14:id>
        </ext>
      </extLst>
    </cfRule>
  </conditionalFormatting>
  <conditionalFormatting sqref="C1:C13">
    <cfRule type="dataBar" priority="7">
      <dataBar>
        <cfvo type="num" val="0"/>
        <cfvo type="num" val="0"/>
        <color rgb="FFFF6D6D"/>
      </dataBar>
      <extLst>
        <ext xmlns:x14="http://schemas.microsoft.com/office/spreadsheetml/2009/9/main" uri="{B025F937-C7B1-47D3-B67F-A62EFF666E3E}">
          <x14:id>{C7301250-E2A5-40EB-8743-89D68001DB45}</x14:id>
        </ext>
      </extLst>
    </cfRule>
  </conditionalFormatting>
  <conditionalFormatting sqref="D1:D13">
    <cfRule type="dataBar" priority="6">
      <dataBar>
        <cfvo type="num" val="0"/>
        <cfvo type="num" val="0"/>
        <color rgb="FFFFC000"/>
      </dataBar>
      <extLst>
        <ext xmlns:x14="http://schemas.microsoft.com/office/spreadsheetml/2009/9/main" uri="{B025F937-C7B1-47D3-B67F-A62EFF666E3E}">
          <x14:id>{31FA2D84-A1B3-4C85-9DEF-7AE8ACC6186D}</x14:id>
        </ext>
      </extLst>
    </cfRule>
  </conditionalFormatting>
  <conditionalFormatting sqref="F1:F13">
    <cfRule type="dataBar" priority="5">
      <dataBar>
        <cfvo type="percent" val="0"/>
        <cfvo type="percent" val="100"/>
        <color rgb="FF00D25F"/>
      </dataBar>
      <extLst>
        <ext xmlns:x14="http://schemas.microsoft.com/office/spreadsheetml/2009/9/main" uri="{B025F937-C7B1-47D3-B67F-A62EFF666E3E}">
          <x14:id>{E5FBFB9E-E982-403A-BD61-1BB61526EF15}</x14:id>
        </ext>
      </extLst>
    </cfRule>
    <cfRule type="dataBar" priority="4">
      <dataBar>
        <cfvo type="percent" val="0"/>
        <cfvo type="percent" val="0"/>
        <color rgb="FF00D25F"/>
      </dataBar>
      <extLst>
        <ext xmlns:x14="http://schemas.microsoft.com/office/spreadsheetml/2009/9/main" uri="{B025F937-C7B1-47D3-B67F-A62EFF666E3E}">
          <x14:id>{59F3550F-4472-4BE4-BD44-82F5708E4E91}</x14:id>
        </ext>
      </extLst>
    </cfRule>
    <cfRule type="dataBar" priority="3">
      <dataBar>
        <cfvo type="min"/>
        <cfvo type="max"/>
        <color rgb="FF00D25F"/>
      </dataBar>
      <extLst>
        <ext xmlns:x14="http://schemas.microsoft.com/office/spreadsheetml/2009/9/main" uri="{B025F937-C7B1-47D3-B67F-A62EFF666E3E}">
          <x14:id>{900A2713-889E-49BB-A01D-C0ED885B633D}</x14:id>
        </ext>
      </extLst>
    </cfRule>
  </conditionalFormatting>
  <conditionalFormatting sqref="G1:G13">
    <cfRule type="dataBar" priority="2">
      <dataBar>
        <cfvo type="min"/>
        <cfvo type="max"/>
        <color rgb="FFFF6D6D"/>
      </dataBar>
      <extLst>
        <ext xmlns:x14="http://schemas.microsoft.com/office/spreadsheetml/2009/9/main" uri="{B025F937-C7B1-47D3-B67F-A62EFF666E3E}">
          <x14:id>{28920F58-BAAC-4F54-9A9F-76A54654AEEF}</x14:id>
        </ext>
      </extLst>
    </cfRule>
  </conditionalFormatting>
  <conditionalFormatting sqref="H1:H13">
    <cfRule type="dataBar" priority="1">
      <dataBar>
        <cfvo type="min"/>
        <cfvo type="max"/>
        <color rgb="FFFFD44B"/>
      </dataBar>
      <extLst>
        <ext xmlns:x14="http://schemas.microsoft.com/office/spreadsheetml/2009/9/main" uri="{B025F937-C7B1-47D3-B67F-A62EFF666E3E}">
          <x14:id>{487CEE02-4FE4-4846-9022-D34D7ECE94B4}</x14:id>
        </ext>
      </extLst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4ADAEA-0215-411A-B77D-5507E35B7A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4D338F6-9444-411B-859A-F92300B9CB56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C7301250-E2A5-40EB-8743-89D68001DB45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C1:C13</xm:sqref>
        </x14:conditionalFormatting>
        <x14:conditionalFormatting xmlns:xm="http://schemas.microsoft.com/office/excel/2006/main">
          <x14:cfRule type="dataBar" id="{31FA2D84-A1B3-4C85-9DEF-7AE8ACC6186D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D1:D13</xm:sqref>
        </x14:conditionalFormatting>
        <x14:conditionalFormatting xmlns:xm="http://schemas.microsoft.com/office/excel/2006/main">
          <x14:cfRule type="dataBar" id="{E5FBFB9E-E982-403A-BD61-1BB61526EF15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9F3550F-4472-4BE4-BD44-82F5708E4E91}">
            <x14:dataBar minLength="0" maxLength="100" gradient="0">
              <x14:cfvo type="percent">
                <xm:f>0</xm:f>
              </x14:cfvo>
              <x14:cfvo type="percent">
                <xm:f>0</xm:f>
              </x14:cfvo>
              <x14:negativeFillColor rgb="FFFF0000"/>
              <x14:axisColor rgb="FF000000"/>
            </x14:dataBar>
          </x14:cfRule>
          <x14:cfRule type="dataBar" id="{900A2713-889E-49BB-A01D-C0ED885B63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F1:F13</xm:sqref>
        </x14:conditionalFormatting>
        <x14:conditionalFormatting xmlns:xm="http://schemas.microsoft.com/office/excel/2006/main">
          <x14:cfRule type="dataBar" id="{28920F58-BAAC-4F54-9A9F-76A54654AE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G1:G13</xm:sqref>
        </x14:conditionalFormatting>
        <x14:conditionalFormatting xmlns:xm="http://schemas.microsoft.com/office/excel/2006/main">
          <x14:cfRule type="dataBar" id="{487CEE02-4FE4-4846-9022-D34D7ECE94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Category_pivottable</vt:lpstr>
      <vt:lpstr>Subcat_pivottable</vt:lpstr>
      <vt:lpstr>launchDate_PT_PC</vt:lpstr>
      <vt:lpstr>KickstartData</vt:lpstr>
      <vt:lpstr>OutcomesBasedOnGoal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renuka chandala</cp:lastModifiedBy>
  <dcterms:created xsi:type="dcterms:W3CDTF">2017-04-20T15:17:24Z</dcterms:created>
  <dcterms:modified xsi:type="dcterms:W3CDTF">2018-01-19T02:23:47Z</dcterms:modified>
</cp:coreProperties>
</file>