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CS_0.5um_GaN_on_Si\WIN_semi\WN031P14004\"/>
    </mc:Choice>
  </mc:AlternateContent>
  <bookViews>
    <workbookView xWindow="0" yWindow="0" windowWidth="20160" windowHeight="9204"/>
  </bookViews>
  <sheets>
    <sheet name="Sheet1" sheetId="1" r:id="rId1"/>
  </sheets>
  <definedNames>
    <definedName name="solver_adj" localSheetId="0" hidden="1">Sheet1!$T$21:$T$24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P27" i="1" l="1"/>
  <c r="W27" i="1" s="1"/>
  <c r="P41" i="1"/>
  <c r="W41" i="1" s="1"/>
  <c r="P40" i="1"/>
  <c r="W40" i="1" s="1"/>
  <c r="P39" i="1"/>
  <c r="W39" i="1" s="1"/>
  <c r="P38" i="1"/>
  <c r="W38" i="1" s="1"/>
  <c r="P37" i="1"/>
  <c r="W37" i="1" s="1"/>
  <c r="P36" i="1"/>
  <c r="W36" i="1" s="1"/>
  <c r="P35" i="1"/>
  <c r="W35" i="1" s="1"/>
  <c r="P34" i="1"/>
  <c r="W34" i="1" s="1"/>
  <c r="P33" i="1"/>
  <c r="W33" i="1" s="1"/>
  <c r="P32" i="1"/>
  <c r="W32" i="1" s="1"/>
  <c r="P31" i="1"/>
  <c r="W31" i="1" s="1"/>
  <c r="P30" i="1"/>
  <c r="W30" i="1" s="1"/>
  <c r="P26" i="1" l="1"/>
  <c r="P25" i="1"/>
  <c r="P24" i="1"/>
  <c r="P23" i="1"/>
  <c r="P22" i="1"/>
  <c r="P21" i="1"/>
  <c r="Q22" i="1" l="1"/>
  <c r="W22" i="1"/>
  <c r="Q23" i="1"/>
  <c r="W23" i="1"/>
  <c r="Q24" i="1"/>
  <c r="W24" i="1"/>
  <c r="Q25" i="1"/>
  <c r="W25" i="1"/>
  <c r="Q26" i="1"/>
  <c r="W26" i="1"/>
  <c r="Q21" i="1"/>
  <c r="W21" i="1"/>
  <c r="I38" i="1"/>
  <c r="H38" i="1"/>
  <c r="G38" i="1"/>
  <c r="I37" i="1"/>
  <c r="H37" i="1"/>
  <c r="G37" i="1"/>
  <c r="I31" i="1"/>
  <c r="H31" i="1"/>
  <c r="G31" i="1"/>
  <c r="I30" i="1"/>
  <c r="H30" i="1"/>
  <c r="G30" i="1"/>
  <c r="I24" i="1"/>
  <c r="H24" i="1"/>
  <c r="G24" i="1"/>
  <c r="I23" i="1"/>
  <c r="H23" i="1"/>
  <c r="G23" i="1"/>
  <c r="I17" i="1"/>
  <c r="H17" i="1"/>
  <c r="G17" i="1"/>
  <c r="I16" i="1"/>
  <c r="H16" i="1"/>
  <c r="G16" i="1"/>
  <c r="I10" i="1"/>
  <c r="H10" i="1"/>
  <c r="G10" i="1"/>
  <c r="I9" i="1"/>
  <c r="H9" i="1"/>
  <c r="G9" i="1"/>
  <c r="I3" i="1"/>
  <c r="H3" i="1"/>
  <c r="G3" i="1"/>
  <c r="I2" i="1"/>
  <c r="H2" i="1"/>
  <c r="G2" i="1"/>
  <c r="Q28" i="1" l="1"/>
  <c r="I42" i="1"/>
  <c r="H42" i="1"/>
  <c r="G42" i="1"/>
  <c r="I41" i="1"/>
  <c r="H41" i="1"/>
  <c r="G41" i="1"/>
  <c r="I40" i="1"/>
  <c r="H40" i="1"/>
  <c r="G40" i="1"/>
  <c r="I39" i="1"/>
  <c r="H39" i="1"/>
  <c r="G39" i="1"/>
  <c r="I35" i="1"/>
  <c r="H35" i="1"/>
  <c r="G35" i="1"/>
  <c r="I34" i="1"/>
  <c r="H34" i="1"/>
  <c r="G34" i="1"/>
  <c r="I33" i="1"/>
  <c r="H33" i="1"/>
  <c r="G33" i="1"/>
  <c r="I32" i="1"/>
  <c r="H32" i="1"/>
  <c r="G32" i="1"/>
  <c r="I28" i="1"/>
  <c r="H28" i="1"/>
  <c r="G28" i="1"/>
  <c r="I27" i="1"/>
  <c r="H27" i="1"/>
  <c r="G27" i="1"/>
  <c r="I26" i="1"/>
  <c r="H26" i="1"/>
  <c r="G26" i="1"/>
  <c r="I25" i="1"/>
  <c r="H25" i="1"/>
  <c r="G25" i="1"/>
  <c r="I21" i="1"/>
  <c r="H21" i="1"/>
  <c r="G21" i="1"/>
  <c r="I20" i="1"/>
  <c r="H20" i="1"/>
  <c r="G20" i="1"/>
  <c r="I19" i="1"/>
  <c r="H19" i="1"/>
  <c r="G19" i="1"/>
  <c r="I18" i="1"/>
  <c r="H18" i="1"/>
  <c r="G18" i="1"/>
  <c r="I14" i="1"/>
  <c r="H14" i="1"/>
  <c r="G14" i="1"/>
  <c r="I13" i="1"/>
  <c r="H13" i="1"/>
  <c r="G13" i="1"/>
  <c r="I12" i="1"/>
  <c r="H12" i="1"/>
  <c r="G12" i="1"/>
  <c r="I11" i="1"/>
  <c r="H11" i="1"/>
  <c r="G11" i="1"/>
  <c r="I7" i="1"/>
  <c r="I6" i="1"/>
  <c r="I5" i="1"/>
  <c r="I4" i="1"/>
  <c r="H7" i="1"/>
  <c r="H6" i="1"/>
  <c r="H5" i="1"/>
  <c r="H4" i="1"/>
  <c r="G7" i="1"/>
  <c r="G6" i="1"/>
  <c r="G5" i="1"/>
  <c r="G4" i="1"/>
</calcChain>
</file>

<file path=xl/sharedStrings.xml><?xml version="1.0" encoding="utf-8"?>
<sst xmlns="http://schemas.openxmlformats.org/spreadsheetml/2006/main" count="96" uniqueCount="92">
  <si>
    <t>site</t>
  </si>
  <si>
    <t>temp</t>
  </si>
  <si>
    <t>device</t>
  </si>
  <si>
    <t>2 ma</t>
  </si>
  <si>
    <t>4 ma</t>
  </si>
  <si>
    <t>8 ma</t>
  </si>
  <si>
    <t>0.1941v</t>
  </si>
  <si>
    <t>0.3897v</t>
  </si>
  <si>
    <t>0.2506v</t>
  </si>
  <si>
    <t>0.5023v</t>
  </si>
  <si>
    <t>0.2992v</t>
  </si>
  <si>
    <t>0.6008v</t>
  </si>
  <si>
    <t>0.3613v</t>
  </si>
  <si>
    <t>0.7251v</t>
  </si>
  <si>
    <t>122.101mV</t>
  </si>
  <si>
    <t>0.2444v</t>
  </si>
  <si>
    <t>0.4912v</t>
  </si>
  <si>
    <t>161.310mV</t>
  </si>
  <si>
    <t>0.3224v</t>
  </si>
  <si>
    <t>0.6474v</t>
  </si>
  <si>
    <t>0.1975v</t>
  </si>
  <si>
    <t>0.3952v</t>
  </si>
  <si>
    <t>0.7954v</t>
  </si>
  <si>
    <t>0.2330v</t>
  </si>
  <si>
    <t>0.4664v</t>
  </si>
  <si>
    <t>0.9384v</t>
  </si>
  <si>
    <t>170.554mV</t>
  </si>
  <si>
    <t>0.3460v</t>
  </si>
  <si>
    <t>0.7074v</t>
  </si>
  <si>
    <t>0.2219v</t>
  </si>
  <si>
    <t>0.4442v</t>
  </si>
  <si>
    <t>0.8933v</t>
  </si>
  <si>
    <t>0.2728v</t>
  </si>
  <si>
    <t>0.5464v</t>
  </si>
  <si>
    <t>1.0996v</t>
  </si>
  <si>
    <t>0.3298v</t>
  </si>
  <si>
    <t>0.6567v</t>
  </si>
  <si>
    <t>1.3201v</t>
  </si>
  <si>
    <t>0.2358v</t>
  </si>
  <si>
    <t>0.4736v</t>
  </si>
  <si>
    <t>0.9524v</t>
  </si>
  <si>
    <t>0.3066v</t>
  </si>
  <si>
    <t>0.6118v</t>
  </si>
  <si>
    <t>1.2351v</t>
  </si>
  <si>
    <t>0.3796v</t>
  </si>
  <si>
    <t>0.7608v</t>
  </si>
  <si>
    <t>1.5334v</t>
  </si>
  <si>
    <t>0.4445v</t>
  </si>
  <si>
    <t>0.8907v</t>
  </si>
  <si>
    <t>1.7960v</t>
  </si>
  <si>
    <t>0.2965v</t>
  </si>
  <si>
    <t>0.5942v</t>
  </si>
  <si>
    <t>1.1972v</t>
  </si>
  <si>
    <t>0.4000v</t>
  </si>
  <si>
    <t>0.8024v</t>
  </si>
  <si>
    <t>1.6168v</t>
  </si>
  <si>
    <t>0.4892v</t>
  </si>
  <si>
    <t>0.9827v</t>
  </si>
  <si>
    <t>1.9842v</t>
  </si>
  <si>
    <t>0.5943v</t>
  </si>
  <si>
    <t>1.1894v</t>
  </si>
  <si>
    <t>2.3914v</t>
  </si>
  <si>
    <t>0.3950v</t>
  </si>
  <si>
    <t>0.7942v</t>
  </si>
  <si>
    <t>1.6184v</t>
  </si>
  <si>
    <t>0.5050v</t>
  </si>
  <si>
    <t>1.0107v</t>
  </si>
  <si>
    <t>2.0400v</t>
  </si>
  <si>
    <t>0.6299v</t>
  </si>
  <si>
    <t>1.2621v</t>
  </si>
  <si>
    <t>2.5511v</t>
  </si>
  <si>
    <t>0.7487v</t>
  </si>
  <si>
    <t>1.5007v</t>
  </si>
  <si>
    <t>3.0356v</t>
  </si>
  <si>
    <t>R 2ma</t>
  </si>
  <si>
    <t>R 4ma</t>
  </si>
  <si>
    <t>R 8ma</t>
  </si>
  <si>
    <t>Temp</t>
  </si>
  <si>
    <t>2ma Rsh</t>
  </si>
  <si>
    <t>4ma Rsh</t>
  </si>
  <si>
    <t>8ma Rsh</t>
  </si>
  <si>
    <t>alpha</t>
  </si>
  <si>
    <t>offset</t>
  </si>
  <si>
    <t>Model</t>
  </si>
  <si>
    <t>beta</t>
  </si>
  <si>
    <t>Error</t>
  </si>
  <si>
    <t>srho_slope</t>
  </si>
  <si>
    <t>srho_min</t>
  </si>
  <si>
    <t>srho_alpha</t>
  </si>
  <si>
    <t>srho_toffset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</si>
  <si>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Liberation Sans"/>
      </rPr>
      <t xml:space="preserve"> (cm</t>
    </r>
    <r>
      <rPr>
        <vertAlign val="superscript"/>
        <sz val="11"/>
        <color theme="1"/>
        <rFont val="Liberation Sans"/>
      </rPr>
      <t>2</t>
    </r>
    <r>
      <rPr>
        <sz val="11"/>
        <color theme="1"/>
        <rFont val="Liberation Sans"/>
      </rPr>
      <t>/Vs)</t>
    </r>
  </si>
  <si>
    <r>
      <t>n</t>
    </r>
    <r>
      <rPr>
        <vertAlign val="subscript"/>
        <sz val="11"/>
        <color theme="1"/>
        <rFont val="Liberation Sans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</si>
</sst>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$-409]#,##0.00;[Red]&quot;-&quot;[$$-409]#,##0.00"/>
    <numFmt numFmtId="165" formatCode="0.0000000"/>
    <numFmt numFmtId="166" formatCode="0.00000"/>
    <numFmt numFmtId="167" formatCode="0.0000"/>
    <numFmt numFmtId="168" formatCode="0.000000"/>
    <numFmt numFmtId="169" formatCode="0.000"/>
    <numFmt numFmtId="170" formatCode="0.000000E+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vertAlign val="superscript"/>
      <sz val="11"/>
      <color theme="1"/>
      <name val="Liberation Sans"/>
    </font>
    <font>
      <sz val="11"/>
      <color theme="1"/>
      <name val="Symbol"/>
      <family val="1"/>
      <charset val="2"/>
    </font>
    <font>
      <vertAlign val="subscript"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4128215705573568"/>
                  <c:y val="-0.55842156562953904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Sheet1!$I$2:$I$7</c:f>
              <c:numCache>
                <c:formatCode>0.00000</c:formatCode>
                <c:ptCount val="6"/>
                <c:pt idx="0">
                  <c:v>23.037499999999998</c:v>
                </c:pt>
                <c:pt idx="1">
                  <c:v>34.299999999999997</c:v>
                </c:pt>
                <c:pt idx="2">
                  <c:v>47.512499999999996</c:v>
                </c:pt>
                <c:pt idx="3">
                  <c:v>60.674999999999997</c:v>
                </c:pt>
                <c:pt idx="4">
                  <c:v>74.512499999999989</c:v>
                </c:pt>
                <c:pt idx="5">
                  <c:v>90.149999999999991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39880514705882353"/>
                  <c:y val="-0.46190753765002673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Sheet1!$I$9:$I$14</c:f>
              <c:numCache>
                <c:formatCode>0.00000</c:formatCode>
                <c:ptCount val="6"/>
                <c:pt idx="0">
                  <c:v>31.175000000000001</c:v>
                </c:pt>
                <c:pt idx="1">
                  <c:v>43.462499999999999</c:v>
                </c:pt>
                <c:pt idx="2">
                  <c:v>60.5</c:v>
                </c:pt>
                <c:pt idx="3">
                  <c:v>78.099999999999994</c:v>
                </c:pt>
                <c:pt idx="4">
                  <c:v>96.475000000000009</c:v>
                </c:pt>
                <c:pt idx="5">
                  <c:v>114.9875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39880514705882353"/>
                  <c:y val="-0.31524666819560176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Sheet1!$I$16:$I$21</c:f>
              <c:numCache>
                <c:formatCode>0.00000</c:formatCode>
                <c:ptCount val="6"/>
                <c:pt idx="0">
                  <c:v>35.674999999999997</c:v>
                </c:pt>
                <c:pt idx="1">
                  <c:v>63.887499999999996</c:v>
                </c:pt>
                <c:pt idx="2">
                  <c:v>84.9</c:v>
                </c:pt>
                <c:pt idx="3">
                  <c:v>109.8</c:v>
                </c:pt>
                <c:pt idx="4">
                  <c:v>136.3125</c:v>
                </c:pt>
                <c:pt idx="5">
                  <c:v>161.66249999999999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4128215705573568"/>
                  <c:y val="-0.15322955686364448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Sheet1!$C$23:$C$28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Sheet1!$I$23:$I$28</c:f>
              <c:numCache>
                <c:formatCode>0.00000</c:formatCode>
                <c:ptCount val="6"/>
                <c:pt idx="0">
                  <c:v>42.4375</c:v>
                </c:pt>
                <c:pt idx="1">
                  <c:v>77.825000000000003</c:v>
                </c:pt>
                <c:pt idx="2">
                  <c:v>112.8</c:v>
                </c:pt>
                <c:pt idx="3">
                  <c:v>149.17500000000001</c:v>
                </c:pt>
                <c:pt idx="4">
                  <c:v>185.2</c:v>
                </c:pt>
                <c:pt idx="5">
                  <c:v>221.11249999999998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4128215705573568"/>
                  <c:y val="3.2044886986214105E-2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Sheet1!$I$30:$I$35</c:f>
              <c:numCache>
                <c:formatCode>0.00000</c:formatCode>
                <c:ptCount val="6"/>
                <c:pt idx="0">
                  <c:v>53.387499999999996</c:v>
                </c:pt>
                <c:pt idx="1">
                  <c:v>100.57499999999999</c:v>
                </c:pt>
                <c:pt idx="2">
                  <c:v>147.76249999999999</c:v>
                </c:pt>
                <c:pt idx="3">
                  <c:v>195.25</c:v>
                </c:pt>
                <c:pt idx="4">
                  <c:v>243.38749999999999</c:v>
                </c:pt>
                <c:pt idx="5">
                  <c:v>292.39999999999998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39574142156862746"/>
                  <c:y val="0.23627143694416838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Sheet1!$C$37:$C$42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Sheet1!$I$37:$I$42</c:f>
              <c:numCache>
                <c:formatCode>0.00000</c:formatCode>
                <c:ptCount val="6"/>
                <c:pt idx="0">
                  <c:v>65.587500000000006</c:v>
                </c:pt>
                <c:pt idx="1">
                  <c:v>125.31249999999999</c:v>
                </c:pt>
                <c:pt idx="2">
                  <c:v>186.4375</c:v>
                </c:pt>
                <c:pt idx="3">
                  <c:v>247.66249999999999</c:v>
                </c:pt>
                <c:pt idx="4">
                  <c:v>310</c:v>
                </c:pt>
                <c:pt idx="5">
                  <c:v>370.93749999999994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7680"/>
        <c:axId val="370376896"/>
      </c:scatterChart>
      <c:valAx>
        <c:axId val="37037768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  <a:r>
                  <a:rPr lang="en-US" baseline="0"/>
                  <a:t> (</a:t>
                </a:r>
                <a:r>
                  <a:rPr lang="en-US" baseline="0">
                    <a:latin typeface="Symbol" panose="05050102010706020507" pitchFamily="18" charset="2"/>
                  </a:rPr>
                  <a:t>m</a:t>
                </a:r>
                <a:r>
                  <a:rPr lang="en-US" baseline="0"/>
                  <a:t>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6896"/>
        <c:crosses val="autoZero"/>
        <c:crossBetween val="midCat"/>
      </c:valAx>
      <c:valAx>
        <c:axId val="3703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Resistance (Ohms)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76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measured 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Sheet1!$K$21:$K$26</c:f>
              <c:numCache>
                <c:formatCode>General</c:formatCode>
                <c:ptCount val="6"/>
                <c:pt idx="0">
                  <c:v>-40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Sheet1!$N$21:$N$26</c:f>
              <c:numCache>
                <c:formatCode>0.0000</c:formatCode>
                <c:ptCount val="6"/>
                <c:pt idx="0">
                  <c:v>268.20699999999999</c:v>
                </c:pt>
                <c:pt idx="1">
                  <c:v>340.4</c:v>
                </c:pt>
                <c:pt idx="2">
                  <c:v>498.35</c:v>
                </c:pt>
                <c:pt idx="3">
                  <c:v>715.35699999999997</c:v>
                </c:pt>
                <c:pt idx="4">
                  <c:v>954.85</c:v>
                </c:pt>
                <c:pt idx="5">
                  <c:v>1224.021</c:v>
                </c:pt>
              </c:numCache>
            </c:numRef>
          </c:yVal>
          <c:smooth val="0"/>
        </c:ser>
        <c:ser>
          <c:idx val="2"/>
          <c:order val="1"/>
          <c:tx>
            <c:v>Rs model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Sheet1!$K$30:$K$41</c:f>
              <c:numCache>
                <c:formatCode>General</c:formatCode>
                <c:ptCount val="12"/>
                <c:pt idx="0">
                  <c:v>-273.14999999999998</c:v>
                </c:pt>
                <c:pt idx="1">
                  <c:v>-200</c:v>
                </c:pt>
                <c:pt idx="2">
                  <c:v>-150</c:v>
                </c:pt>
                <c:pt idx="3">
                  <c:v>-100</c:v>
                </c:pt>
                <c:pt idx="4">
                  <c:v>-50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Sheet1!$P$30:$P$41</c:f>
              <c:numCache>
                <c:formatCode>0.000</c:formatCode>
                <c:ptCount val="12"/>
                <c:pt idx="0">
                  <c:v>152.7918139208175</c:v>
                </c:pt>
                <c:pt idx="1">
                  <c:v>166.83400222614046</c:v>
                </c:pt>
                <c:pt idx="2">
                  <c:v>182.42439730435069</c:v>
                </c:pt>
                <c:pt idx="3">
                  <c:v>207.91017202461722</c:v>
                </c:pt>
                <c:pt idx="4">
                  <c:v>253.87812968147753</c:v>
                </c:pt>
                <c:pt idx="5">
                  <c:v>342.36387199973831</c:v>
                </c:pt>
                <c:pt idx="6">
                  <c:v>497.65494378127244</c:v>
                </c:pt>
                <c:pt idx="7">
                  <c:v>712.34560961015723</c:v>
                </c:pt>
                <c:pt idx="8">
                  <c:v>959.52790762202005</c:v>
                </c:pt>
                <c:pt idx="9">
                  <c:v>1222.0469803667186</c:v>
                </c:pt>
                <c:pt idx="10">
                  <c:v>1492.215223621856</c:v>
                </c:pt>
                <c:pt idx="11">
                  <c:v>1766.5792194738688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16592"/>
        <c:axId val="372516984"/>
      </c:scatterChart>
      <c:scatterChart>
        <c:scatterStyle val="lineMarker"/>
        <c:varyColors val="0"/>
        <c:ser>
          <c:idx val="0"/>
          <c:order val="2"/>
          <c:tx>
            <c:v>mobility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Sheet1!$K$30:$K$41</c:f>
              <c:numCache>
                <c:formatCode>General</c:formatCode>
                <c:ptCount val="12"/>
                <c:pt idx="0">
                  <c:v>-273.14999999999998</c:v>
                </c:pt>
                <c:pt idx="1">
                  <c:v>-200</c:v>
                </c:pt>
                <c:pt idx="2">
                  <c:v>-150</c:v>
                </c:pt>
                <c:pt idx="3">
                  <c:v>-100</c:v>
                </c:pt>
                <c:pt idx="4">
                  <c:v>-50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Sheet1!$W$30:$W$41</c:f>
              <c:numCache>
                <c:formatCode>0.000</c:formatCode>
                <c:ptCount val="12"/>
                <c:pt idx="0">
                  <c:v>3142.2893316454156</c:v>
                </c:pt>
                <c:pt idx="1">
                  <c:v>2877.8071642454979</c:v>
                </c:pt>
                <c:pt idx="2">
                  <c:v>2631.8633578661456</c:v>
                </c:pt>
                <c:pt idx="3">
                  <c:v>2309.2477014029359</c:v>
                </c:pt>
                <c:pt idx="4">
                  <c:v>1891.1281859863359</c:v>
                </c:pt>
                <c:pt idx="5">
                  <c:v>1402.3561658004128</c:v>
                </c:pt>
                <c:pt idx="6">
                  <c:v>964.75699246173917</c:v>
                </c:pt>
                <c:pt idx="7">
                  <c:v>673.99318584821162</c:v>
                </c:pt>
                <c:pt idx="8">
                  <c:v>500.36698571488034</c:v>
                </c:pt>
                <c:pt idx="9">
                  <c:v>392.87858368756042</c:v>
                </c:pt>
                <c:pt idx="10">
                  <c:v>321.74721129088488</c:v>
                </c:pt>
                <c:pt idx="11">
                  <c:v>271.77727528637342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4960"/>
        <c:axId val="372516200"/>
      </c:scatterChart>
      <c:valAx>
        <c:axId val="372516592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6984"/>
        <c:crossesAt val="0"/>
        <c:crossBetween val="midCat"/>
      </c:valAx>
      <c:valAx>
        <c:axId val="3725169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</a:t>
                </a:r>
                <a:r>
                  <a:rPr lang="en-US" baseline="0"/>
                  <a:t> EPI Sheet Rho (Ohms/sq)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6592"/>
        <c:crossesAt val="-300"/>
        <c:crossBetween val="midCat"/>
      </c:valAx>
      <c:valAx>
        <c:axId val="372516200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  <a:r>
                  <a:rPr lang="en-US" baseline="0"/>
                  <a:t> (cm</a:t>
                </a:r>
                <a:r>
                  <a:rPr lang="en-US" baseline="30000"/>
                  <a:t>2</a:t>
                </a:r>
                <a:r>
                  <a:rPr lang="en-US" baseline="0"/>
                  <a:t>/Vs)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64960"/>
        <c:crosses val="max"/>
        <c:crossBetween val="midCat"/>
        <c:majorUnit val="500"/>
        <c:minorUnit val="100"/>
      </c:valAx>
      <c:valAx>
        <c:axId val="4334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16200"/>
        <c:crossesAt val="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90650242793725"/>
          <c:y val="0.50453947493851403"/>
          <c:w val="0.2513817717229791"/>
          <c:h val="0.1558731006081866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7620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0</xdr:colOff>
      <xdr:row>17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topLeftCell="F1" workbookViewId="0">
      <selection activeCell="O20" sqref="O20"/>
    </sheetView>
  </sheetViews>
  <sheetFormatPr defaultRowHeight="13.8"/>
  <cols>
    <col min="1" max="1" width="3.8984375" bestFit="1" customWidth="1"/>
    <col min="2" max="2" width="4.796875" bestFit="1" customWidth="1"/>
    <col min="3" max="3" width="6.09765625" bestFit="1" customWidth="1"/>
    <col min="4" max="4" width="9.8984375" bestFit="1" customWidth="1"/>
    <col min="5" max="6" width="8.5" customWidth="1"/>
    <col min="7" max="9" width="9.3984375" bestFit="1" customWidth="1"/>
    <col min="10" max="10" width="3.19921875" customWidth="1"/>
    <col min="12" max="12" width="9.69921875" customWidth="1"/>
    <col min="14" max="14" width="9.3984375" bestFit="1" customWidth="1"/>
    <col min="20" max="20" width="12.69921875" bestFit="1" customWidth="1"/>
    <col min="23" max="23" width="9.79687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74</v>
      </c>
      <c r="H1" s="5" t="s">
        <v>75</v>
      </c>
      <c r="I1" s="5" t="s">
        <v>76</v>
      </c>
      <c r="J1" s="5"/>
    </row>
    <row r="2" spans="1:10">
      <c r="A2">
        <v>604</v>
      </c>
      <c r="B2">
        <v>-40</v>
      </c>
      <c r="C2">
        <v>5</v>
      </c>
      <c r="D2" s="4">
        <v>4.4946E-2</v>
      </c>
      <c r="E2" s="4">
        <v>9.1094999999999995E-2</v>
      </c>
      <c r="F2" s="4">
        <v>0.18429999999999999</v>
      </c>
      <c r="G2" s="2">
        <f t="shared" ref="G2:G3" si="0">D2/0.002</f>
        <v>22.472999999999999</v>
      </c>
      <c r="H2" s="2">
        <f t="shared" ref="H2:H3" si="1">E2/0.004</f>
        <v>22.77375</v>
      </c>
      <c r="I2" s="2">
        <f t="shared" ref="I2:I3" si="2">F2/0.008</f>
        <v>23.037499999999998</v>
      </c>
      <c r="J2" s="2"/>
    </row>
    <row r="3" spans="1:10">
      <c r="A3">
        <v>604</v>
      </c>
      <c r="B3">
        <v>-40</v>
      </c>
      <c r="C3">
        <v>10</v>
      </c>
      <c r="D3" s="4">
        <v>6.8678000000000003E-2</v>
      </c>
      <c r="E3" s="4">
        <v>0.13711999999999999</v>
      </c>
      <c r="F3" s="4">
        <v>0.27439999999999998</v>
      </c>
      <c r="G3" s="2">
        <f t="shared" si="0"/>
        <v>34.338999999999999</v>
      </c>
      <c r="H3" s="2">
        <f t="shared" si="1"/>
        <v>34.279999999999994</v>
      </c>
      <c r="I3" s="2">
        <f t="shared" si="2"/>
        <v>34.299999999999997</v>
      </c>
      <c r="J3" s="2"/>
    </row>
    <row r="4" spans="1:10">
      <c r="A4">
        <v>604</v>
      </c>
      <c r="B4">
        <v>-40</v>
      </c>
      <c r="C4">
        <v>15</v>
      </c>
      <c r="D4" s="4">
        <v>9.5994999999999997E-2</v>
      </c>
      <c r="E4" s="2">
        <v>0.19009999999999999</v>
      </c>
      <c r="F4" s="2">
        <v>0.38009999999999999</v>
      </c>
      <c r="G4" s="2">
        <f>D4/0.002</f>
        <v>47.997499999999995</v>
      </c>
      <c r="H4" s="2">
        <f>E4/0.004</f>
        <v>47.524999999999999</v>
      </c>
      <c r="I4" s="2">
        <f>F4/0.008</f>
        <v>47.512499999999996</v>
      </c>
      <c r="J4" s="2"/>
    </row>
    <row r="5" spans="1:10">
      <c r="A5">
        <v>604</v>
      </c>
      <c r="B5">
        <v>-40</v>
      </c>
      <c r="C5">
        <v>20</v>
      </c>
      <c r="D5" s="4">
        <v>0.12088699999999999</v>
      </c>
      <c r="E5" s="2">
        <v>0.24179999999999999</v>
      </c>
      <c r="F5" s="2">
        <v>0.4854</v>
      </c>
      <c r="G5" s="2">
        <f t="shared" ref="G5:G7" si="3">D5/0.002</f>
        <v>60.443499999999993</v>
      </c>
      <c r="H5" s="2">
        <f t="shared" ref="H5:H7" si="4">E5/0.004</f>
        <v>60.449999999999996</v>
      </c>
      <c r="I5" s="2">
        <f t="shared" ref="I5:I7" si="5">F5/0.008</f>
        <v>60.674999999999997</v>
      </c>
      <c r="J5" s="2"/>
    </row>
    <row r="6" spans="1:10">
      <c r="A6">
        <v>604</v>
      </c>
      <c r="B6">
        <v>-40</v>
      </c>
      <c r="C6">
        <v>25</v>
      </c>
      <c r="D6" s="4">
        <v>0.148812</v>
      </c>
      <c r="E6" s="2">
        <v>0.29759999999999998</v>
      </c>
      <c r="F6" s="2">
        <v>0.59609999999999996</v>
      </c>
      <c r="G6" s="2">
        <f t="shared" si="3"/>
        <v>74.405999999999992</v>
      </c>
      <c r="H6" s="2">
        <f t="shared" si="4"/>
        <v>74.399999999999991</v>
      </c>
      <c r="I6" s="2">
        <f t="shared" si="5"/>
        <v>74.512499999999989</v>
      </c>
    </row>
    <row r="7" spans="1:10">
      <c r="A7">
        <v>604</v>
      </c>
      <c r="B7">
        <v>-40</v>
      </c>
      <c r="C7">
        <v>30</v>
      </c>
      <c r="D7" s="4">
        <v>0.1802</v>
      </c>
      <c r="E7" s="2">
        <v>0.35980000000000001</v>
      </c>
      <c r="F7" s="2">
        <v>0.72119999999999995</v>
      </c>
      <c r="G7" s="2">
        <f t="shared" si="3"/>
        <v>90.1</v>
      </c>
      <c r="H7" s="2">
        <f t="shared" si="4"/>
        <v>89.95</v>
      </c>
      <c r="I7" s="2">
        <f t="shared" si="5"/>
        <v>90.149999999999991</v>
      </c>
      <c r="J7" s="2"/>
    </row>
    <row r="8" spans="1:10">
      <c r="D8" s="4"/>
      <c r="J8" s="2"/>
    </row>
    <row r="9" spans="1:10">
      <c r="A9">
        <v>604</v>
      </c>
      <c r="B9">
        <v>0</v>
      </c>
      <c r="C9">
        <v>5</v>
      </c>
      <c r="D9" s="4">
        <v>6.6350000000000006E-2</v>
      </c>
      <c r="E9" s="4">
        <v>0.129965</v>
      </c>
      <c r="F9" s="4">
        <v>0.24940000000000001</v>
      </c>
      <c r="G9" s="2">
        <f t="shared" ref="G9:G10" si="6">D9/0.002</f>
        <v>33.175000000000004</v>
      </c>
      <c r="H9" s="2">
        <f t="shared" ref="H9:H10" si="7">E9/0.004</f>
        <v>32.491250000000001</v>
      </c>
      <c r="I9" s="2">
        <f t="shared" ref="I9:I10" si="8">F9/0.008</f>
        <v>31.175000000000001</v>
      </c>
      <c r="J9" s="2"/>
    </row>
    <row r="10" spans="1:10">
      <c r="A10">
        <v>604</v>
      </c>
      <c r="B10">
        <v>0</v>
      </c>
      <c r="C10">
        <v>10</v>
      </c>
      <c r="D10" s="4">
        <v>8.6809999999999998E-2</v>
      </c>
      <c r="E10" s="4">
        <v>0.17363149999999999</v>
      </c>
      <c r="F10" s="4">
        <v>0.34770000000000001</v>
      </c>
      <c r="G10" s="2">
        <f t="shared" si="6"/>
        <v>43.405000000000001</v>
      </c>
      <c r="H10" s="2">
        <f t="shared" si="7"/>
        <v>43.407874999999997</v>
      </c>
      <c r="I10" s="2">
        <f t="shared" si="8"/>
        <v>43.462499999999999</v>
      </c>
      <c r="J10" s="2"/>
    </row>
    <row r="11" spans="1:10">
      <c r="A11">
        <v>604</v>
      </c>
      <c r="B11">
        <v>0</v>
      </c>
      <c r="C11">
        <v>15</v>
      </c>
      <c r="D11" s="4">
        <v>0.120375</v>
      </c>
      <c r="E11" s="2">
        <v>0.24099999999999999</v>
      </c>
      <c r="F11" s="2">
        <v>0.48399999999999999</v>
      </c>
      <c r="G11" s="2">
        <f>D11/0.002</f>
        <v>60.1875</v>
      </c>
      <c r="H11" s="2">
        <f>E11/0.004</f>
        <v>60.25</v>
      </c>
      <c r="I11" s="2">
        <f>F11/0.008</f>
        <v>60.5</v>
      </c>
    </row>
    <row r="12" spans="1:10">
      <c r="A12">
        <v>604</v>
      </c>
      <c r="B12">
        <v>0</v>
      </c>
      <c r="C12">
        <v>20</v>
      </c>
      <c r="D12" s="4">
        <v>0.15556700000000001</v>
      </c>
      <c r="E12" s="2">
        <v>0.31109999999999999</v>
      </c>
      <c r="F12" s="2">
        <v>0.62480000000000002</v>
      </c>
      <c r="G12" s="2">
        <f t="shared" ref="G12:G14" si="9">D12/0.002</f>
        <v>77.783500000000004</v>
      </c>
      <c r="H12" s="2">
        <f t="shared" ref="H12:H14" si="10">E12/0.004</f>
        <v>77.774999999999991</v>
      </c>
      <c r="I12" s="2">
        <f t="shared" ref="I12:I14" si="11">F12/0.008</f>
        <v>78.099999999999994</v>
      </c>
      <c r="J12" s="2"/>
    </row>
    <row r="13" spans="1:10">
      <c r="A13">
        <v>604</v>
      </c>
      <c r="B13">
        <v>0</v>
      </c>
      <c r="C13">
        <v>25</v>
      </c>
      <c r="D13" s="4">
        <v>0.1918</v>
      </c>
      <c r="E13" s="2">
        <v>0.3841</v>
      </c>
      <c r="F13" s="2">
        <v>0.77180000000000004</v>
      </c>
      <c r="G13" s="2">
        <f t="shared" si="9"/>
        <v>95.899999999999991</v>
      </c>
      <c r="H13" s="2">
        <f t="shared" si="10"/>
        <v>96.024999999999991</v>
      </c>
      <c r="I13" s="2">
        <f t="shared" si="11"/>
        <v>96.475000000000009</v>
      </c>
      <c r="J13" s="2"/>
    </row>
    <row r="14" spans="1:10">
      <c r="A14">
        <v>604</v>
      </c>
      <c r="B14">
        <v>0</v>
      </c>
      <c r="C14">
        <v>30</v>
      </c>
      <c r="D14" s="4">
        <v>0.22850000000000001</v>
      </c>
      <c r="E14" s="2">
        <v>0.45760000000000001</v>
      </c>
      <c r="F14" s="2">
        <v>0.91990000000000005</v>
      </c>
      <c r="G14" s="2">
        <f t="shared" si="9"/>
        <v>114.25</v>
      </c>
      <c r="H14" s="2">
        <f t="shared" si="10"/>
        <v>114.4</v>
      </c>
      <c r="I14" s="2">
        <f t="shared" si="11"/>
        <v>114.9875</v>
      </c>
      <c r="J14" s="2"/>
    </row>
    <row r="15" spans="1:10">
      <c r="D15" s="4"/>
      <c r="J15" s="2"/>
    </row>
    <row r="16" spans="1:10">
      <c r="A16">
        <v>604</v>
      </c>
      <c r="B16">
        <v>50</v>
      </c>
      <c r="C16">
        <v>5</v>
      </c>
      <c r="D16" s="4">
        <v>7.0434999999999998E-2</v>
      </c>
      <c r="E16" s="4">
        <v>0.13925899999999999</v>
      </c>
      <c r="F16" s="4">
        <v>0.28539999999999999</v>
      </c>
      <c r="G16" s="2">
        <f t="shared" ref="G16:G17" si="12">D16/0.002</f>
        <v>35.217500000000001</v>
      </c>
      <c r="H16" s="2">
        <f t="shared" ref="H16:H17" si="13">E16/0.004</f>
        <v>34.814749999999997</v>
      </c>
      <c r="I16" s="2">
        <f t="shared" ref="I16:I17" si="14">F16/0.008</f>
        <v>35.674999999999997</v>
      </c>
    </row>
    <row r="17" spans="1:24">
      <c r="A17">
        <v>604</v>
      </c>
      <c r="B17">
        <v>50</v>
      </c>
      <c r="C17">
        <v>10</v>
      </c>
      <c r="D17" s="4">
        <v>0.120556</v>
      </c>
      <c r="E17" s="4">
        <v>0.25459999999999999</v>
      </c>
      <c r="F17" s="4">
        <v>0.5111</v>
      </c>
      <c r="G17" s="2">
        <f t="shared" si="12"/>
        <v>60.277999999999999</v>
      </c>
      <c r="H17" s="2">
        <f t="shared" si="13"/>
        <v>63.65</v>
      </c>
      <c r="I17" s="2">
        <f t="shared" si="14"/>
        <v>63.887499999999996</v>
      </c>
      <c r="J17" s="2"/>
    </row>
    <row r="18" spans="1:24">
      <c r="A18">
        <v>604</v>
      </c>
      <c r="B18">
        <v>50</v>
      </c>
      <c r="C18">
        <v>15</v>
      </c>
      <c r="D18" s="4">
        <v>0.167548</v>
      </c>
      <c r="E18" s="4">
        <v>0.33700000000000002</v>
      </c>
      <c r="F18" s="4">
        <v>0.67920000000000003</v>
      </c>
      <c r="G18" s="2">
        <f>D18/0.002</f>
        <v>83.774000000000001</v>
      </c>
      <c r="H18" s="2">
        <f>E18/0.004</f>
        <v>84.25</v>
      </c>
      <c r="I18" s="2">
        <f>F18/0.008</f>
        <v>84.9</v>
      </c>
      <c r="J18" s="2"/>
    </row>
    <row r="19" spans="1:24">
      <c r="A19">
        <v>604</v>
      </c>
      <c r="B19">
        <v>50</v>
      </c>
      <c r="C19">
        <v>20</v>
      </c>
      <c r="D19" s="4">
        <v>0.2185</v>
      </c>
      <c r="E19" s="4">
        <v>0.437</v>
      </c>
      <c r="F19" s="4">
        <v>0.87839999999999996</v>
      </c>
      <c r="G19" s="2">
        <f t="shared" ref="G19:G21" si="15">D19/0.002</f>
        <v>109.25</v>
      </c>
      <c r="H19" s="2">
        <f t="shared" ref="H19:H21" si="16">E19/0.004</f>
        <v>109.25</v>
      </c>
      <c r="I19" s="2">
        <f t="shared" ref="I19:I21" si="17">F19/0.008</f>
        <v>109.8</v>
      </c>
      <c r="J19" s="2"/>
    </row>
    <row r="20" spans="1:24" ht="17.399999999999999">
      <c r="A20">
        <v>604</v>
      </c>
      <c r="B20">
        <v>50</v>
      </c>
      <c r="C20">
        <v>25</v>
      </c>
      <c r="D20" s="4">
        <v>0.27060000000000001</v>
      </c>
      <c r="E20" s="4">
        <v>0.54210000000000003</v>
      </c>
      <c r="F20" s="4">
        <v>1.0905</v>
      </c>
      <c r="G20" s="2">
        <f t="shared" si="15"/>
        <v>135.30000000000001</v>
      </c>
      <c r="H20" s="2">
        <f t="shared" si="16"/>
        <v>135.52500000000001</v>
      </c>
      <c r="I20" s="2">
        <f t="shared" si="17"/>
        <v>136.3125</v>
      </c>
      <c r="J20" s="2"/>
      <c r="K20" s="5" t="s">
        <v>77</v>
      </c>
      <c r="L20" s="5" t="s">
        <v>78</v>
      </c>
      <c r="M20" s="5" t="s">
        <v>79</v>
      </c>
      <c r="N20" s="5" t="s">
        <v>80</v>
      </c>
      <c r="O20" s="5"/>
      <c r="P20" s="5" t="s">
        <v>83</v>
      </c>
      <c r="Q20" s="5" t="s">
        <v>85</v>
      </c>
      <c r="S20" s="5"/>
      <c r="T20" s="5" t="s">
        <v>83</v>
      </c>
      <c r="W20" s="5" t="s">
        <v>90</v>
      </c>
      <c r="X20" s="5" t="s">
        <v>91</v>
      </c>
    </row>
    <row r="21" spans="1:24">
      <c r="A21">
        <v>604</v>
      </c>
      <c r="B21">
        <v>50</v>
      </c>
      <c r="C21">
        <v>30</v>
      </c>
      <c r="D21" s="4">
        <v>0.32079999999999997</v>
      </c>
      <c r="E21" s="4">
        <v>0.64270000000000005</v>
      </c>
      <c r="F21" s="4">
        <v>1.2932999999999999</v>
      </c>
      <c r="G21" s="2">
        <f t="shared" si="15"/>
        <v>160.39999999999998</v>
      </c>
      <c r="H21" s="2">
        <f t="shared" si="16"/>
        <v>160.67500000000001</v>
      </c>
      <c r="I21" s="2">
        <f t="shared" si="17"/>
        <v>161.66249999999999</v>
      </c>
      <c r="K21">
        <v>-40</v>
      </c>
      <c r="L21" s="3">
        <v>269.01799999999997</v>
      </c>
      <c r="N21" s="3">
        <v>268.20699999999999</v>
      </c>
      <c r="O21" s="8"/>
      <c r="P21" s="8">
        <f>$T$21+0.5*$T$22*(K21-$T$23+SQRT((K21-$T$23)^2+$T$24^2))</f>
        <v>267.2413795952225</v>
      </c>
      <c r="Q21" s="8">
        <f>10*(N21-P21)^2</f>
        <v>9.3242276612265584</v>
      </c>
      <c r="R21" t="s">
        <v>82</v>
      </c>
      <c r="S21" s="6"/>
      <c r="T21" s="9">
        <v>107.938085296141</v>
      </c>
      <c r="U21" t="s">
        <v>87</v>
      </c>
      <c r="W21" s="8">
        <f>1/($X$21*1.60217662E-19*P21)</f>
        <v>1796.5634198317071</v>
      </c>
      <c r="X21" s="6">
        <v>13000000000000</v>
      </c>
    </row>
    <row r="22" spans="1:24">
      <c r="J22" s="2"/>
      <c r="K22">
        <v>0</v>
      </c>
      <c r="L22" s="3">
        <v>331.68900000000002</v>
      </c>
      <c r="N22" s="3">
        <v>340.4</v>
      </c>
      <c r="O22" s="8"/>
      <c r="P22" s="8">
        <f t="shared" ref="P22:P27" si="18">$T$21+0.5*$T$22*(K22-$T$23+SQRT((K22-$T$23)^2+$T$24^2))</f>
        <v>342.36387199973831</v>
      </c>
      <c r="Q22" s="8">
        <f t="shared" ref="Q22:Q26" si="19">10*(N22-P22)^2</f>
        <v>38.567932313562288</v>
      </c>
      <c r="R22" t="s">
        <v>81</v>
      </c>
      <c r="S22" s="6"/>
      <c r="T22" s="9">
        <v>5.6673577457111497</v>
      </c>
      <c r="U22" t="s">
        <v>86</v>
      </c>
      <c r="W22" s="8">
        <f t="shared" ref="W22:W27" si="20">1/($X$21*1.60217662E-19*P22)</f>
        <v>1402.3561658004128</v>
      </c>
    </row>
    <row r="23" spans="1:24">
      <c r="A23">
        <v>604</v>
      </c>
      <c r="B23">
        <v>100</v>
      </c>
      <c r="C23">
        <v>5</v>
      </c>
      <c r="D23" s="4">
        <v>8.5009000000000001E-2</v>
      </c>
      <c r="E23" s="4">
        <v>0.16855899999999999</v>
      </c>
      <c r="F23" s="4">
        <v>0.33950000000000002</v>
      </c>
      <c r="G23" s="2">
        <f t="shared" ref="G23:G24" si="21">D23/0.002</f>
        <v>42.5045</v>
      </c>
      <c r="H23" s="2">
        <f t="shared" ref="H23:H24" si="22">E23/0.004</f>
        <v>42.139749999999992</v>
      </c>
      <c r="I23" s="2">
        <f t="shared" ref="I23:I24" si="23">F23/0.008</f>
        <v>42.4375</v>
      </c>
      <c r="J23" s="2"/>
      <c r="K23">
        <v>50</v>
      </c>
      <c r="L23" s="3">
        <v>500.83100000000002</v>
      </c>
      <c r="N23" s="3">
        <v>498.35</v>
      </c>
      <c r="O23" s="8"/>
      <c r="P23" s="8">
        <f t="shared" si="18"/>
        <v>497.65494378127244</v>
      </c>
      <c r="Q23" s="8">
        <f t="shared" si="19"/>
        <v>4.8310314719189043</v>
      </c>
      <c r="R23" t="s">
        <v>84</v>
      </c>
      <c r="S23" s="6"/>
      <c r="T23" s="9">
        <v>15.350091029989258</v>
      </c>
      <c r="U23" t="s">
        <v>89</v>
      </c>
      <c r="W23" s="8">
        <f t="shared" si="20"/>
        <v>964.75699246173917</v>
      </c>
    </row>
    <row r="24" spans="1:24">
      <c r="A24">
        <v>604</v>
      </c>
      <c r="B24">
        <v>100</v>
      </c>
      <c r="C24">
        <v>10</v>
      </c>
      <c r="D24" s="4">
        <v>0.15461</v>
      </c>
      <c r="E24" s="4">
        <v>0.30959999999999999</v>
      </c>
      <c r="F24" s="4">
        <v>0.62260000000000004</v>
      </c>
      <c r="G24" s="2">
        <f t="shared" si="21"/>
        <v>77.304999999999993</v>
      </c>
      <c r="H24" s="2">
        <f t="shared" si="22"/>
        <v>77.399999999999991</v>
      </c>
      <c r="I24" s="2">
        <f t="shared" si="23"/>
        <v>77.825000000000003</v>
      </c>
      <c r="J24" s="2"/>
      <c r="K24">
        <v>100</v>
      </c>
      <c r="L24" s="3">
        <v>706.86400000000003</v>
      </c>
      <c r="N24" s="3">
        <v>715.35699999999997</v>
      </c>
      <c r="O24" s="8"/>
      <c r="P24" s="8">
        <f t="shared" si="18"/>
        <v>712.34560961015723</v>
      </c>
      <c r="Q24" s="8">
        <f t="shared" si="19"/>
        <v>90.684720800372403</v>
      </c>
      <c r="T24" s="9">
        <v>96.869859999963495</v>
      </c>
      <c r="U24" t="s">
        <v>88</v>
      </c>
      <c r="W24" s="8">
        <f t="shared" si="20"/>
        <v>673.99318584821162</v>
      </c>
    </row>
    <row r="25" spans="1:24">
      <c r="A25">
        <v>604</v>
      </c>
      <c r="B25">
        <v>100</v>
      </c>
      <c r="C25">
        <v>15</v>
      </c>
      <c r="D25" s="4">
        <v>0.22370000000000001</v>
      </c>
      <c r="E25" s="4">
        <v>0.44890000000000002</v>
      </c>
      <c r="F25" s="4">
        <v>0.90239999999999998</v>
      </c>
      <c r="G25" s="2">
        <f>D25/0.002</f>
        <v>111.85000000000001</v>
      </c>
      <c r="H25" s="2">
        <f>E25/0.004</f>
        <v>112.22500000000001</v>
      </c>
      <c r="I25" s="2">
        <f>F25/0.008</f>
        <v>112.8</v>
      </c>
      <c r="J25" s="2"/>
      <c r="K25">
        <v>150</v>
      </c>
      <c r="L25" s="3">
        <v>941.38099999999997</v>
      </c>
      <c r="N25" s="3">
        <v>954.85</v>
      </c>
      <c r="O25" s="8"/>
      <c r="P25" s="8">
        <f t="shared" si="18"/>
        <v>959.52790762202005</v>
      </c>
      <c r="Q25" s="8">
        <f t="shared" si="19"/>
        <v>218.82819720153088</v>
      </c>
      <c r="T25" s="6"/>
      <c r="W25" s="8">
        <f t="shared" si="20"/>
        <v>500.36698571488034</v>
      </c>
    </row>
    <row r="26" spans="1:24">
      <c r="A26">
        <v>604</v>
      </c>
      <c r="B26">
        <v>100</v>
      </c>
      <c r="C26">
        <v>20</v>
      </c>
      <c r="D26" s="4">
        <v>0.29549999999999998</v>
      </c>
      <c r="E26" s="4">
        <v>0.59240000000000004</v>
      </c>
      <c r="F26" s="4">
        <v>1.1934</v>
      </c>
      <c r="G26" s="2">
        <f t="shared" ref="G26:G28" si="24">D26/0.002</f>
        <v>147.75</v>
      </c>
      <c r="H26" s="2">
        <f t="shared" ref="H26:H28" si="25">E26/0.004</f>
        <v>148.1</v>
      </c>
      <c r="I26" s="2">
        <f t="shared" ref="I26:I28" si="26">F26/0.008</f>
        <v>149.17500000000001</v>
      </c>
      <c r="K26">
        <v>200</v>
      </c>
      <c r="L26" s="3">
        <v>1201.873</v>
      </c>
      <c r="N26" s="3">
        <v>1224.021</v>
      </c>
      <c r="O26" s="8"/>
      <c r="P26" s="8">
        <f t="shared" si="18"/>
        <v>1222.0469803667186</v>
      </c>
      <c r="Q26" s="8">
        <f t="shared" si="19"/>
        <v>38.967535125803806</v>
      </c>
      <c r="W26" s="8">
        <f t="shared" si="20"/>
        <v>392.87858368756042</v>
      </c>
    </row>
    <row r="27" spans="1:24">
      <c r="A27">
        <v>604</v>
      </c>
      <c r="B27">
        <v>100</v>
      </c>
      <c r="C27">
        <v>25</v>
      </c>
      <c r="D27" s="4">
        <v>0.36720000000000003</v>
      </c>
      <c r="E27" s="4">
        <v>0.73570000000000002</v>
      </c>
      <c r="F27" s="4">
        <v>1.4816</v>
      </c>
      <c r="G27" s="2">
        <f t="shared" si="24"/>
        <v>183.60000000000002</v>
      </c>
      <c r="H27" s="2">
        <f t="shared" si="25"/>
        <v>183.92500000000001</v>
      </c>
      <c r="I27" s="2">
        <f t="shared" si="26"/>
        <v>185.2</v>
      </c>
      <c r="J27" s="2"/>
      <c r="K27">
        <v>30</v>
      </c>
      <c r="O27" s="7"/>
      <c r="P27" s="8">
        <f t="shared" si="18"/>
        <v>427.07062804582461</v>
      </c>
      <c r="W27" s="8">
        <f t="shared" si="20"/>
        <v>1124.2076961439266</v>
      </c>
    </row>
    <row r="28" spans="1:24">
      <c r="A28">
        <v>604</v>
      </c>
      <c r="B28">
        <v>100</v>
      </c>
      <c r="C28">
        <v>30</v>
      </c>
      <c r="D28" s="4">
        <v>0.43790000000000001</v>
      </c>
      <c r="E28" s="4">
        <v>0.87749999999999995</v>
      </c>
      <c r="F28" s="4">
        <v>1.7688999999999999</v>
      </c>
      <c r="G28" s="2">
        <f t="shared" si="24"/>
        <v>218.95</v>
      </c>
      <c r="H28" s="2">
        <f t="shared" si="25"/>
        <v>219.37499999999997</v>
      </c>
      <c r="I28" s="2">
        <f t="shared" si="26"/>
        <v>221.11249999999998</v>
      </c>
      <c r="J28" s="2"/>
      <c r="Q28" s="8">
        <f>SUM(Q21:Q26)</f>
        <v>401.20364457441485</v>
      </c>
    </row>
    <row r="29" spans="1:24" ht="16.2">
      <c r="J29" s="2"/>
      <c r="K29" s="5" t="s">
        <v>77</v>
      </c>
      <c r="P29" s="5" t="s">
        <v>83</v>
      </c>
      <c r="W29" s="5" t="s">
        <v>90</v>
      </c>
    </row>
    <row r="30" spans="1:24">
      <c r="A30">
        <v>604</v>
      </c>
      <c r="B30">
        <v>150</v>
      </c>
      <c r="C30">
        <v>5</v>
      </c>
      <c r="D30" s="4">
        <v>0.106513</v>
      </c>
      <c r="E30" s="4">
        <v>0.21429999999999999</v>
      </c>
      <c r="F30" s="4">
        <v>0.42709999999999998</v>
      </c>
      <c r="G30" s="2">
        <f t="shared" ref="G30:G31" si="27">D30/0.002</f>
        <v>53.256499999999996</v>
      </c>
      <c r="H30" s="2">
        <f t="shared" ref="H30:H31" si="28">E30/0.004</f>
        <v>53.574999999999996</v>
      </c>
      <c r="I30" s="2">
        <f t="shared" ref="I30:I31" si="29">F30/0.008</f>
        <v>53.387499999999996</v>
      </c>
      <c r="J30" s="2"/>
      <c r="K30">
        <v>-273.14999999999998</v>
      </c>
      <c r="P30" s="8">
        <f t="shared" ref="P30:P41" si="30">$T$21+0.5*$T$22*(K30-$T$23+SQRT((K30-$T$23)^2+$T$24^2))</f>
        <v>152.7918139208175</v>
      </c>
      <c r="W30" s="8">
        <f t="shared" ref="W30:W41" si="31">1/($X$21*1.60217662E-19*P30)</f>
        <v>3142.2893316454156</v>
      </c>
    </row>
    <row r="31" spans="1:24">
      <c r="A31">
        <v>604</v>
      </c>
      <c r="B31">
        <v>150</v>
      </c>
      <c r="C31">
        <v>10</v>
      </c>
      <c r="D31" s="4">
        <v>0.19989999999999999</v>
      </c>
      <c r="E31" s="4">
        <v>0.4002</v>
      </c>
      <c r="F31" s="4">
        <v>0.80459999999999998</v>
      </c>
      <c r="G31" s="2">
        <f t="shared" si="27"/>
        <v>99.949999999999989</v>
      </c>
      <c r="H31" s="2">
        <f t="shared" si="28"/>
        <v>100.05</v>
      </c>
      <c r="I31" s="2">
        <f t="shared" si="29"/>
        <v>100.57499999999999</v>
      </c>
      <c r="K31">
        <v>-200</v>
      </c>
      <c r="P31" s="8">
        <f t="shared" si="30"/>
        <v>166.83400222614046</v>
      </c>
      <c r="W31" s="8">
        <f t="shared" si="31"/>
        <v>2877.8071642454979</v>
      </c>
    </row>
    <row r="32" spans="1:24">
      <c r="A32">
        <v>604</v>
      </c>
      <c r="B32">
        <v>150</v>
      </c>
      <c r="C32">
        <v>15</v>
      </c>
      <c r="D32" s="4">
        <v>0.29210000000000003</v>
      </c>
      <c r="E32" s="4">
        <v>0.58550000000000002</v>
      </c>
      <c r="F32" s="4">
        <v>1.1820999999999999</v>
      </c>
      <c r="G32" s="2">
        <f>D32/0.002</f>
        <v>146.05000000000001</v>
      </c>
      <c r="H32" s="2">
        <f>E32/0.004</f>
        <v>146.375</v>
      </c>
      <c r="I32" s="2">
        <f>F32/0.008</f>
        <v>147.76249999999999</v>
      </c>
      <c r="K32">
        <v>-150</v>
      </c>
      <c r="P32" s="8">
        <f t="shared" si="30"/>
        <v>182.42439730435069</v>
      </c>
      <c r="W32" s="8">
        <f t="shared" si="31"/>
        <v>2631.8633578661456</v>
      </c>
    </row>
    <row r="33" spans="1:23">
      <c r="A33">
        <v>604</v>
      </c>
      <c r="B33">
        <v>150</v>
      </c>
      <c r="C33">
        <v>20</v>
      </c>
      <c r="D33" s="4">
        <v>0.38650000000000001</v>
      </c>
      <c r="E33" s="4">
        <v>0.77470000000000006</v>
      </c>
      <c r="F33" s="4">
        <v>1.5620000000000001</v>
      </c>
      <c r="G33" s="2">
        <f t="shared" ref="G33:G35" si="32">D33/0.002</f>
        <v>193.25</v>
      </c>
      <c r="H33" s="2">
        <f t="shared" ref="H33:H35" si="33">E33/0.004</f>
        <v>193.67500000000001</v>
      </c>
      <c r="I33" s="2">
        <f t="shared" ref="I33:I35" si="34">F33/0.008</f>
        <v>195.25</v>
      </c>
      <c r="K33">
        <v>-100</v>
      </c>
      <c r="P33" s="8">
        <f t="shared" si="30"/>
        <v>207.91017202461722</v>
      </c>
      <c r="W33" s="8">
        <f t="shared" si="31"/>
        <v>2309.2477014029359</v>
      </c>
    </row>
    <row r="34" spans="1:23">
      <c r="A34">
        <v>604</v>
      </c>
      <c r="B34">
        <v>150</v>
      </c>
      <c r="C34">
        <v>25</v>
      </c>
      <c r="D34" s="4">
        <v>0.48139999999999999</v>
      </c>
      <c r="E34" s="4">
        <v>0.96530000000000005</v>
      </c>
      <c r="F34" s="4">
        <v>1.9471000000000001</v>
      </c>
      <c r="G34" s="2">
        <f t="shared" si="32"/>
        <v>240.7</v>
      </c>
      <c r="H34" s="2">
        <f t="shared" si="33"/>
        <v>241.32500000000002</v>
      </c>
      <c r="I34" s="2">
        <f t="shared" si="34"/>
        <v>243.38749999999999</v>
      </c>
      <c r="K34">
        <v>-50</v>
      </c>
      <c r="P34" s="8">
        <f t="shared" si="30"/>
        <v>253.87812968147753</v>
      </c>
      <c r="W34" s="8">
        <f t="shared" si="31"/>
        <v>1891.1281859863359</v>
      </c>
    </row>
    <row r="35" spans="1:23">
      <c r="A35">
        <v>604</v>
      </c>
      <c r="B35">
        <v>150</v>
      </c>
      <c r="C35">
        <v>30</v>
      </c>
      <c r="D35" s="4">
        <v>0.57769999999999999</v>
      </c>
      <c r="E35" s="4">
        <v>1.1588000000000001</v>
      </c>
      <c r="F35" s="4">
        <v>2.3391999999999999</v>
      </c>
      <c r="G35" s="2">
        <f t="shared" si="32"/>
        <v>288.84999999999997</v>
      </c>
      <c r="H35" s="2">
        <f t="shared" si="33"/>
        <v>289.7</v>
      </c>
      <c r="I35" s="2">
        <f t="shared" si="34"/>
        <v>292.39999999999998</v>
      </c>
      <c r="K35">
        <v>0</v>
      </c>
      <c r="P35" s="8">
        <f t="shared" si="30"/>
        <v>342.36387199973831</v>
      </c>
      <c r="W35" s="8">
        <f t="shared" si="31"/>
        <v>1402.3561658004128</v>
      </c>
    </row>
    <row r="36" spans="1:23">
      <c r="K36">
        <v>50</v>
      </c>
      <c r="P36" s="8">
        <f t="shared" si="30"/>
        <v>497.65494378127244</v>
      </c>
      <c r="W36" s="8">
        <f t="shared" si="31"/>
        <v>964.75699246173917</v>
      </c>
    </row>
    <row r="37" spans="1:23">
      <c r="A37">
        <v>604</v>
      </c>
      <c r="B37">
        <v>200</v>
      </c>
      <c r="C37">
        <v>5</v>
      </c>
      <c r="D37" s="4">
        <v>0.132609</v>
      </c>
      <c r="E37" s="4">
        <v>0.26350000000000001</v>
      </c>
      <c r="F37" s="4">
        <v>0.52470000000000006</v>
      </c>
      <c r="G37" s="2">
        <f t="shared" ref="G37:G38" si="35">D37/0.002</f>
        <v>66.304500000000004</v>
      </c>
      <c r="H37" s="2">
        <f t="shared" ref="H37:H38" si="36">E37/0.004</f>
        <v>65.875</v>
      </c>
      <c r="I37" s="2">
        <f t="shared" ref="I37:I38" si="37">F37/0.008</f>
        <v>65.587500000000006</v>
      </c>
      <c r="K37">
        <v>100</v>
      </c>
      <c r="P37" s="8">
        <f t="shared" si="30"/>
        <v>712.34560961015723</v>
      </c>
      <c r="W37" s="8">
        <f t="shared" si="31"/>
        <v>673.99318584821162</v>
      </c>
    </row>
    <row r="38" spans="1:23">
      <c r="A38">
        <v>604</v>
      </c>
      <c r="B38">
        <v>200</v>
      </c>
      <c r="C38">
        <v>10</v>
      </c>
      <c r="D38" s="4">
        <v>0.24859999999999999</v>
      </c>
      <c r="E38" s="4">
        <v>0.49809999999999999</v>
      </c>
      <c r="F38" s="4">
        <v>1.0024999999999999</v>
      </c>
      <c r="G38" s="2">
        <f t="shared" si="35"/>
        <v>124.3</v>
      </c>
      <c r="H38" s="2">
        <f t="shared" si="36"/>
        <v>124.52499999999999</v>
      </c>
      <c r="I38" s="2">
        <f t="shared" si="37"/>
        <v>125.31249999999999</v>
      </c>
      <c r="K38">
        <v>150</v>
      </c>
      <c r="P38" s="8">
        <f t="shared" si="30"/>
        <v>959.52790762202005</v>
      </c>
      <c r="W38" s="8">
        <f t="shared" si="31"/>
        <v>500.36698571488034</v>
      </c>
    </row>
    <row r="39" spans="1:23">
      <c r="A39">
        <v>604</v>
      </c>
      <c r="B39">
        <v>200</v>
      </c>
      <c r="C39">
        <v>15</v>
      </c>
      <c r="D39" s="4">
        <v>0.36890000000000001</v>
      </c>
      <c r="E39" s="4">
        <v>0.73929999999999996</v>
      </c>
      <c r="F39" s="4">
        <v>1.4915</v>
      </c>
      <c r="G39" s="2">
        <f>D39/0.002</f>
        <v>184.45</v>
      </c>
      <c r="H39" s="2">
        <f>E39/0.004</f>
        <v>184.82499999999999</v>
      </c>
      <c r="I39" s="2">
        <f>F39/0.008</f>
        <v>186.4375</v>
      </c>
      <c r="K39">
        <v>200</v>
      </c>
      <c r="P39" s="8">
        <f t="shared" si="30"/>
        <v>1222.0469803667186</v>
      </c>
      <c r="W39" s="8">
        <f t="shared" si="31"/>
        <v>392.87858368756042</v>
      </c>
    </row>
    <row r="40" spans="1:23">
      <c r="A40">
        <v>604</v>
      </c>
      <c r="B40">
        <v>200</v>
      </c>
      <c r="C40">
        <v>20</v>
      </c>
      <c r="D40" s="4">
        <v>0.48959999999999998</v>
      </c>
      <c r="E40" s="4">
        <v>0.98119999999999996</v>
      </c>
      <c r="F40" s="4">
        <v>1.9813000000000001</v>
      </c>
      <c r="G40" s="2">
        <f t="shared" ref="G40:G42" si="38">D40/0.002</f>
        <v>244.79999999999998</v>
      </c>
      <c r="H40" s="2">
        <f t="shared" ref="H40:H42" si="39">E40/0.004</f>
        <v>245.29999999999998</v>
      </c>
      <c r="I40" s="2">
        <f t="shared" ref="I40:I42" si="40">F40/0.008</f>
        <v>247.66249999999999</v>
      </c>
      <c r="K40">
        <v>250</v>
      </c>
      <c r="P40" s="8">
        <f t="shared" si="30"/>
        <v>1492.215223621856</v>
      </c>
      <c r="W40" s="8">
        <f t="shared" si="31"/>
        <v>321.74721129088488</v>
      </c>
    </row>
    <row r="41" spans="1:23">
      <c r="A41">
        <v>604</v>
      </c>
      <c r="B41">
        <v>200</v>
      </c>
      <c r="C41">
        <v>25</v>
      </c>
      <c r="D41" s="4">
        <v>0.6119</v>
      </c>
      <c r="E41" s="4">
        <v>1.2276</v>
      </c>
      <c r="F41" s="4">
        <v>2.48</v>
      </c>
      <c r="G41" s="2">
        <f t="shared" si="38"/>
        <v>305.95</v>
      </c>
      <c r="H41" s="2">
        <f t="shared" si="39"/>
        <v>306.89999999999998</v>
      </c>
      <c r="I41" s="2">
        <f t="shared" si="40"/>
        <v>310</v>
      </c>
      <c r="K41">
        <v>300</v>
      </c>
      <c r="P41" s="8">
        <f t="shared" si="30"/>
        <v>1766.5792194738688</v>
      </c>
      <c r="W41" s="8">
        <f t="shared" si="31"/>
        <v>271.77727528637342</v>
      </c>
    </row>
    <row r="42" spans="1:23">
      <c r="A42">
        <v>604</v>
      </c>
      <c r="B42">
        <v>200</v>
      </c>
      <c r="C42">
        <v>30</v>
      </c>
      <c r="D42" s="4">
        <v>0.73180000000000001</v>
      </c>
      <c r="E42" s="4">
        <v>1.4663999999999999</v>
      </c>
      <c r="F42" s="4">
        <v>2.9674999999999998</v>
      </c>
      <c r="G42" s="2">
        <f t="shared" si="38"/>
        <v>365.9</v>
      </c>
      <c r="H42" s="2">
        <f t="shared" si="39"/>
        <v>366.59999999999997</v>
      </c>
      <c r="I42" s="2">
        <f t="shared" si="40"/>
        <v>370.93749999999994</v>
      </c>
    </row>
    <row r="46" spans="1:23">
      <c r="A46">
        <v>608</v>
      </c>
      <c r="B46">
        <v>-40</v>
      </c>
      <c r="C46">
        <v>15</v>
      </c>
      <c r="D46" s="1">
        <v>9.7031000000000006E-2</v>
      </c>
      <c r="E46" t="s">
        <v>6</v>
      </c>
      <c r="F46" t="s">
        <v>7</v>
      </c>
    </row>
    <row r="47" spans="1:23">
      <c r="A47">
        <v>608</v>
      </c>
      <c r="B47">
        <v>-40</v>
      </c>
      <c r="C47">
        <v>20</v>
      </c>
      <c r="D47" s="1">
        <v>0.125559</v>
      </c>
      <c r="E47" t="s">
        <v>8</v>
      </c>
      <c r="F47" t="s">
        <v>9</v>
      </c>
    </row>
    <row r="48" spans="1:23">
      <c r="A48">
        <v>608</v>
      </c>
      <c r="B48">
        <v>-40</v>
      </c>
      <c r="C48">
        <v>25</v>
      </c>
      <c r="D48" s="1">
        <v>0.149475</v>
      </c>
      <c r="E48" t="s">
        <v>10</v>
      </c>
      <c r="F48" t="s">
        <v>11</v>
      </c>
    </row>
    <row r="49" spans="1:6">
      <c r="A49">
        <v>608</v>
      </c>
      <c r="B49">
        <v>-40</v>
      </c>
      <c r="C49">
        <v>30</v>
      </c>
      <c r="D49" s="1">
        <v>0.1802</v>
      </c>
      <c r="E49" t="s">
        <v>12</v>
      </c>
      <c r="F49" t="s">
        <v>13</v>
      </c>
    </row>
    <row r="50" spans="1:6">
      <c r="A50">
        <v>3</v>
      </c>
      <c r="B50">
        <v>-40</v>
      </c>
      <c r="C50">
        <v>15</v>
      </c>
    </row>
    <row r="51" spans="1:6">
      <c r="A51">
        <v>3</v>
      </c>
      <c r="B51">
        <v>-40</v>
      </c>
      <c r="C51">
        <v>20</v>
      </c>
    </row>
    <row r="52" spans="1:6">
      <c r="A52">
        <v>3</v>
      </c>
      <c r="B52">
        <v>-40</v>
      </c>
      <c r="C52">
        <v>25</v>
      </c>
    </row>
    <row r="53" spans="1:6">
      <c r="A53">
        <v>3</v>
      </c>
      <c r="B53">
        <v>-40</v>
      </c>
      <c r="C53">
        <v>30</v>
      </c>
    </row>
    <row r="54" spans="1:6">
      <c r="A54">
        <v>4</v>
      </c>
      <c r="B54">
        <v>-40</v>
      </c>
      <c r="C54">
        <v>15</v>
      </c>
    </row>
    <row r="55" spans="1:6">
      <c r="A55">
        <v>4</v>
      </c>
      <c r="B55">
        <v>-40</v>
      </c>
      <c r="C55">
        <v>20</v>
      </c>
    </row>
    <row r="56" spans="1:6">
      <c r="A56">
        <v>4</v>
      </c>
      <c r="B56">
        <v>-40</v>
      </c>
      <c r="C56">
        <v>25</v>
      </c>
    </row>
    <row r="57" spans="1:6">
      <c r="A57">
        <v>4</v>
      </c>
      <c r="B57">
        <v>-40</v>
      </c>
      <c r="C57">
        <v>30</v>
      </c>
    </row>
    <row r="64" spans="1:6">
      <c r="A64">
        <v>608</v>
      </c>
      <c r="B64">
        <v>0</v>
      </c>
      <c r="C64">
        <v>15</v>
      </c>
      <c r="D64" t="s">
        <v>14</v>
      </c>
      <c r="E64" t="s">
        <v>15</v>
      </c>
      <c r="F64" t="s">
        <v>16</v>
      </c>
    </row>
    <row r="65" spans="1:6">
      <c r="A65">
        <v>608</v>
      </c>
      <c r="B65">
        <v>0</v>
      </c>
      <c r="C65">
        <v>20</v>
      </c>
      <c r="D65" t="s">
        <v>17</v>
      </c>
      <c r="E65" t="s">
        <v>18</v>
      </c>
      <c r="F65" t="s">
        <v>19</v>
      </c>
    </row>
    <row r="66" spans="1:6">
      <c r="A66">
        <v>608</v>
      </c>
      <c r="B66">
        <v>0</v>
      </c>
      <c r="C66">
        <v>25</v>
      </c>
      <c r="D66" t="s">
        <v>20</v>
      </c>
      <c r="E66" t="s">
        <v>21</v>
      </c>
      <c r="F66" t="s">
        <v>22</v>
      </c>
    </row>
    <row r="67" spans="1:6">
      <c r="A67">
        <v>608</v>
      </c>
      <c r="B67">
        <v>0</v>
      </c>
      <c r="C67">
        <v>30</v>
      </c>
      <c r="D67" t="s">
        <v>23</v>
      </c>
      <c r="E67" t="s">
        <v>24</v>
      </c>
      <c r="F67" t="s">
        <v>25</v>
      </c>
    </row>
    <row r="68" spans="1:6">
      <c r="A68">
        <v>3</v>
      </c>
      <c r="B68">
        <v>0</v>
      </c>
      <c r="C68">
        <v>15</v>
      </c>
    </row>
    <row r="69" spans="1:6">
      <c r="A69">
        <v>3</v>
      </c>
      <c r="B69">
        <v>0</v>
      </c>
      <c r="C69">
        <v>20</v>
      </c>
    </row>
    <row r="70" spans="1:6">
      <c r="A70">
        <v>3</v>
      </c>
      <c r="B70">
        <v>0</v>
      </c>
      <c r="C70">
        <v>25</v>
      </c>
    </row>
    <row r="71" spans="1:6">
      <c r="A71">
        <v>3</v>
      </c>
      <c r="B71">
        <v>0</v>
      </c>
      <c r="C71">
        <v>30</v>
      </c>
    </row>
    <row r="72" spans="1:6">
      <c r="A72">
        <v>4</v>
      </c>
      <c r="B72">
        <v>0</v>
      </c>
      <c r="C72">
        <v>15</v>
      </c>
    </row>
    <row r="73" spans="1:6">
      <c r="A73">
        <v>4</v>
      </c>
      <c r="B73">
        <v>0</v>
      </c>
      <c r="C73">
        <v>20</v>
      </c>
    </row>
    <row r="74" spans="1:6">
      <c r="A74">
        <v>4</v>
      </c>
      <c r="B74">
        <v>0</v>
      </c>
      <c r="C74">
        <v>25</v>
      </c>
    </row>
    <row r="75" spans="1:6">
      <c r="A75">
        <v>4</v>
      </c>
      <c r="B75">
        <v>0</v>
      </c>
      <c r="C75">
        <v>30</v>
      </c>
    </row>
    <row r="82" spans="1:6">
      <c r="A82">
        <v>608</v>
      </c>
      <c r="B82">
        <v>50</v>
      </c>
      <c r="C82">
        <v>15</v>
      </c>
      <c r="D82" t="s">
        <v>26</v>
      </c>
      <c r="E82" t="s">
        <v>27</v>
      </c>
      <c r="F82" t="s">
        <v>28</v>
      </c>
    </row>
    <row r="83" spans="1:6">
      <c r="A83">
        <v>608</v>
      </c>
      <c r="B83">
        <v>50</v>
      </c>
      <c r="C83">
        <v>20</v>
      </c>
      <c r="D83" t="s">
        <v>29</v>
      </c>
      <c r="E83" t="s">
        <v>30</v>
      </c>
      <c r="F83" t="s">
        <v>31</v>
      </c>
    </row>
    <row r="84" spans="1:6">
      <c r="A84">
        <v>608</v>
      </c>
      <c r="B84">
        <v>50</v>
      </c>
      <c r="C84">
        <v>25</v>
      </c>
      <c r="D84" t="s">
        <v>32</v>
      </c>
      <c r="E84" t="s">
        <v>33</v>
      </c>
      <c r="F84" t="s">
        <v>34</v>
      </c>
    </row>
    <row r="85" spans="1:6">
      <c r="A85">
        <v>608</v>
      </c>
      <c r="B85">
        <v>50</v>
      </c>
      <c r="C85">
        <v>30</v>
      </c>
      <c r="D85" t="s">
        <v>35</v>
      </c>
      <c r="E85" t="s">
        <v>36</v>
      </c>
      <c r="F85" t="s">
        <v>37</v>
      </c>
    </row>
    <row r="86" spans="1:6">
      <c r="A86">
        <v>3</v>
      </c>
      <c r="B86">
        <v>50</v>
      </c>
      <c r="C86">
        <v>15</v>
      </c>
    </row>
    <row r="87" spans="1:6">
      <c r="A87">
        <v>3</v>
      </c>
      <c r="B87">
        <v>50</v>
      </c>
      <c r="C87">
        <v>20</v>
      </c>
    </row>
    <row r="88" spans="1:6">
      <c r="A88">
        <v>3</v>
      </c>
      <c r="B88">
        <v>50</v>
      </c>
      <c r="C88">
        <v>25</v>
      </c>
    </row>
    <row r="89" spans="1:6">
      <c r="A89">
        <v>3</v>
      </c>
      <c r="B89">
        <v>50</v>
      </c>
      <c r="C89">
        <v>30</v>
      </c>
    </row>
    <row r="90" spans="1:6">
      <c r="A90">
        <v>4</v>
      </c>
      <c r="B90">
        <v>50</v>
      </c>
      <c r="C90">
        <v>15</v>
      </c>
    </row>
    <row r="91" spans="1:6">
      <c r="A91">
        <v>4</v>
      </c>
      <c r="B91">
        <v>50</v>
      </c>
      <c r="C91">
        <v>20</v>
      </c>
    </row>
    <row r="92" spans="1:6">
      <c r="A92">
        <v>4</v>
      </c>
      <c r="B92">
        <v>50</v>
      </c>
      <c r="C92">
        <v>25</v>
      </c>
    </row>
    <row r="93" spans="1:6">
      <c r="A93">
        <v>4</v>
      </c>
      <c r="B93">
        <v>50</v>
      </c>
      <c r="C93">
        <v>30</v>
      </c>
    </row>
    <row r="100" spans="1:6">
      <c r="A100">
        <v>608</v>
      </c>
      <c r="B100">
        <v>100</v>
      </c>
      <c r="C100">
        <v>15</v>
      </c>
      <c r="D100" t="s">
        <v>38</v>
      </c>
      <c r="E100" t="s">
        <v>39</v>
      </c>
      <c r="F100" t="s">
        <v>40</v>
      </c>
    </row>
    <row r="101" spans="1:6">
      <c r="A101">
        <v>608</v>
      </c>
      <c r="B101">
        <v>100</v>
      </c>
      <c r="C101">
        <v>20</v>
      </c>
      <c r="D101" t="s">
        <v>41</v>
      </c>
      <c r="E101" t="s">
        <v>42</v>
      </c>
      <c r="F101" t="s">
        <v>43</v>
      </c>
    </row>
    <row r="102" spans="1:6">
      <c r="A102">
        <v>608</v>
      </c>
      <c r="B102">
        <v>100</v>
      </c>
      <c r="C102">
        <v>25</v>
      </c>
      <c r="D102" t="s">
        <v>44</v>
      </c>
      <c r="E102" t="s">
        <v>45</v>
      </c>
      <c r="F102" t="s">
        <v>46</v>
      </c>
    </row>
    <row r="103" spans="1:6">
      <c r="A103">
        <v>608</v>
      </c>
      <c r="B103">
        <v>100</v>
      </c>
      <c r="C103">
        <v>30</v>
      </c>
      <c r="D103" t="s">
        <v>47</v>
      </c>
      <c r="E103" t="s">
        <v>48</v>
      </c>
      <c r="F103" t="s">
        <v>49</v>
      </c>
    </row>
    <row r="104" spans="1:6">
      <c r="A104">
        <v>3</v>
      </c>
      <c r="B104">
        <v>100</v>
      </c>
      <c r="C104">
        <v>15</v>
      </c>
    </row>
    <row r="105" spans="1:6">
      <c r="A105">
        <v>3</v>
      </c>
      <c r="B105">
        <v>100</v>
      </c>
      <c r="C105">
        <v>20</v>
      </c>
    </row>
    <row r="106" spans="1:6">
      <c r="A106">
        <v>3</v>
      </c>
      <c r="B106">
        <v>100</v>
      </c>
      <c r="C106">
        <v>25</v>
      </c>
    </row>
    <row r="107" spans="1:6">
      <c r="A107">
        <v>3</v>
      </c>
      <c r="B107">
        <v>100</v>
      </c>
      <c r="C107">
        <v>30</v>
      </c>
    </row>
    <row r="108" spans="1:6">
      <c r="A108">
        <v>4</v>
      </c>
      <c r="B108">
        <v>100</v>
      </c>
      <c r="C108">
        <v>15</v>
      </c>
    </row>
    <row r="109" spans="1:6">
      <c r="A109">
        <v>4</v>
      </c>
      <c r="B109">
        <v>100</v>
      </c>
      <c r="C109">
        <v>20</v>
      </c>
    </row>
    <row r="110" spans="1:6">
      <c r="A110">
        <v>4</v>
      </c>
      <c r="B110">
        <v>100</v>
      </c>
      <c r="C110">
        <v>25</v>
      </c>
    </row>
    <row r="111" spans="1:6">
      <c r="A111">
        <v>4</v>
      </c>
      <c r="B111">
        <v>100</v>
      </c>
      <c r="C111">
        <v>30</v>
      </c>
    </row>
    <row r="118" spans="1:6">
      <c r="A118">
        <v>608</v>
      </c>
      <c r="B118">
        <v>150</v>
      </c>
      <c r="C118">
        <v>15</v>
      </c>
      <c r="D118" t="s">
        <v>50</v>
      </c>
      <c r="E118" t="s">
        <v>51</v>
      </c>
      <c r="F118" t="s">
        <v>52</v>
      </c>
    </row>
    <row r="119" spans="1:6">
      <c r="A119">
        <v>608</v>
      </c>
      <c r="B119">
        <v>150</v>
      </c>
      <c r="C119">
        <v>20</v>
      </c>
      <c r="D119" t="s">
        <v>53</v>
      </c>
      <c r="E119" t="s">
        <v>54</v>
      </c>
      <c r="F119" t="s">
        <v>55</v>
      </c>
    </row>
    <row r="120" spans="1:6">
      <c r="A120">
        <v>608</v>
      </c>
      <c r="B120">
        <v>150</v>
      </c>
      <c r="C120">
        <v>25</v>
      </c>
      <c r="D120" t="s">
        <v>56</v>
      </c>
      <c r="E120" t="s">
        <v>57</v>
      </c>
      <c r="F120" t="s">
        <v>58</v>
      </c>
    </row>
    <row r="121" spans="1:6">
      <c r="A121">
        <v>608</v>
      </c>
      <c r="B121">
        <v>150</v>
      </c>
      <c r="C121">
        <v>30</v>
      </c>
      <c r="D121" t="s">
        <v>59</v>
      </c>
      <c r="E121" t="s">
        <v>60</v>
      </c>
      <c r="F121" t="s">
        <v>61</v>
      </c>
    </row>
    <row r="122" spans="1:6">
      <c r="A122">
        <v>3</v>
      </c>
      <c r="B122">
        <v>150</v>
      </c>
      <c r="C122">
        <v>15</v>
      </c>
    </row>
    <row r="123" spans="1:6">
      <c r="A123">
        <v>3</v>
      </c>
      <c r="B123">
        <v>150</v>
      </c>
      <c r="C123">
        <v>20</v>
      </c>
    </row>
    <row r="124" spans="1:6">
      <c r="A124">
        <v>3</v>
      </c>
      <c r="B124">
        <v>150</v>
      </c>
      <c r="C124">
        <v>25</v>
      </c>
    </row>
    <row r="125" spans="1:6">
      <c r="A125">
        <v>3</v>
      </c>
      <c r="B125">
        <v>150</v>
      </c>
      <c r="C125">
        <v>30</v>
      </c>
    </row>
    <row r="126" spans="1:6">
      <c r="A126">
        <v>4</v>
      </c>
      <c r="B126">
        <v>150</v>
      </c>
      <c r="C126">
        <v>15</v>
      </c>
    </row>
    <row r="127" spans="1:6">
      <c r="A127">
        <v>4</v>
      </c>
      <c r="B127">
        <v>150</v>
      </c>
      <c r="C127">
        <v>20</v>
      </c>
    </row>
    <row r="128" spans="1:6">
      <c r="A128">
        <v>4</v>
      </c>
      <c r="B128">
        <v>150</v>
      </c>
      <c r="C128">
        <v>25</v>
      </c>
    </row>
    <row r="129" spans="1:6">
      <c r="A129">
        <v>4</v>
      </c>
      <c r="B129">
        <v>150</v>
      </c>
      <c r="C129">
        <v>30</v>
      </c>
    </row>
    <row r="136" spans="1:6">
      <c r="A136">
        <v>608</v>
      </c>
      <c r="B136">
        <v>200</v>
      </c>
      <c r="C136">
        <v>15</v>
      </c>
      <c r="D136" t="s">
        <v>62</v>
      </c>
      <c r="E136" t="s">
        <v>63</v>
      </c>
      <c r="F136" t="s">
        <v>64</v>
      </c>
    </row>
    <row r="137" spans="1:6">
      <c r="A137">
        <v>608</v>
      </c>
      <c r="B137">
        <v>200</v>
      </c>
      <c r="C137">
        <v>20</v>
      </c>
      <c r="D137" t="s">
        <v>65</v>
      </c>
      <c r="E137" t="s">
        <v>66</v>
      </c>
      <c r="F137" t="s">
        <v>67</v>
      </c>
    </row>
    <row r="138" spans="1:6">
      <c r="A138">
        <v>608</v>
      </c>
      <c r="B138">
        <v>200</v>
      </c>
      <c r="C138">
        <v>25</v>
      </c>
      <c r="D138" t="s">
        <v>68</v>
      </c>
      <c r="E138" t="s">
        <v>69</v>
      </c>
      <c r="F138" t="s">
        <v>70</v>
      </c>
    </row>
    <row r="139" spans="1:6">
      <c r="A139">
        <v>608</v>
      </c>
      <c r="B139">
        <v>200</v>
      </c>
      <c r="C139">
        <v>30</v>
      </c>
      <c r="D139" t="s">
        <v>71</v>
      </c>
      <c r="E139" t="s">
        <v>72</v>
      </c>
      <c r="F139" t="s">
        <v>73</v>
      </c>
    </row>
    <row r="140" spans="1:6">
      <c r="A140">
        <v>3</v>
      </c>
      <c r="B140">
        <v>200</v>
      </c>
      <c r="C140">
        <v>15</v>
      </c>
    </row>
    <row r="141" spans="1:6">
      <c r="A141">
        <v>3</v>
      </c>
      <c r="B141">
        <v>200</v>
      </c>
      <c r="C141">
        <v>20</v>
      </c>
    </row>
    <row r="142" spans="1:6">
      <c r="A142">
        <v>3</v>
      </c>
      <c r="B142">
        <v>200</v>
      </c>
      <c r="C142">
        <v>25</v>
      </c>
    </row>
    <row r="143" spans="1:6">
      <c r="A143">
        <v>3</v>
      </c>
      <c r="B143">
        <v>200</v>
      </c>
      <c r="C143">
        <v>30</v>
      </c>
    </row>
    <row r="144" spans="1:6">
      <c r="A144">
        <v>4</v>
      </c>
      <c r="B144">
        <v>200</v>
      </c>
      <c r="C144">
        <v>15</v>
      </c>
    </row>
    <row r="145" spans="1:3">
      <c r="A145">
        <v>4</v>
      </c>
      <c r="B145">
        <v>200</v>
      </c>
      <c r="C145">
        <v>20</v>
      </c>
    </row>
    <row r="146" spans="1:3">
      <c r="A146">
        <v>4</v>
      </c>
      <c r="B146">
        <v>200</v>
      </c>
      <c r="C146">
        <v>25</v>
      </c>
    </row>
    <row r="147" spans="1:3">
      <c r="A147">
        <v>4</v>
      </c>
      <c r="B147">
        <v>200</v>
      </c>
      <c r="C147">
        <v>30</v>
      </c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 Data</dc:creator>
  <cp:lastModifiedBy>Wayne Struble</cp:lastModifiedBy>
  <cp:revision>13</cp:revision>
  <dcterms:created xsi:type="dcterms:W3CDTF">2016-05-24T11:24:54Z</dcterms:created>
  <dcterms:modified xsi:type="dcterms:W3CDTF">2016-06-29T22:53:41Z</dcterms:modified>
</cp:coreProperties>
</file>