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24ffc770e89e92/桌面/bootcamps/excercise/"/>
    </mc:Choice>
  </mc:AlternateContent>
  <xr:revisionPtr revIDLastSave="262" documentId="13_ncr:1_{FB7FDA70-8E88-46FE-A5CB-3CB32E4E06FC}" xr6:coauthVersionLast="47" xr6:coauthVersionMax="47" xr10:uidLastSave="{1B390F3A-88D0-44B5-9A6A-EF881BEE7561}"/>
  <bookViews>
    <workbookView xWindow="-108" yWindow="-108" windowWidth="23256" windowHeight="13896" activeTab="4" xr2:uid="{00000000-000D-0000-FFFF-FFFF00000000}"/>
  </bookViews>
  <sheets>
    <sheet name="Crowdfunding" sheetId="1" r:id="rId1"/>
    <sheet name="Category Success Status" sheetId="2" r:id="rId2"/>
    <sheet name="Subcategory Status" sheetId="3" r:id="rId3"/>
    <sheet name="LaunchDateOutcomes" sheetId="10" r:id="rId4"/>
    <sheet name="Goal Outcome" sheetId="11" r:id="rId5"/>
    <sheet name="Backers evaluation" sheetId="12" r:id="rId6"/>
  </sheet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2" l="1"/>
  <c r="G3" i="12"/>
  <c r="B2" i="11"/>
  <c r="I11" i="1"/>
  <c r="I2" i="1"/>
  <c r="I88" i="1"/>
  <c r="F88" i="1"/>
  <c r="G6" i="12"/>
  <c r="G7" i="12"/>
  <c r="H7" i="12"/>
  <c r="H6" i="12"/>
  <c r="H5" i="12"/>
  <c r="H4" i="12"/>
  <c r="H3" i="12"/>
  <c r="H2" i="12"/>
  <c r="G4" i="12"/>
  <c r="G5" i="12"/>
  <c r="D2" i="11"/>
  <c r="D3" i="11"/>
  <c r="B3" i="11"/>
  <c r="C3" i="11"/>
  <c r="E3" i="11"/>
  <c r="H3" i="11"/>
  <c r="D4" i="11"/>
  <c r="B4" i="11"/>
  <c r="C4" i="11"/>
  <c r="E4" i="11"/>
  <c r="H4" i="11"/>
  <c r="D5" i="11"/>
  <c r="B5" i="11"/>
  <c r="C5" i="11"/>
  <c r="E5" i="11"/>
  <c r="H5" i="11"/>
  <c r="D6" i="11"/>
  <c r="B6" i="11"/>
  <c r="C6" i="11"/>
  <c r="E6" i="11"/>
  <c r="H6" i="11"/>
  <c r="D7" i="11"/>
  <c r="B7" i="11"/>
  <c r="C7" i="11"/>
  <c r="E7" i="11"/>
  <c r="H7" i="11"/>
  <c r="D8" i="11"/>
  <c r="B8" i="11"/>
  <c r="C8" i="11"/>
  <c r="E8" i="11"/>
  <c r="H8" i="11"/>
  <c r="D9" i="11"/>
  <c r="B9" i="11"/>
  <c r="C9" i="11"/>
  <c r="E9" i="11"/>
  <c r="H9" i="11"/>
  <c r="D10" i="11"/>
  <c r="B10" i="11"/>
  <c r="C10" i="11"/>
  <c r="E10" i="11"/>
  <c r="H10" i="11"/>
  <c r="D11" i="11"/>
  <c r="B11" i="11"/>
  <c r="C11" i="11"/>
  <c r="E11" i="11"/>
  <c r="H11" i="11"/>
  <c r="D12" i="11"/>
  <c r="B12" i="11"/>
  <c r="C12" i="11"/>
  <c r="E12" i="11"/>
  <c r="H12" i="11"/>
  <c r="D13" i="11"/>
  <c r="B13" i="11"/>
  <c r="C13" i="11"/>
  <c r="E13" i="11"/>
  <c r="H13" i="11"/>
  <c r="C2" i="11"/>
  <c r="E2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<sst xmlns="http://schemas.openxmlformats.org/spreadsheetml/2006/main" count="9064" uniqueCount="2117">
  <si>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</si>
  <si>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</si>
  <si>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</si>
  <si>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</si>
  <si>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</si>
  <si>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</si>
  <si>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</si>
  <si>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</si>
  <si>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</si>
  <si>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</si>
  <si>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</si>
  <si>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</si>
  <si>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</si>
  <si>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</si>
  <si>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</si>
  <si>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</si>
  <si>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</si>
  <si>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</si>
  <si>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</si>
  <si>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</si>
  <si>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</si>
  <si>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</si>
  <si>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</si>
  <si>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</si>
  <si>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</si>
  <si>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</si>
  <si>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</si>
  <si>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</si>
  <si>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</si>
  <si>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</si>
  <si>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</si>
  <si>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</si>
  <si>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</si>
  <si>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</si>
  <si>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</si>
  <si>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</si>
  <si>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</si>
  <si>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</si>
  <si>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</si>
  <si>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</si>
  <si>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</si>
  <si>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</si>
  <si>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</si>
  <si>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</si>
  <si>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</si>
  <si>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</si>
  <si>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</si>
  <si>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</si>
  <si>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</si>
  <si>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</si>
  <si>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</si>
  <si>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</si>
  <si>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</si>
  <si>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</si>
  <si>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</si>
  <si>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</si>
  <si>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</si>
  <si>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</si>
  <si>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</si>
  <si>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</si>
  <si>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</si>
  <si>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</si>
  <si>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</si>
  <si>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</si>
  <si>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</si>
  <si>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</si>
  <si>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</si>
  <si>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</si>
  <si>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</si>
  <si>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</si>
  <si>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</si>
  <si>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</si>
  <si>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</si>
  <si>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</si>
  <si>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</si>
  <si>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</si>
  <si>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</si>
  <si>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</si>
  <si>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</si>
  <si>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</si>
  <si>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</si>
  <si>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</si>
  <si>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</si>
  <si>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</si>
  <si>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</si>
  <si>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</si>
  <si>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</si>
  <si>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</si>
  <si>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</si>
  <si>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</si>
  <si>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</si>
  <si>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</si>
  <si>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</si>
  <si>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</si>
  <si>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</si>
  <si>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</si>
  <si>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</si>
  <si>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</si>
  <si>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</si>
  <si>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</si>
  <si>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</si>
  <si>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</si>
  <si>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</si>
  <si>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</si>
  <si>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</si>
  <si>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</si>
  <si>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</si>
  <si>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</si>
  <si>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</si>
  <si>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</si>
  <si>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</si>
  <si>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</si>
  <si>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</si>
  <si>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</si>
  <si>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</si>
  <si>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</si>
  <si>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</si>
  <si>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</si>
  <si>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</si>
  <si>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</si>
  <si>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</si>
  <si>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</si>
  <si>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</si>
  <si>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</si>
  <si>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</si>
  <si>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</si>
  <si>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</si>
  <si>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</si>
  <si>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</si>
  <si>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</si>
  <si>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</si>
  <si>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</si>
  <si>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</si>
  <si>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</si>
  <si>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</si>
  <si>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</si>
  <si>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</si>
  <si>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</si>
  <si>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</si>
  <si>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</si>
  <si>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</si>
  <si>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</si>
  <si>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</si>
  <si>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</si>
  <si>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</si>
  <si>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</si>
  <si>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</si>
  <si>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</si>
  <si>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</si>
  <si>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</si>
  <si>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</si>
  <si>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</si>
  <si>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</si>
  <si>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</si>
  <si>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</si>
  <si>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</si>
  <si>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</si>
  <si>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</si>
  <si>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</si>
  <si>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</si>
  <si>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</si>
  <si>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</si>
  <si>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</si>
  <si>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</si>
  <si>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</si>
  <si>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</si>
  <si>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</si>
  <si>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</si>
  <si>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</si>
  <si>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</si>
  <si>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</si>
  <si>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</si>
  <si>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</si>
  <si>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</si>
  <si>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</si>
  <si>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</si>
  <si>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</si>
  <si>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</si>
  <si>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</si>
  <si>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</si>
  <si>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</si>
  <si>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</si>
  <si>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</si>
  <si>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</si>
  <si>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</si>
  <si>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</si>
  <si>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</si>
  <si>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</si>
  <si>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</si>
  <si>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</si>
  <si>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</si>
  <si>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</si>
  <si>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</si>
  <si>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</si>
  <si>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</si>
  <si>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</si>
  <si>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</si>
  <si>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</si>
  <si>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</si>
  <si>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</si>
  <si>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</si>
  <si>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</si>
  <si>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</si>
  <si>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</si>
  <si>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</si>
  <si>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</si>
  <si>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</si>
  <si>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</si>
  <si>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</si>
  <si>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</si>
  <si>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</si>
  <si>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</si>
  <si>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</si>
  <si>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</si>
  <si>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</si>
  <si>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</si>
  <si>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</si>
  <si>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</si>
  <si>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</si>
  <si>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</si>
  <si>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</si>
  <si>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</si>
  <si>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</si>
  <si>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</si>
  <si>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</si>
  <si>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</si>
  <si>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</si>
  <si>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</si>
  <si>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</si>
  <si>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</si>
  <si>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</si>
  <si>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</si>
  <si>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</si>
  <si>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</si>
  <si>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</si>
  <si>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</si>
  <si>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</si>
  <si>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</si>
  <si>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</si>
  <si>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</si>
  <si>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</si>
  <si>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</si>
  <si>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</si>
  <si>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</si>
  <si>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</si>
  <si>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</si>
  <si>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</si>
  <si>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</si>
  <si>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</si>
  <si>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</si>
  <si>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</si>
  <si>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</si>
  <si>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</si>
  <si>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</si>
  <si>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</si>
  <si>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</si>
  <si>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</si>
  <si>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</si>
  <si>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</si>
  <si>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</si>
  <si>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</si>
  <si>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</si>
  <si>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</si>
  <si>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</si>
  <si>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</si>
  <si>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</si>
  <si>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</si>
  <si>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</si>
  <si>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</si>
  <si>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</si>
  <si>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</si>
  <si>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</si>
  <si>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</si>
  <si>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</si>
  <si>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</si>
  <si>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</si>
  <si>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</si>
  <si>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</si>
  <si>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</si>
  <si>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</si>
  <si>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</si>
  <si>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</si>
  <si>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</si>
  <si>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</si>
  <si>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</si>
  <si>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</si>
  <si>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</si>
  <si>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</si>
  <si>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</si>
  <si>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</si>
  <si>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</si>
  <si>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</si>
  <si>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</si>
  <si>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</si>
  <si>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</si>
  <si>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</si>
  <si>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</si>
  <si>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</si>
  <si>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</si>
  <si>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</si>
  <si>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</si>
  <si>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</si>
  <si>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</si>
  <si>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</si>
  <si>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</si>
  <si>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</si>
  <si>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</si>
  <si>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</si>
  <si>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</si>
  <si>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</si>
  <si>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</si>
  <si>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</si>
  <si>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</si>
  <si>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</si>
  <si>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</si>
  <si>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</si>
  <si>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</si>
  <si>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</si>
  <si>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</si>
  <si>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</si>
  <si>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</si>
  <si>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</si>
  <si>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</si>
  <si>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</si>
  <si>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</si>
  <si>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</si>
  <si>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</si>
  <si>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</si>
  <si>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</si>
  <si>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</si>
  <si>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</si>
  <si>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</si>
  <si>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</si>
  <si>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</si>
  <si>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</si>
  <si>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</si>
  <si>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</si>
  <si>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</si>
  <si>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</si>
  <si>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</si>
  <si>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</si>
  <si>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</si>
  <si>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</si>
  <si>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</si>
  <si>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</si>
  <si>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</si>
  <si>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</si>
  <si>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</si>
  <si>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</si>
  <si>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</si>
  <si>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</si>
  <si>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</si>
  <si>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</si>
  <si>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</si>
  <si>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</si>
  <si>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</si>
  <si>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</si>
  <si>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</si>
  <si>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</si>
  <si>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</si>
  <si>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</si>
  <si>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</si>
  <si>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</si>
  <si>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</si>
  <si>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</si>
  <si>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</si>
  <si>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</si>
  <si>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</si>
  <si>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</si>
  <si>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</si>
  <si>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</si>
  <si>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</si>
  <si>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</si>
  <si>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</si>
  <si>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</si>
  <si>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</si>
  <si>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</si>
  <si>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</si>
  <si>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</si>
  <si>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</si>
  <si>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</si>
  <si>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</si>
  <si>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</si>
  <si>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</si>
  <si>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</si>
  <si>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</si>
  <si>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</si>
  <si>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</si>
  <si>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</si>
  <si>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</si>
  <si>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</si>
  <si>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</si>
  <si>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</si>
  <si>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</si>
  <si>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</si>
  <si>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</si>
  <si>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</si>
  <si>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</si>
  <si>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</si>
  <si>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</si>
  <si>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</si>
  <si>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</si>
  <si>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</si>
  <si>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</si>
  <si>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</si>
  <si>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</si>
  <si>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</si>
  <si>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</si>
  <si>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</si>
  <si>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</si>
  <si>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</si>
  <si>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</si>
  <si>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</si>
  <si>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</si>
  <si>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</si>
  <si>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</si>
  <si>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</si>
  <si>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</si>
  <si>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</si>
  <si>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</si>
  <si>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</si>
  <si>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</si>
  <si>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</si>
  <si>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</si>
  <si>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</si>
  <si>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</si>
  <si>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</si>
  <si>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</si>
  <si>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</si>
  <si>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</si>
  <si>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</si>
  <si>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</si>
  <si>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</si>
  <si>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</si>
  <si>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</si>
  <si>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</si>
  <si>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</si>
  <si>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</si>
  <si>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</si>
  <si>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</si>
  <si>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</si>
  <si>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</si>
  <si>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</si>
  <si>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</si>
  <si>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</si>
  <si>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</si>
  <si>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</si>
  <si>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</si>
  <si>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</si>
  <si>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</si>
  <si>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</si>
  <si>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</si>
  <si>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</si>
  <si>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</si>
  <si>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</si>
  <si>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</si>
  <si>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</si>
  <si>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</si>
  <si>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</si>
  <si>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</si>
  <si>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</si>
  <si>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</si>
  <si>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</si>
  <si>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</si>
  <si>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</si>
  <si>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</si>
  <si>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</si>
  <si>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</si>
  <si>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</si>
  <si>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</si>
  <si>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</si>
  <si>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</si>
  <si>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</si>
  <si>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</si>
  <si>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</si>
  <si>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</si>
  <si>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</si>
  <si>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</si>
  <si>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</si>
  <si>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</si>
  <si>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</si>
  <si>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</si>
  <si>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</si>
  <si>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</si>
  <si>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</si>
  <si>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</si>
  <si>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</si>
  <si>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</si>
  <si>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</si>
  <si>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</si>
  <si>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</si>
  <si>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</si>
  <si>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</si>
  <si>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</si>
  <si>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</si>
  <si>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</si>
  <si>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</si>
  <si>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</si>
  <si>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</si>
  <si>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</si>
  <si>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</si>
  <si>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</si>
  <si>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</si>
  <si>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</si>
  <si>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</si>
  <si>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</si>
  <si>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</si>
  <si>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</si>
  <si>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</si>
  <si>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</si>
  <si>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</si>
  <si>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</si>
  <si>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</si>
  <si>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</si>
  <si>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</si>
  <si>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</si>
  <si>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</si>
  <si>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</si>
  <si>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</si>
  <si>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</si>
  <si>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</si>
  <si>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</si>
  <si>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</si>
  <si>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</si>
  <si>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</si>
  <si>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</si>
  <si>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</si>
  <si>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</si>
  <si>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</si>
  <si>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</si>
  <si>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</si>
  <si>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</si>
  <si>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</si>
  <si>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</si>
  <si>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</si>
  <si>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</si>
  <si>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</si>
  <si>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</si>
  <si>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</si>
  <si>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</si>
  <si>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</si>
  <si>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</si>
  <si>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</si>
  <si>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</si>
  <si>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</si>
  <si>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</si>
  <si>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</si>
  <si>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</si>
  <si>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</si>
  <si>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</si>
  <si>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</si>
  <si>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</si>
  <si>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</si>
  <si>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</si>
  <si>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</si>
  <si>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</si>
  <si>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</si>
  <si>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</si>
  <si>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</si>
  <si>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</si>
  <si>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</si>
  <si>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</si>
  <si>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</si>
  <si>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</si>
  <si>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</si>
  <si>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</si>
  <si>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</si>
  <si>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</si>
  <si>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</si>
  <si>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</si>
  <si>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</si>
  <si>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</si>
  <si>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</si>
  <si>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</si>
  <si>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</si>
  <si>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</si>
  <si>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</si>
  <si>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</si>
  <si>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</si>
  <si>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</si>
  <si>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</si>
  <si>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</si>
  <si>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</si>
  <si>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</si>
  <si>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</si>
  <si>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</si>
  <si>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</si>
  <si>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</si>
  <si>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</si>
  <si>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</si>
  <si>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</si>
  <si>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</si>
  <si>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</si>
  <si>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</si>
  <si>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</si>
  <si>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</si>
  <si>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</si>
  <si>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</si>
  <si>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</si>
  <si>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</si>
  <si>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</si>
  <si>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</si>
  <si>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</si>
  <si>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</si>
  <si>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</si>
  <si>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</si>
  <si>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</si>
  <si>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</si>
  <si>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</si>
  <si>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</si>
  <si>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</si>
  <si>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</si>
  <si>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</si>
  <si>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</si>
  <si>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</si>
  <si>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</si>
  <si>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</si>
  <si>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</si>
  <si>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</si>
  <si>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</si>
  <si>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</si>
  <si>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</si>
  <si>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</si>
  <si>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</si>
  <si>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</si>
  <si>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</si>
  <si>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</si>
  <si>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</si>
  <si>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</si>
  <si>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</si>
  <si>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</si>
  <si>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</si>
  <si>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</si>
  <si>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</si>
  <si>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</si>
  <si>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</si>
  <si>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</si>
  <si>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</si>
  <si>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</si>
  <si>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</si>
  <si>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</si>
  <si>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</si>
  <si>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</si>
  <si>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</si>
  <si>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</si>
  <si>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</si>
  <si>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</si>
  <si>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</si>
  <si>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</si>
  <si>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</si>
  <si>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</si>
  <si>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</si>
  <si>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</si>
  <si>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</si>
  <si>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</si>
  <si>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</si>
  <si>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</si>
  <si>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</si>
  <si>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</si>
  <si>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</si>
  <si>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</si>
  <si>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</si>
  <si>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</si>
  <si>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</si>
  <si>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</si>
  <si>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</si>
  <si>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</si>
  <si>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</si>
  <si>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</si>
  <si>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</si>
  <si>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</si>
  <si>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</si>
  <si>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</si>
  <si>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</si>
  <si>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</si>
  <si>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</si>
  <si>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</si>
  <si>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</si>
  <si>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</si>
  <si>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</si>
  <si>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</si>
  <si>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</si>
  <si>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</si>
  <si>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</si>
  <si>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</si>
  <si>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</si>
  <si>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</si>
  <si>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</si>
  <si>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</si>
  <si>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</si>
  <si>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</si>
  <si>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</si>
  <si>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</si>
  <si>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</si>
  <si>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</si>
  <si>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</si>
  <si>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</si>
  <si>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</si>
  <si>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</si>
  <si>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</si>
  <si>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</si>
  <si>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</si>
  <si>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</si>
  <si>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</si>
  <si>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</si>
  <si>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</si>
  <si>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</si>
  <si>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</si>
  <si>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</si>
  <si>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</si>
  <si>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</si>
  <si>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</si>
  <si>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</si>
  <si>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</si>
  <si>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</si>
  <si>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</si>
  <si>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</si>
  <si>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</si>
  <si>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</si>
  <si>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</si>
  <si>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</si>
  <si>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</si>
  <si>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</si>
  <si>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</si>
  <si>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</si>
  <si>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</si>
  <si>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</si>
  <si>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</si>
  <si>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</si>
  <si>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</si>
  <si>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</si>
  <si>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</si>
  <si>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</si>
  <si>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</si>
  <si>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</si>
  <si>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</si>
  <si>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</si>
  <si>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</si>
  <si>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</si>
  <si>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</si>
  <si>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</si>
  <si>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</si>
  <si>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</si>
  <si>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</si>
  <si>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</si>
  <si>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</si>
  <si>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</si>
  <si>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</si>
  <si>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</si>
  <si>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</si>
  <si>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</si>
  <si>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</si>
  <si>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</si>
  <si>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</si>
  <si>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</si>
  <si>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</si>
  <si>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</si>
  <si>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</si>
  <si>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</si>
  <si>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</si>
  <si>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</si>
  <si>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</si>
  <si>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</si>
  <si>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</si>
  <si>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</si>
  <si>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</si>
  <si>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</si>
  <si>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</si>
  <si>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</si>
  <si>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</si>
  <si>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</si>
  <si>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</si>
  <si>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</si>
  <si>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</si>
  <si>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</si>
  <si>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</si>
  <si>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</si>
  <si>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</si>
  <si>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</si>
  <si>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</si>
  <si>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</si>
  <si>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</si>
  <si>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</si>
  <si>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</si>
  <si>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</si>
  <si>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</si>
  <si>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</si>
  <si>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</si>
  <si>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</si>
  <si>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</si>
  <si>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</si>
  <si>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</si>
  <si>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</si>
  <si>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</si>
  <si>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</si>
  <si>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</si>
  <si>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</si>
  <si>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</si>
  <si>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</si>
  <si>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</si>
  <si>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</si>
  <si>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</si>
  <si>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</si>
  <si>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</si>
  <si>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</si>
  <si>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</si>
  <si>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</si>
  <si>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</si>
  <si>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</si>
  <si>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</si>
  <si>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</si>
  <si>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</si>
  <si>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</si>
  <si>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</si>
  <si>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</si>
  <si>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</si>
  <si>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</si>
  <si>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</si>
  <si>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</si>
  <si>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</si>
  <si>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</si>
  <si>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</si>
  <si>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</si>
  <si>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</si>
  <si>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</si>
  <si>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</si>
  <si>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</si>
  <si>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</si>
  <si>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</si>
  <si>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</si>
  <si>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</si>
  <si>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</si>
  <si>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</si>
  <si>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</si>
  <si>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</si>
  <si>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</si>
  <si>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</si>
  <si>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</si>
  <si>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</si>
  <si>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</si>
  <si>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</si>
  <si>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</si>
  <si>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</si>
  <si>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</si>
  <si>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</si>
  <si>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</si>
  <si>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</si>
  <si>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</si>
  <si>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</si>
  <si>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</si>
  <si>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</si>
  <si>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</si>
  <si>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</si>
  <si>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</si>
  <si>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</si>
  <si>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</si>
  <si>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</si>
  <si>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</si>
  <si>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</si>
  <si>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</si>
  <si>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</si>
  <si>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</si>
  <si>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</si>
  <si>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</si>
  <si>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</si>
  <si>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</si>
  <si>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</si>
  <si>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</si>
  <si>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</si>
  <si>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</si>
  <si>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</si>
  <si>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</si>
  <si>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</si>
  <si>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</si>
  <si>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</si>
  <si>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</si>
  <si>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</si>
  <si>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</si>
  <si>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</si>
  <si>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</si>
  <si>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</si>
  <si>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</si>
  <si>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</si>
  <si>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</si>
  <si>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</si>
  <si>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</si>
  <si>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</si>
  <si>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</si>
  <si>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</si>
  <si>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</si>
  <si>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</si>
  <si>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</si>
  <si>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</si>
  <si>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</si>
  <si>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</si>
  <si>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</si>
  <si>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</si>
  <si>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</si>
  <si>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</si>
  <si>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</si>
  <si>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</si>
  <si>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</si>
  <si>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</si>
  <si>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</si>
  <si>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</si>
  <si>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</si>
  <si>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</si>
  <si>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</si>
  <si>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</si>
  <si>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</si>
  <si>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</si>
  <si>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</si>
  <si>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</si>
  <si>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</si>
  <si>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</si>
  <si>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</si>
  <si>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</si>
  <si>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</si>
  <si>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</si>
  <si>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</si>
  <si>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</si>
  <si>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</si>
  <si>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</si>
  <si>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</si>
  <si>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</si>
  <si>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</si>
  <si>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</si>
  <si>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</si>
  <si>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</si>
  <si>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</si>
  <si>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</si>
  <si>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</si>
  <si>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</si>
  <si>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</si>
  <si>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</si>
  <si>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</si>
  <si>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</si>
  <si>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</si>
  <si>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</si>
  <si>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</si>
  <si>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</si>
  <si>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</si>
  <si>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</si>
  <si>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</si>
  <si>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</si>
  <si>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</si>
  <si>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</si>
  <si>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</si>
  <si>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</si>
  <si>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</si>
  <si>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</si>
  <si>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</si>
  <si>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</si>
  <si>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</si>
  <si>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</si>
  <si>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</si>
  <si>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</si>
  <si>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</si>
  <si>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</si>
  <si>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</si>
  <si>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</si>
  <si>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</si>
  <si>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</si>
  <si>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</si>
  <si>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</si>
  <si>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</si>
  <si>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</si>
  <si>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</si>
  <si>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</si>
  <si>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</si>
  <si>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</si>
  <si>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</si>
  <si>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</si>
  <si>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</si>
  <si>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</si>
  <si>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</si>
  <si>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</si>
  <si>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</si>
  <si>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</si>
  <si>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</si>
  <si>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</si>
  <si>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</si>
  <si>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</si>
  <si>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</si>
  <si>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</si>
  <si>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</si>
  <si>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</si>
  <si>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</si>
  <si>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</si>
  <si>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</si>
  <si>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</si>
  <si>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</si>
  <si>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</si>
  <si>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</si>
  <si>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</si>
  <si>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</si>
  <si>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</si>
  <si>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</si>
  <si>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</si>
  <si>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</si>
  <si>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</si>
  <si>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</si>
  <si>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</si>
  <si>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</si>
  <si>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</si>
  <si>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</si>
  <si>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</si>
  <si>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</si>
  <si>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</si>
  <si>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</si>
  <si>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</si>
  <si>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</si>
  <si>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</si>
  <si>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</si>
  <si>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</si>
  <si>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</si>
  <si>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</si>
  <si>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</si>
  <si>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</si>
  <si>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</si>
  <si>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</si>
  <si>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</si>
  <si>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</si>
  <si>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</si>
  <si>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</si>
  <si>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</si>
  <si>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</si>
  <si>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</si>
  <si>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</si>
  <si>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</si>
  <si>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</si>
  <si>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</si>
  <si>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</si>
  <si>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</si>
  <si>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</si>
  <si>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</si>
  <si>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</si>
  <si>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</si>
  <si>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</si>
  <si>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</si>
  <si>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</si>
  <si>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</si>
  <si>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</si>
  <si>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</si>
  <si>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</si>
  <si>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</si>
  <si>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</si>
  <si>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</si>
  <si>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</si>
  <si>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</si>
  <si>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</si>
  <si>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</si>
  <si>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</si>
  <si>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</si>
  <si>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</si>
  <si>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</si>
  <si>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</si>
  <si>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</si>
  <si>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</si>
  <si>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</si>
  <si>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</si>
  <si>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</si>
  <si>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</si>
  <si>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</si>
  <si>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</si>
  <si>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</si>
  <si>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</si>
  <si>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</si>
  <si>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</si>
  <si>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</si>
  <si>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</si>
  <si>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</si>
  <si>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</si>
  <si>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</si>
  <si>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</si>
  <si>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</si>
  <si>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</si>
  <si>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</si>
  <si>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</si>
  <si>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</si>
  <si>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</si>
  <si>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</si>
  <si>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</si>
  <si>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</si>
  <si>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</si>
  <si>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</si>
  <si>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</si>
  <si>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</si>
  <si>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</si>
  <si>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</si>
  <si>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</si>
  <si>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</si>
  <si>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</si>
  <si>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</si>
  <si>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</si>
  <si>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</si>
  <si>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</si>
  <si>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</si>
  <si>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</si>
  <si>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</si>
  <si>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</si>
  <si>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</si>
  <si>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</si>
  <si>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</si>
  <si>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</si>
  <si>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</si>
  <si>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</si>
  <si>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</si>
  <si>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</si>
  <si>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</si>
  <si>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</si>
  <si>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</si>
  <si>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</si>
  <si>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</si>
  <si>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</si>
  <si>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</si>
  <si>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</si>
  <si>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</si>
  <si>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</si>
  <si>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</si>
  <si>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</si>
  <si>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</si>
  <si>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</si>
  <si>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</si>
  <si>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</si>
  <si>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</si>
  <si>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</si>
  <si>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</si>
  <si>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</si>
  <si>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</si>
  <si>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</si>
  <si>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</si>
  <si>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</si>
  <si>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</si>
  <si>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</si>
  <si>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</si>
  <si>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</si>
  <si>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</si>
  <si>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</si>
  <si>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</si>
  <si>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</si>
  <si>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</si>
  <si>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</si>
  <si>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</si>
  <si>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</si>
  <si>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</si>
  <si>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</si>
  <si>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</si>
  <si>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</si>
  <si>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</si>
  <si>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</si>
  <si>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</si>
  <si>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</si>
  <si>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</si>
  <si>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</si>
  <si>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</si>
  <si>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</si>
  <si>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</si>
  <si>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</si>
  <si>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</si>
  <si>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</si>
  <si>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</si>
  <si>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</si>
  <si>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</si>
  <si>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</si>
  <si>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</si>
  <si>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</si>
  <si>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</si>
  <si>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</si>
  <si>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</si>
  <si>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</si>
  <si>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</si>
  <si>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</si>
  <si>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</si>
  <si>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</si>
  <si>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</si>
  <si>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</si>
  <si>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</si>
  <si>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</si>
  <si>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</si>
  <si>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</si>
  <si>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</si>
  <si>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</si>
  <si>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</si>
  <si>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</si>
  <si>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</si>
  <si>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</si>
  <si>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</si>
  <si>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</si>
  <si>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</si>
  <si>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</si>
  <si>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</si>
  <si>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</si>
  <si>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</si>
  <si>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</si>
  <si>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</si>
  <si>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</si>
  <si>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</si>
  <si>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</si>
  <si>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</si>
  <si>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</si>
  <si>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</si>
  <si>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</si>
  <si>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</si>
  <si>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</si>
  <si>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</si>
  <si>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</si>
  <si>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</si>
  <si>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</si>
  <si>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</si>
  <si>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</si>
  <si>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</si>
  <si>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</si>
  <si>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</si>
  <si>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</si>
  <si>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</si>
  <si>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</si>
  <si>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</si>
  <si>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</si>
  <si>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</si>
  <si>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</si>
  <si>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</si>
  <si>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</si>
  <si>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</si>
  <si>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</si>
  <si>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</si>
  <si>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</si>
  <si>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</si>
  <si>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</si>
  <si>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</si>
  <si>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</si>
  <si>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</si>
  <si>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</si>
  <si>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</si>
  <si>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</si>
  <si>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</si>
  <si>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</si>
  <si>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</si>
  <si>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</si>
  <si>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</si>
  <si>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</si>
  <si>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</si>
  <si>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</si>
  <si>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</si>
  <si>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</si>
  <si>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</si>
  <si>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</si>
  <si>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</si>
  <si>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</si>
  <si>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</si>
  <si>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</si>
  <si>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</si>
  <si>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</si>
  <si>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</si>
  <si>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</si>
  <si>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</si>
  <si>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</si>
  <si>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</si>
  <si>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</si>
  <si>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</si>
  <si>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</si>
  <si>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</si>
  <si>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</si>
  <si>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</si>
  <si>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</si>
  <si>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</si>
  <si>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</si>
  <si>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</si>
  <si>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</si>
  <si>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</si>
  <si>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</si>
  <si>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</si>
  <si>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</si>
  <si>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</si>
  <si>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</si>
  <si>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</si>
  <si>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</si>
  <si>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</si>
  <si>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</si>
  <si>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</si>
  <si>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</si>
  <si>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</si>
  <si>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</si>
  <si>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</si>
  <si>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</si>
  <si>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</si>
  <si>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</si>
  <si>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</si>
  <si>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</si>
  <si>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</si>
  <si>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</si>
  <si>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</si>
  <si>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</si>
  <si>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</si>
  <si>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</si>
  <si>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</si>
  <si>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</si>
  <si>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</si>
  <si>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</si>
  <si>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</si>
  <si>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</si>
  <si>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</si>
  <si>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</si>
  <si>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</si>
  <si>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</si>
  <si>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</si>
  <si>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</si>
  <si>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</si>
  <si>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</si>
  <si>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</si>
  <si>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</si>
  <si>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</si>
  <si>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</si>
  <si>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</si>
  <si>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</si>
  <si>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</si>
  <si>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</si>
  <si>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</si>
  <si>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</si>
  <si>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</si>
  <si>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</si>
  <si>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</si>
  <si>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</si>
  <si>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</si>
  <si>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</si>
  <si>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</si>
  <si>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</si>
  <si>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</si>
  <si>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</si>
  <si>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</si>
  <si>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</si>
  <si>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</si>
  <si>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</si>
  <si>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</si>
  <si>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</si>
  <si>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</si>
  <si>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</si>
  <si>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</si>
  <si>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</si>
  <si>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</si>
  <si>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</si>
  <si>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</si>
  <si>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</si>
  <si>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</si>
  <si>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</si>
  <si>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</si>
  <si>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</si>
  <si>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</si>
  <si>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</si>
  <si>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</si>
  <si>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</si>
  <si>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</si>
  <si>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</si>
  <si>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</si>
  <si>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</si>
  <si>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</si>
  <si>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</si>
  <si>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</si>
  <si>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</si>
  <si>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</si>
  <si>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</si>
  <si>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</si>
  <si>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</si>
  <si>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</si>
  <si>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</si>
  <si>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</si>
  <si>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</si>
  <si>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</si>
  <si>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</si>
  <si>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</si>
  <si>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</si>
  <si>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</si>
  <si>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</si>
  <si>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</si>
  <si>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</si>
  <si>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</si>
  <si>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</si>
  <si>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</si>
  <si>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</si>
  <si>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</si>
  <si>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</si>
  <si>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</si>
  <si>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</si>
  <si>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</si>
  <si>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</si>
  <si>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</si>
  <si>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</si>
  <si>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</si>
  <si>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</si>
  <si>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</si>
  <si>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</si>
  <si>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</si>
  <si>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</si>
  <si>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</si>
  <si>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</si>
  <si>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</si>
  <si>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</si>
  <si>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</si>
  <si>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</si>
  <si>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</si>
  <si>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</si>
  <si>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</si>
  <si>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</si>
  <si>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</si>
  <si>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</si>
  <si>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</si>
  <si>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</si>
  <si>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</si>
  <si>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</si>
  <si>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</si>
  <si>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</si>
  <si>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</si>
  <si>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</si>
  <si>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</si>
  <si>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</si>
  <si>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</si>
  <si>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</si>
  <si>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</si>
  <si>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</si>
  <si>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</si>
  <si>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</si>
  <si>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</si>
  <si>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</si>
  <si>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</si>
  <si>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</si>
  <si>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</si>
  <si>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</si>
  <si>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</si>
  <si>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</si>
  <si>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</si>
  <si>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</si>
  <si>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</si>
  <si>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</si>
  <si>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</si>
  <si>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</si>
  <si>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</si>
  <si>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</si>
  <si>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</si>
  <si>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</si>
  <si>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</si>
  <si>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</si>
  <si>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</si>
  <si>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</si>
  <si>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</si>
  <si>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</si>
  <si>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</si>
  <si>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</si>
  <si>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</si>
  <si>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</si>
  <si>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</si>
  <si>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</si>
  <si>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</si>
  <si>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</si>
  <si>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</si>
  <si>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</si>
  <si>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</si>
  <si>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</si>
  <si>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</si>
  <si>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</si>
  <si>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</si>
  <si>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</si>
  <si>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</si>
  <si>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</si>
  <si>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</si>
  <si>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</si>
  <si>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</si>
  <si>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</si>
  <si>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</si>
  <si>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</si>
  <si>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</si>
  <si>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</si>
  <si>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</si>
  <si>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</si>
  <si>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</si>
  <si>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</si>
  <si>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</si>
  <si>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</si>
  <si>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</si>
  <si>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</si>
  <si>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</si>
  <si>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</si>
  <si>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</si>
  <si>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</si>
  <si>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</si>
  <si>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</si>
  <si>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</si>
  <si>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</si>
  <si>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</si>
  <si>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</si>
  <si>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</si>
  <si>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</si>
  <si>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</si>
  <si>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</si>
  <si>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</si>
  <si>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</si>
  <si>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</si>
  <si>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</si>
  <si>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</si>
  <si>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</si>
  <si>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</si>
  <si>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</si>
  <si>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</si>
  <si>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</si>
  <si>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</si>
  <si>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</si>
  <si>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</si>
  <si>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</si>
  <si>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</si>
  <si>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</si>
  <si>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</si>
  <si>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</si>
  <si>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</si>
  <si>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</si>
  <si>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</si>
  <si>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</si>
  <si>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</si>
  <si>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</si>
  <si>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</si>
  <si>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</si>
  <si>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</si>
  <si>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</si>
  <si>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</si>
  <si>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</si>
  <si>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</si>
  <si>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</si>
  <si>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</si>
  <si>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</si>
  <si>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</si>
  <si>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</si>
  <si>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</si>
  <si>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</si>
  <si>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</si>
  <si>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</si>
  <si>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</si>
  <si>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</si>
  <si>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</si>
  <si>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</si>
  <si>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</si>
  <si>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</si>
  <si>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</si>
  <si>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</si>
  <si>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</si>
  <si>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</si>
  <si>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</si>
  <si>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</si>
  <si>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</si>
  <si>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</si>
  <si>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</si>
  <si>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</si>
  <si>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</si>
  <si>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</si>
  <si>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</si>
  <si>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</si>
  <si>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</si>
  <si>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</si>
  <si>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</si>
  <si>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</si>
  <si>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</si>
  <si>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</si>
  <si>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</si>
  <si>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</si>
  <si>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</si>
  <si>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</si>
  <si>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</si>
  <si>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</si>
  <si>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</si>
  <si>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</si>
  <si>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</si>
  <si>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</si>
  <si>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</si>
  <si>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</si>
  <si>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</si>
  <si>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</si>
  <si>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</si>
  <si>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</si>
  <si>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</si>
  <si>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</si>
  <si>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</si>
  <si>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</si>
  <si>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</si>
  <si>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</si>
  <si>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</si>
  <si>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</si>
  <si>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</si>
  <si>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</si>
  <si>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</si>
  <si>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</si>
  <si>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</si>
  <si>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</si>
  <si>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</si>
  <si>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</si>
  <si>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</si>
  <si>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</si>
  <si>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</si>
  <si>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</si>
  <si>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</si>
  <si>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</si>
  <si>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</si>
  <si>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</si>
  <si>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</si>
  <si>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</si>
  <si>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</si>
  <si>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</si>
  <si>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</si>
  <si>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</si>
  <si>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</si>
  <si>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</si>
  <si>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</si>
  <si>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</si>
  <si>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</si>
  <si>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</si>
  <si>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</si>
  <si>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</si>
  <si>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</si>
  <si>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</si>
  <si>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</si>
  <si>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</si>
  <si>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</si>
  <si>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</si>
  <si>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</si>
  <si>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</si>
  <si>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</si>
  <si>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</si>
  <si>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</si>
  <si>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</si>
  <si>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</si>
  <si>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</si>
  <si>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</si>
  <si>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</si>
  <si>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</si>
  <si>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</si>
  <si>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</si>
  <si>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</si>
  <si>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</si>
  <si>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</si>
  <si>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</si>
  <si>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</si>
  <si>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</si>
  <si>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</si>
  <si>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</si>
  <si>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</si>
  <si>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</si>
  <si>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</si>
  <si>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</si>
  <si>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</si>
  <si>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</si>
  <si>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</si>
  <si>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</si>
  <si>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</si>
  <si>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</si>
  <si>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</si>
  <si>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</si>
  <si>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</si>
  <si>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</si>
  <si>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</si>
  <si>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</si>
  <si>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</si>
  <si>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</si>
  <si>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</si>
  <si>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</si>
  <si>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</si>
  <si>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</si>
  <si>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</si>
  <si>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</si>
  <si>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</si>
  <si>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</si>
  <si>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</si>
  <si>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</si>
  <si>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</si>
  <si>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</si>
  <si>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</si>
  <si>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</si>
  <si>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</si>
  <si>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</si>
  <si>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</si>
  <si>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</si>
  <si>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</si>
  <si>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</si>
  <si>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</si>
  <si>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</si>
  <si>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</si>
  <si>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</si>
  <si>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</si>
  <si>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</si>
  <si>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</si>
  <si>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</si>
  <si>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</si>
  <si>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</si>
  <si>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</si>
  <si>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</si>
  <si>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</si>
  <si>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</si>
  <si>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</si>
  <si>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</si>
  <si>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</si>
  <si>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</si>
  <si>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</si>
  <si>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</si>
  <si>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</si>
  <si>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</si>
  <si>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</si>
  <si>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</si>
  <si>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</si>
  <si>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</si>
  <si>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</si>
  <si>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</si>
  <si>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</si>
  <si>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</si>
  <si>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</si>
  <si>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</si>
  <si>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</si>
  <si>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</si>
  <si>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</si>
  <si>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</si>
  <si>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</si>
  <si>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</si>
  <si>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</si>
  <si>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</si>
  <si>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</si>
  <si>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</si>
  <si>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</si>
  <si>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</si>
  <si>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</si>
  <si>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</si>
  <si>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</si>
  <si>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</si>
  <si>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</si>
  <si>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</si>
  <si>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</si>
  <si>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</si>
  <si>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</si>
  <si>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</si>
  <si>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</si>
  <si>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</si>
  <si>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</si>
  <si>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</si>
  <si>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</si>
  <si>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</si>
  <si>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</si>
  <si>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</si>
  <si>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</si>
  <si>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</si>
  <si>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</si>
  <si>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</si>
  <si>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</si>
  <si>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</si>
  <si>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</si>
  <si>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</si>
  <si>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</si>
  <si>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</si>
  <si>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</si>
  <si>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</si>
  <si>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</si>
  <si>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</si>
  <si>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</si>
  <si>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</si>
  <si>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</si>
  <si>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</si>
  <si>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</si>
  <si>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</si>
  <si>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</si>
  <si>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</si>
  <si>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</si>
  <si>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</si>
  <si>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</si>
  <si>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</si>
  <si>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</si>
  <si>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</si>
  <si>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</si>
  <si>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</si>
  <si>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</si>
  <si>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</si>
  <si>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</si>
  <si>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</si>
  <si>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</si>
  <si>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</si>
  <si>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</si>
  <si>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</si>
  <si>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</si>
  <si>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</si>
  <si>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</si>
  <si>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</si>
  <si>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</si>
  <si>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</si>
  <si>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</si>
  <si>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</si>
  <si>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</si>
  <si>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</si>
  <si>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</si>
  <si>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</si>
  <si>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</si>
  <si>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</si>
  <si>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</si>
  <si>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</si>
  <si>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</si>
  <si>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</si>
  <si>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</si>
  <si>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</si>
  <si>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</si>
  <si>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</si>
  <si>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</si>
  <si>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</si>
  <si>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</si>
  <si>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</si>
  <si>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</si>
  <si>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</si>
  <si>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</si>
  <si>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</si>
  <si>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</si>
  <si>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</si>
  <si>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</si>
  <si>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</si>
  <si>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</si>
  <si>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</si>
  <si>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</si>
  <si>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</si>
  <si>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</si>
  <si>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</si>
  <si>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</si>
  <si>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</si>
  <si>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</si>
  <si>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</si>
  <si>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</si>
  <si>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</si>
  <si>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</si>
  <si>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</si>
  <si>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</si>
  <si>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</si>
  <si>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</si>
  <si>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</si>
  <si>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</si>
  <si>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</si>
  <si>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</si>
  <si>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</si>
  <si>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</si>
  <si>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</si>
  <si>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</si>
  <si>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</si>
  <si>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</si>
  <si>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</si>
  <si>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</si>
  <si>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</si>
  <si>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</si>
  <si>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</si>
  <si>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</si>
  <si>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</si>
  <si>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</si>
  <si>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</si>
  <si>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</si>
  <si>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</si>
  <si>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</si>
  <si>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</si>
  <si>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</si>
  <si>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</si>
  <si>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</si>
  <si>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</si>
  <si>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</si>
  <si>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</si>
  <si>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</si>
  <si>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</si>
  <si>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</si>
  <si>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</si>
  <si>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</si>
  <si>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</si>
  <si>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</si>
  <si>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</si>
  <si>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</si>
  <si>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</si>
  <si>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</si>
  <si>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</si>
  <si>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</si>
  <si>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</si>
  <si>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</si>
  <si>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</si>
  <si>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</si>
  <si>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</si>
  <si>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</si>
  <si>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</si>
  <si>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</si>
  <si>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</si>
  <si>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</si>
  <si>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</si>
  <si>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</si>
  <si>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</si>
  <si>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</si>
  <si>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</si>
  <si>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</si>
  <si>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</si>
  <si>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</si>
  <si>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</si>
  <si>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</si>
  <si>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</si>
  <si>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</si>
  <si>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</si>
  <si>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</si>
  <si>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</si>
  <si>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</si>
  <si>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</si>
  <si>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</si>
  <si>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</si>
  <si>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</si>
  <si>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</si>
  <si>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</si>
  <si>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</si>
  <si>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</si>
  <si>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</si>
  <si>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</si>
  <si>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</si>
  <si>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</si>
  <si>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</si>
  <si>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</si>
  <si>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</si>
  <si>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</si>
  <si>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</si>
  <si>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</si>
  <si>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</si>
  <si>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</si>
  <si>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</si>
  <si>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</si>
  <si>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</si>
  <si>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</si>
  <si>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</si>
  <si>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</si>
  <si>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</si>
  <si>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</si>
  <si>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</si>
  <si>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</si>
  <si>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</si>
  <si>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</si>
  <si>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</si>
  <si>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</si>
  <si>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</si>
  <si>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</si>
  <si>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</si>
  <si>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</si>
  <si>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</si>
  <si>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</si>
  <si>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</si>
  <si>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</si>
  <si>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</si>
  <si>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</si>
  <si>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</si>
  <si>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</si>
  <si>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</si>
  <si>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</si>
  <si>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</si>
  <si>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</si>
  <si>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</si>
  <si>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</si>
  <si>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</si>
  <si>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</si>
  <si>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</si>
  <si>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</si>
  <si>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</si>
  <si>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</si>
  <si>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</si>
  <si>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</si>
  <si>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</si>
  <si>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</si>
  <si>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</si>
  <si>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</si>
  <si>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</si>
  <si>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</si>
  <si>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</si>
  <si>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</si>
  <si>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</si>
  <si>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</si>
  <si>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</si>
  <si>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</si>
  <si>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</si>
  <si>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</si>
  <si>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</si>
  <si>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</si>
  <si>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</si>
  <si>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</si>
  <si>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</si>
  <si>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</si>
  <si>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</si>
  <si>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</si>
  <si>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</si>
  <si>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</si>
  <si>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</si>
  <si>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</si>
  <si>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</si>
  <si>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</si>
  <si>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</si>
  <si>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</si>
  <si>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</si>
  <si>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</si>
  <si>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</si>
  <si>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</si>
  <si>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</si>
  <si>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</si>
  <si>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</si>
  <si>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</si>
  <si>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</si>
  <si>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</si>
  <si>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</si>
  <si>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</si>
  <si>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</si>
  <si>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</si>
  <si>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</si>
  <si>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</si>
  <si>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</si>
  <si>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</si>
  <si>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</si>
  <si>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</si>
  <si>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</si>
  <si>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</si>
  <si>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</si>
  <si>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</si>
  <si>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</si>
  <si>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</si>
  <si>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</si>
  <si>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</si>
  <si>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</si>
  <si>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</si>
  <si>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</si>
  <si>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</si>
  <si>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</si>
  <si>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</si>
  <si>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</si>
  <si>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</si>
  <si>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</si>
  <si>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</si>
  <si>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</si>
  <si>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</si>
  <si>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</si>
  <si>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</si>
  <si>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</si>
  <si>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</si>
  <si>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</si>
  <si>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</si>
  <si>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</si>
  <si>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</si>
  <si>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</si>
  <si>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</si>
  <si>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</si>
  <si>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</si>
  <si>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</si>
  <si>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</si>
  <si>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</si>
  <si>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</si>
  <si>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</si>
  <si>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</si>
  <si>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</si>
  <si>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</si>
  <si>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</si>
  <si>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</si>
  <si>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</si>
  <si>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</si>
  <si>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</si>
  <si>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</si>
  <si>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</si>
  <si>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</si>
  <si>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</si>
  <si>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</si>
  <si>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</si>
  <si>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</si>
  <si>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</si>
  <si>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</si>
  <si>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</si>
  <si>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</si>
  <si>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</si>
  <si>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</si>
  <si>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</si>
  <si>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</si>
  <si>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</si>
  <si>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</si>
  <si>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 xml:space="preserve">Date Ended Conversion </t>
  </si>
  <si>
    <t>Date Created Conversion</t>
  </si>
  <si>
    <t xml:space="preserve">Parent Category </t>
  </si>
  <si>
    <t>Subcategory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</si>
  <si>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</si>
  <si>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</si>
  <si>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</si>
  <si>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</si>
  <si>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</si>
  <si>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</si>
  <si>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</si>
  <si>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</si>
  <si>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</si>
  <si>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</si>
  <si>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</si>
  <si>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</si>
  <si>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</si>
  <si>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Parent category </t>
  </si>
  <si>
    <t>Goal</t>
  </si>
  <si>
    <t>Number Successful</t>
  </si>
  <si>
    <t xml:space="preserve">Number Failed </t>
  </si>
  <si>
    <t xml:space="preserve">Number Canceled </t>
  </si>
  <si>
    <t>Percentag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</si>
  <si>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</si>
  <si>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</si>
  <si>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</si>
  <si>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</si>
  <si>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</si>
  <si>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</si>
  <si>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</si>
  <si>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</si>
  <si>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</si>
  <si>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</si>
  <si>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</si>
  <si>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</si>
  <si>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40000 to 49999</t>
  </si>
  <si>
    <t>Greater than 50000</t>
  </si>
  <si>
    <t>Total Projects</t>
  </si>
  <si>
    <t xml:space="preserve">MEAN NUMBER </t>
  </si>
  <si>
    <t xml:space="preserve">MEIDAN NUMBER </t>
  </si>
  <si>
    <t xml:space="preserve">MINIMUM NUMBER </t>
  </si>
  <si>
    <t xml:space="preserve">THE MAXIMUM NUMBER </t>
  </si>
  <si>
    <t>SUCCESSFUL BACKERS ANALYSIS</t>
  </si>
  <si>
    <t>THE VARIANCE OF THE NUMBER OF BACKERS</t>
  </si>
  <si>
    <t>RHE STANDARD DEVIATION OF THE NUMBERS OF THE BACKERS</t>
  </si>
  <si>
    <t>FAILED BACKER ANALYSIS</t>
  </si>
  <si>
    <t>Taking account of the summary above, I think the mean number summarizes the data more meaningful.</t>
  </si>
  <si>
    <t xml:space="preserve">I don’t think it make sense to determine if variablity of the successful or unsuccessful campaigns.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</si>
</sst>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6" fillId="0" borderId="0" xfId="0" pivotButton="1" applyFont="1"/>
    <xf numFmtId="164" fontId="0" fillId="0" borderId="0" xfId="0" applyNumberFormat="1" applyAlignment="1">
      <alignment horizontal="left"/>
    </xf>
    <xf numFmtId="0" fontId="0" fillId="34" borderId="10" xfId="0" applyFont="1" applyFill="1" applyBorder="1"/>
    <xf numFmtId="0" fontId="0" fillId="0" borderId="10" xfId="0" applyFont="1" applyBorder="1"/>
    <xf numFmtId="9" fontId="0" fillId="0" borderId="0" xfId="42" applyFont="1"/>
    <xf numFmtId="0" fontId="13" fillId="33" borderId="10" xfId="0" applyFont="1" applyFill="1" applyBorder="1" applyAlignment="1">
      <alignment horizontal="center"/>
    </xf>
    <xf numFmtId="0" fontId="0" fillId="0" borderId="0" xfId="0" applyFont="1" applyFill="1" applyBorder="1"/>
    <xf numFmtId="0" fontId="13" fillId="33" borderId="10" xfId="0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33CCFF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ont>
        <color theme="1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33CCFF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ont>
        <color theme="1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33CCFF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ont>
        <color theme="1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33CCFF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ont>
        <color theme="1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33CCFF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ont>
        <color theme="1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33CCFF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ont>
        <color theme="1"/>
      </font>
    </dxf>
    <dxf>
      <font>
        <b/>
      </font>
    </dxf>
    <dxf>
      <font>
        <b/>
      </font>
    </dxf>
    <dxf>
      <numFmt numFmtId="164" formatCode="d/mm/yy;@"/>
    </dxf>
    <dxf>
      <numFmt numFmtId="164" formatCode="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33CCFF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ont>
        <color theme="1"/>
      </font>
    </dxf>
  </dxfs>
  <tableStyles count="0" defaultTableStyle="TableStyleMedium2" defaultPivotStyle="PivotStyleLight16"/>
  <colors>
    <mruColors>
      <color rgb="FFFFFF99"/>
      <color rgb="FF99FF99"/>
      <color rgb="FFFF7C80"/>
      <color rgb="FF33CCFF"/>
      <color rgb="FF33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[CrowdfundingBook04.08.xlsx]Category Success Status!PivotTable1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Category</a:t>
            </a:r>
            <a:r>
              <a:rPr lang="en-AU" baseline="0"/>
              <a:t> Success Chart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33971441320838908"/>
          <c:y val="1.86219739292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88070396942525"/>
          <c:y val="0.1103445894127118"/>
          <c:w val="0.78059833384280786"/>
          <c:h val="0.809044854030117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Success Status'!$B$3:$B$4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Success Status'!$A$5:$A$14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Status'!$B$5:$B$14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B-4754-AF8F-C54B80BBC2B1}"/>
            </c:ext>
          </c:extLst>
        </c:ser>
        <c:ser>
          <c:idx val="1"/>
          <c:order val="1"/>
          <c:tx>
            <c:strRef>
              <c:f>'Category Success Status'!$C$3:$C$4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Success Status'!$A$5:$A$14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Status'!$C$5:$C$14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B-4754-AF8F-C54B80BBC2B1}"/>
            </c:ext>
          </c:extLst>
        </c:ser>
        <c:ser>
          <c:idx val="2"/>
          <c:order val="2"/>
          <c:tx>
            <c:strRef>
              <c:f>'Category Success Status'!$D$3:$D$4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Success Status'!$A$5:$A$14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Status'!$D$5:$D$14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B-4754-AF8F-C54B80BBC2B1}"/>
            </c:ext>
          </c:extLst>
        </c:ser>
        <c:ser>
          <c:idx val="3"/>
          <c:order val="3"/>
          <c:tx>
            <c:strRef>
              <c:f>'Category Success Status'!$E$3:$E$4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Success Status'!$A$5:$A$14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 Status'!$E$5:$E$14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B-4754-AF8F-C54B80BB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023216"/>
        <c:axId val="903025712"/>
      </c:barChart>
      <c:catAx>
        <c:axId val="9030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25712"/>
        <c:crosses val="autoZero"/>
        <c:auto val="0"/>
        <c:lblAlgn val="ctr"/>
        <c:lblOffset val="100"/>
        <c:noMultiLvlLbl val="0"/>
      </c:catAx>
      <c:valAx>
        <c:axId val="9030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39625152489731"/>
          <c:y val="0.47531688983523152"/>
          <c:w val="9.5353363873936128E-2"/>
          <c:h val="0.19946948120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60000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[CrowdfundingBook04.08.xlsx]Subcategory Status!PivotTable2</c:name>
    <c:fmtId val="2"/>
  </c:pivotSource>
  <c:chart>
    <c:autoTitleDeleted val="0"/>
    <c:pivotFmts>
      <c:pivotFmt>
        <c:idx val="0"/>
        <c:spPr>
          <a:solidFill>
            <a:srgbClr val="FF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634096426307161E-2"/>
          <c:y val="0.13261073847250576"/>
          <c:w val="0.7912806033788955"/>
          <c:h val="0.63847858138103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Status'!$B$4:$B$5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cat>
            <c:strRef>
              <c:f>'Subcategory Status'!$A$6:$A$30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Status'!$B$6:$B$30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3-48E7-9712-F729FD8EC685}"/>
            </c:ext>
          </c:extLst>
        </c:ser>
        <c:ser>
          <c:idx val="1"/>
          <c:order val="1"/>
          <c:tx>
            <c:strRef>
              <c:f>'Subcategory Status'!$C$4:$C$5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Status'!$A$6:$A$30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Status'!$C$6:$C$30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3-48E7-9712-F729FD8EC685}"/>
            </c:ext>
          </c:extLst>
        </c:ser>
        <c:ser>
          <c:idx val="2"/>
          <c:order val="2"/>
          <c:tx>
            <c:strRef>
              <c:f>'Subcategory Status'!$D$4:$D$5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Status'!$A$6:$A$30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Status'!$D$6:$D$30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63-48E7-9712-F729FD8EC685}"/>
            </c:ext>
          </c:extLst>
        </c:ser>
        <c:ser>
          <c:idx val="3"/>
          <c:order val="3"/>
          <c:tx>
            <c:strRef>
              <c:f>'Subcategory Status'!$E$4:$E$5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Status'!$A$6:$A$30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Status'!$E$6:$E$30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63-48E7-9712-F729FD8E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071872"/>
        <c:axId val="375027568"/>
      </c:barChart>
      <c:catAx>
        <c:axId val="3710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7568"/>
        <c:crosses val="autoZero"/>
        <c:auto val="1"/>
        <c:lblAlgn val="ctr"/>
        <c:lblOffset val="100"/>
        <c:noMultiLvlLbl val="0"/>
      </c:catAx>
      <c:valAx>
        <c:axId val="3750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[CrowdfundingBook04.08.xlsx]LaunchDateOutcomes!PivotTable1</c:name>
    <c:fmtId val="4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499021073318555E-2"/>
          <c:y val="1.947702015971408E-2"/>
          <c:w val="0.74620256095369875"/>
          <c:h val="0.87872954710448425"/>
        </c:manualLayout>
      </c:layout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C-49B1-8555-F2EECC8BF1E5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C-49B1-8555-F2EECC8BF1E5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1-4BC9-A153-FAD3897A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653328"/>
        <c:axId val="1481646256"/>
      </c:lineChart>
      <c:catAx>
        <c:axId val="14816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46256"/>
        <c:crosses val="autoZero"/>
        <c:auto val="1"/>
        <c:lblAlgn val="ctr"/>
        <c:lblOffset val="100"/>
        <c:noMultiLvlLbl val="0"/>
      </c:catAx>
      <c:valAx>
        <c:axId val="14816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11592300962364E-2"/>
          <c:y val="0.14393518518518519"/>
          <c:w val="0.87232174103237092"/>
          <c:h val="0.39450459317585301"/>
        </c:manualLayout>
      </c:layout>
      <c:lineChart>
        <c:grouping val="standard"/>
        <c:varyColors val="0"/>
        <c:ser>
          <c:idx val="0"/>
          <c:order val="0"/>
          <c:tx>
            <c:strRef>
              <c:f>'Goal Outcome'!$F$1</c:f>
              <c:strCache>
                <c:ptCount val="1"/>
                <c:pt idx="0">
                  <c:v>Percentag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40000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D-47E7-B5E5-FB151E03AF1A}"/>
            </c:ext>
          </c:extLst>
        </c:ser>
        <c:ser>
          <c:idx val="1"/>
          <c:order val="1"/>
          <c:tx>
            <c:strRef>
              <c:f>'Goal Outcome'!$G$1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40000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D-47E7-B5E5-FB151E03AF1A}"/>
            </c:ext>
          </c:extLst>
        </c:ser>
        <c:ser>
          <c:idx val="2"/>
          <c:order val="2"/>
          <c:tx>
            <c:strRef>
              <c:f>'Goal Outcome'!$H$1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40000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D-47E7-B5E5-FB151E03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1792"/>
        <c:axId val="1153685504"/>
      </c:lineChart>
      <c:catAx>
        <c:axId val="11536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85504"/>
        <c:crosses val="autoZero"/>
        <c:auto val="1"/>
        <c:lblAlgn val="ctr"/>
        <c:lblOffset val="100"/>
        <c:noMultiLvlLbl val="0"/>
      </c:catAx>
      <c:valAx>
        <c:axId val="11536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Backer</a:t>
            </a:r>
            <a:r>
              <a:rPr lang="en-AU" baseline="0"/>
              <a:t> analysis</a:t>
            </a:r>
          </a:p>
        </c:rich>
      </c:tx>
      <c:layout>
        <c:manualLayout>
          <c:xMode val="edge"/>
          <c:yMode val="edge"/>
          <c:x val="0.2122707786526684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'Backers evaluation'!$F$2</c:f>
              <c:strCache>
                <c:ptCount val="1"/>
                <c:pt idx="0">
                  <c:v>MEAN NUMBER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'Backers evaluation'!$G$1:$H$1</c:f>
              <c:strCache>
                <c:ptCount val="2"/>
                <c:pt idx="0">
                  <c:v>SUCCESSFUL BACKERS ANALYSIS</c:v>
                </c:pt>
                <c:pt idx="1">
                  <c:v>FAILED BACKER ANALYSIS</c:v>
                </c:pt>
              </c:strCache>
            </c:strRef>
          </c:cat>
          <c:val>
            <c:numRef>
              <c:f>'Backers evaluation'!$G$2:$H$2</c:f>
              <c:numCache>
                <c:formatCode>General</c:formatCode>
                <c:ptCount val="2"/>
                <c:pt idx="0">
                  <c:v>851.14690265486729</c:v>
                </c:pt>
                <c:pt idx="1">
                  <c:v>585.61538461538464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B-439C-8399-A5549B855FDA}"/>
            </c:ext>
          </c:extLst>
        </c:ser>
        <c:ser>
          <c:idx val="1"/>
          <c:order val="1"/>
          <c:tx>
            <c:strRef>
              <c:f>'Backers evaluation'!$F$3</c:f>
              <c:strCache>
                <c:ptCount val="1"/>
                <c:pt idx="0">
                  <c:v>MEIDAN NUMBER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'Backers evaluation'!$G$1:$H$1</c:f>
              <c:strCache>
                <c:ptCount val="2"/>
                <c:pt idx="0">
                  <c:v>SUCCESSFUL BACKERS ANALYSIS</c:v>
                </c:pt>
                <c:pt idx="1">
                  <c:v>FAILED BACKER ANALYSIS</c:v>
                </c:pt>
              </c:strCache>
            </c:strRef>
          </c:cat>
          <c:val>
            <c:numRef>
              <c:f>'Backers evaluation'!$G$3:$H$3</c:f>
              <c:numCache>
                <c:formatCode>General</c:formatCode>
                <c:ptCount val="2"/>
                <c:pt idx="0">
                  <c:v>201</c:v>
                </c:pt>
                <c:pt idx="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439C-8399-A5549B85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216688"/>
        <c:axId val="1168215440"/>
      </c:barChart>
      <c:catAx>
        <c:axId val="11682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5440"/>
        <c:crosses val="autoZero"/>
        <c:auto val="1"/>
        <c:lblAlgn val="ctr"/>
        <c:lblOffset val="100"/>
        <c:noMultiLvlLbl val="0"/>
      </c:catAx>
      <c:valAx>
        <c:axId val="1168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129540</xdr:rowOff>
    </xdr:from>
    <xdr:to>
      <xdr:col>16</xdr:col>
      <xdr:colOff>403860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08B37-0F75-0964-3371-AF412292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1</xdr:row>
      <xdr:rowOff>137160</xdr:rowOff>
    </xdr:from>
    <xdr:to>
      <xdr:col>17</xdr:col>
      <xdr:colOff>571500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B7C45-C131-1F5C-D898-24CFCEE3D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491490</xdr:colOff>
      <xdr:row>4</xdr:row>
      <xdr:rowOff>160020</xdr:rowOff>
    </xdr:from>
    <xdr:to>
      <xdr:col>9</xdr:col>
      <xdr:colOff>350520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BB320-5F6A-04AA-15B7-B6B9A72FF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14</xdr:row>
      <xdr:rowOff>99060</xdr:rowOff>
    </xdr:from>
    <xdr:to>
      <xdr:col>8</xdr:col>
      <xdr:colOff>320040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EB51B-3BBB-367E-8C30-FBA14359B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9</xdr:row>
      <xdr:rowOff>38100</xdr:rowOff>
    </xdr:from>
    <xdr:to>
      <xdr:col>8</xdr:col>
      <xdr:colOff>129540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B4942-575F-A83F-9D26-7C2FCDFA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scanlon" refreshedDate="44776.983097800927" createdVersion="8" refreshedVersion="8" minRefreshableVersion="3" recordCount="1000" xr:uid="{9E412806-92BA-42F1-812C-301BFD42718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scanlon" refreshedDate="44777.66908796296" createdVersion="8" refreshedVersion="8" minRefreshableVersion="3" recordCount="1000" xr:uid="{ED5F5B90-F563-4CA5-9832-F7D2940C8E40}">
  <cacheSource type="worksheet">
    <worksheetSource name="data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Years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m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m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m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m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m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m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m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m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m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m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m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m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m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m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m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m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m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m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m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m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m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m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m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m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m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m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m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m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m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m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m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m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m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m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m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m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m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m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m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m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m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4"/>
    <x v="1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5"/>
    <x v="1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"/>
    <x v="1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6"/>
    <x v="1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"/>
    <x v="3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6"/>
    <x v="1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"/>
    <x v="1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"/>
    <x v="1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8"/>
    <x v="1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9"/>
    <x v="1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4"/>
    <x v="1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1"/>
    <x v="6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"/>
    <x v="4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"/>
    <x v="1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"/>
    <x v="1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"/>
    <x v="3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"/>
    <x v="6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"/>
    <x v="1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9"/>
    <x v="1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8"/>
    <x v="1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"/>
    <x v="1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"/>
    <x v="1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"/>
    <x v="1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3"/>
    <x v="5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6"/>
    <x v="1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9"/>
    <x v="1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"/>
    <x v="6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7"/>
    <x v="0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7"/>
    <x v="1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9"/>
    <x v="1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"/>
    <x v="1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"/>
    <x v="1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2"/>
    <x v="5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"/>
    <x v="1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7"/>
    <x v="1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"/>
    <x v="1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3"/>
    <x v="1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"/>
    <x v="1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6"/>
    <x v="1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5"/>
    <x v="1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"/>
    <x v="1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4"/>
    <x v="1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"/>
    <x v="1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5"/>
    <x v="1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6"/>
    <x v="6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"/>
    <x v="1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"/>
    <x v="1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"/>
    <x v="3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"/>
    <x v="4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1"/>
    <x v="1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9"/>
    <x v="4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7"/>
    <x v="4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6"/>
    <x v="2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4"/>
    <x v="1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5"/>
    <x v="0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"/>
    <x v="2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6"/>
    <x v="2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1B07F-9A2E-48BE-8B06-E24DAF0AEB9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13791-3CB9-4515-B856-9EA923BF0AF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 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2">
    <format dxfId="43">
      <pivotArea field="9" type="button" dataOnly="0" labelOnly="1" outline="0" axis="axisPage" fieldPosition="0"/>
    </format>
    <format dxfId="42">
      <pivotArea field="16" type="button" dataOnly="0" labelOnly="1" outline="0" axis="axisPage" fieldPosition="1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5E731-DC47-4FC7-9439-0A0A268567C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name="Parent category 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8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A3C75-E5AE-4C45-9798-8DFFF2BCAC7F}" name="data" displayName="data" ref="A1:T1001" totalsRowShown="0" headerRowDxfId="50">
  <autoFilter ref="A1:T1001" xr:uid="{E58A3C75-E5AE-4C45-9798-8DFFF2BCAC7F}"/>
  <tableColumns count="20">
    <tableColumn id="1" xr3:uid="{277DDCB1-D257-4DBA-9BE6-1BD400EE6D31}" name="id"/>
    <tableColumn id="2" xr3:uid="{293E640A-1124-4809-877F-09B0D418F5A7}" name="name" dataDxfId="49"/>
    <tableColumn id="3" xr3:uid="{F340373A-AA58-417D-9D1D-FAC331F37E1E}" name="blurb" dataDxfId="48"/>
    <tableColumn id="4" xr3:uid="{8DAC5732-B1D1-4C9C-93E5-40B9D120C3B8}" name="goal"/>
    <tableColumn id="5" xr3:uid="{06EB7BA0-95B7-4032-9A29-9EC1B823A771}" name="pledged"/>
    <tableColumn id="6" xr3:uid="{2F63B22F-3506-47B6-BE4B-BEAC84862F43}" name="Percent Funded" dataDxfId="47" dataCellStyle="Percent">
      <calculatedColumnFormula>SUM(E2/D2)*100</calculatedColumnFormula>
    </tableColumn>
    <tableColumn id="7" xr3:uid="{1C35C430-2251-47AA-8A06-F7AF9E914DC1}" name="outcome" dataDxfId="46"/>
    <tableColumn id="8" xr3:uid="{26661966-DB86-4A7D-9F37-92DE4797C345}" name="backers_count"/>
    <tableColumn id="9" xr3:uid="{9D1B6090-B054-4DAA-A5C8-B8C70360A0CF}" name="Average Donation">
      <calculatedColumnFormula>IF(H2=0,0, ROUND(E2/H2,2))</calculatedColumnFormula>
    </tableColumn>
    <tableColumn id="10" xr3:uid="{8222D549-FF1F-47A0-A1DF-DFD7A7B593BA}" name="country"/>
    <tableColumn id="11" xr3:uid="{1CF93CFA-9E5D-4174-98FA-CE830A2F8E6E}" name="currency"/>
    <tableColumn id="12" xr3:uid="{6609CB85-885A-4F7D-885B-5B3895320312}" name="launched_at"/>
    <tableColumn id="13" xr3:uid="{E49597C3-7C2F-49F1-AE5D-13CF6A93AF47}" name="Date Created Conversion" dataDxfId="45">
      <calculatedColumnFormula>(((L2/60)/60)/24)+DATE(1970,1,1)</calculatedColumnFormula>
    </tableColumn>
    <tableColumn id="14" xr3:uid="{1999F901-DF05-4F9E-BE06-0CA3E49663DA}" name="deadline"/>
    <tableColumn id="15" xr3:uid="{5D07A493-43D1-45E3-8CCF-9F624F6D1091}" name="Date Ended Conversion " dataDxfId="44">
      <calculatedColumnFormula>(((N2/60)/60)/24)+DATE(1970,1,1)</calculatedColumnFormula>
    </tableColumn>
    <tableColumn id="16" xr3:uid="{0610FB87-F1D7-4F10-B92E-609DCF7387A7}" name="staff_pick"/>
    <tableColumn id="17" xr3:uid="{22D29064-2C31-4028-B887-DFA17E4678BF}" name="spotlight"/>
    <tableColumn id="18" xr3:uid="{8857E1B8-7B23-4848-8324-781BF0EEDFFA}" name="category &amp; sub-category"/>
    <tableColumn id="19" xr3:uid="{1D6719EB-FE7A-4157-926C-A8A2145AC1FB}" name="Parent Category "/>
    <tableColumn id="20" xr3:uid="{D9961269-C763-4D96-80D7-A82C9E8DD485}" name="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3" sqref="I3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5.796875" style="7" customWidth="1"/>
    <col min="7" max="7" width="11.19921875" style="5"/>
    <col min="8" max="8" width="15.8984375" customWidth="1"/>
    <col min="9" max="9" width="17.69921875" customWidth="1"/>
    <col min="12" max="12" width="13" customWidth="1"/>
    <col min="13" max="13" width="24.3984375" customWidth="1"/>
    <col min="14" max="14" width="11.19921875" hidden="1" customWidth="1"/>
    <col min="15" max="15" width="22.796875" customWidth="1"/>
    <col min="18" max="19" width="28" bestFit="1" customWidth="1"/>
    <col min="20" max="20" width="12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9</v>
      </c>
      <c r="O1" s="1" t="s">
        <v>2069</v>
      </c>
      <c r="P1" s="1" t="s">
        <v>10</v>
      </c>
      <c r="Q1" s="1" t="s">
        <v>11</v>
      </c>
      <c r="R1" s="1" t="s">
        <v>2028</v>
      </c>
      <c r="S1" s="1" t="s">
        <v>2071</v>
      </c>
      <c r="T1" s="1" t="s">
        <v>2072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SUM(E2/D2)*100</f>
        <v>0</v>
      </c>
      <c r="G2" s="5" t="s">
        <v>14</v>
      </c>
      <c r="H2">
        <v>0</v>
      </c>
      <c r="I2">
        <f>IF(H2=0,0, ROUND(E2/H2,2))</f>
        <v>0</v>
      </c>
      <c r="J2" t="s">
        <v>15</v>
      </c>
      <c r="K2" t="s">
        <v>16</v>
      </c>
      <c r="L2">
        <v>1448690400</v>
      </c>
      <c r="M2" s="11">
        <f t="shared" ref="M2:M65" si="0"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1">SUM(E3/D3)*100</f>
        <v>1040</v>
      </c>
      <c r="G3" s="5" t="s">
        <v>20</v>
      </c>
      <c r="H3">
        <v>158</v>
      </c>
      <c r="I3">
        <f t="shared" ref="I3:I66" si="2">IF(H3=0,0, ROUND(E3/H3,2))</f>
        <v>92.15</v>
      </c>
      <c r="J3" t="s">
        <v>21</v>
      </c>
      <c r="K3" t="s">
        <v>22</v>
      </c>
      <c r="L3">
        <v>1408424400</v>
      </c>
      <c r="M3" s="11">
        <f t="shared" si="0"/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1"/>
        <v>131.4787822878229</v>
      </c>
      <c r="G4" s="5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 s="11">
        <f t="shared" si="0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1"/>
        <v>58.976190476190467</v>
      </c>
      <c r="G5" s="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 s="11">
        <f t="shared" si="0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1"/>
        <v>69.276315789473685</v>
      </c>
      <c r="G6" s="5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 s="11">
        <f t="shared" si="0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1"/>
        <v>173.61842105263159</v>
      </c>
      <c r="G7" s="5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 s="11">
        <f t="shared" si="0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1"/>
        <v>20.961538461538463</v>
      </c>
      <c r="G8" s="5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 s="11">
        <f t="shared" si="0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1"/>
        <v>327.57777777777778</v>
      </c>
      <c r="G9" s="5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 s="11">
        <f t="shared" si="0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1"/>
        <v>19.932788374205266</v>
      </c>
      <c r="G10" s="5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 s="11">
        <f t="shared" si="0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1"/>
        <v>51.741935483870968</v>
      </c>
      <c r="G11" s="5" t="s">
        <v>14</v>
      </c>
      <c r="H11">
        <v>44</v>
      </c>
      <c r="I11">
        <f>IF(H11=0,0, ROUND(E11/H11,2))</f>
        <v>72.91</v>
      </c>
      <c r="J11" t="s">
        <v>21</v>
      </c>
      <c r="K11" t="s">
        <v>22</v>
      </c>
      <c r="L11">
        <v>1379566800</v>
      </c>
      <c r="M11" s="11">
        <f t="shared" si="0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1"/>
        <v>266.11538461538464</v>
      </c>
      <c r="G12" s="5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11">
        <f t="shared" si="0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1"/>
        <v>48.095238095238095</v>
      </c>
      <c r="G13" s="5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 s="11">
        <f t="shared" si="0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1"/>
        <v>89.349206349206341</v>
      </c>
      <c r="G14" s="5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 s="11">
        <f t="shared" si="0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1"/>
        <v>245.11904761904765</v>
      </c>
      <c r="G15" s="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 s="11">
        <f t="shared" si="0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1"/>
        <v>66.769503546099301</v>
      </c>
      <c r="G16" s="5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 s="11">
        <f t="shared" si="0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1"/>
        <v>47.307881773399011</v>
      </c>
      <c r="G17" s="5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 s="11">
        <f t="shared" si="0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1"/>
        <v>649.47058823529414</v>
      </c>
      <c r="G18" s="5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11">
        <f t="shared" si="0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1"/>
        <v>159.39125295508273</v>
      </c>
      <c r="G19" s="5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 s="11">
        <f t="shared" si="0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1"/>
        <v>66.912087912087912</v>
      </c>
      <c r="G20" s="5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 s="11">
        <f t="shared" si="0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1"/>
        <v>48.529600000000002</v>
      </c>
      <c r="G21" s="5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 s="11">
        <f t="shared" si="0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1"/>
        <v>112.24279210925646</v>
      </c>
      <c r="G22" s="5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 s="11">
        <f t="shared" si="0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1"/>
        <v>40.992553191489364</v>
      </c>
      <c r="G23" s="5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 s="11">
        <f t="shared" si="0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1"/>
        <v>128.07106598984771</v>
      </c>
      <c r="G24" s="5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 s="11">
        <f t="shared" si="0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1"/>
        <v>332.04444444444448</v>
      </c>
      <c r="G25" s="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 s="11">
        <f t="shared" si="0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1"/>
        <v>112.83225108225108</v>
      </c>
      <c r="G26" s="5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 s="11">
        <f t="shared" si="0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1"/>
        <v>216.43636363636364</v>
      </c>
      <c r="G27" s="5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 s="11">
        <f t="shared" si="0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1"/>
        <v>48.199069767441863</v>
      </c>
      <c r="G28" s="5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 s="11">
        <f t="shared" si="0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1"/>
        <v>79.95</v>
      </c>
      <c r="G29" s="5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11">
        <f t="shared" si="0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1"/>
        <v>105.22553516819573</v>
      </c>
      <c r="G30" s="5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 s="11">
        <f t="shared" si="0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1"/>
        <v>328.89978213507629</v>
      </c>
      <c r="G31" s="5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 s="11">
        <f t="shared" si="0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1"/>
        <v>160.61111111111111</v>
      </c>
      <c r="G32" s="5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 s="11">
        <f t="shared" si="0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1"/>
        <v>310</v>
      </c>
      <c r="G33" s="5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 s="11">
        <f t="shared" si="0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1"/>
        <v>86.807920792079202</v>
      </c>
      <c r="G34" s="5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 s="11">
        <f t="shared" si="0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1"/>
        <v>377.82071713147411</v>
      </c>
      <c r="G35" s="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 s="11">
        <f t="shared" si="0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1"/>
        <v>150.80645161290323</v>
      </c>
      <c r="G36" s="5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11">
        <f t="shared" si="0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1"/>
        <v>150.30119521912351</v>
      </c>
      <c r="G37" s="5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 s="11">
        <f t="shared" si="0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1"/>
        <v>157.28571428571431</v>
      </c>
      <c r="G38" s="5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 s="11">
        <f t="shared" si="0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1"/>
        <v>139.98765432098764</v>
      </c>
      <c r="G39" s="5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 s="11">
        <f t="shared" si="0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1"/>
        <v>325.32258064516128</v>
      </c>
      <c r="G40" s="5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 s="11">
        <f t="shared" si="0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1"/>
        <v>50.777777777777779</v>
      </c>
      <c r="G41" s="5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 s="11">
        <f t="shared" si="0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1"/>
        <v>169.06818181818181</v>
      </c>
      <c r="G42" s="5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 s="11">
        <f t="shared" si="0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1"/>
        <v>212.92857142857144</v>
      </c>
      <c r="G43" s="5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 s="11">
        <f t="shared" si="0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1"/>
        <v>443.94444444444446</v>
      </c>
      <c r="G44" s="5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 s="11">
        <f t="shared" si="0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1"/>
        <v>185.9390243902439</v>
      </c>
      <c r="G45" s="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 s="11">
        <f t="shared" si="0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1"/>
        <v>658.8125</v>
      </c>
      <c r="G46" s="5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 s="11">
        <f t="shared" si="0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1"/>
        <v>47.684210526315788</v>
      </c>
      <c r="G47" s="5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 s="11">
        <f t="shared" si="0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1"/>
        <v>114.78378378378378</v>
      </c>
      <c r="G48" s="5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 s="11">
        <f t="shared" si="0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1"/>
        <v>475.26666666666665</v>
      </c>
      <c r="G49" s="5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 s="11">
        <f t="shared" si="0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1"/>
        <v>386.97297297297297</v>
      </c>
      <c r="G50" s="5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 s="11">
        <f t="shared" si="0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1"/>
        <v>189.625</v>
      </c>
      <c r="G51" s="5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 s="11">
        <f t="shared" si="0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1"/>
        <v>2</v>
      </c>
      <c r="G52" s="5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11">
        <f t="shared" si="0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1"/>
        <v>91.867805186590772</v>
      </c>
      <c r="G53" s="5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 s="11">
        <f t="shared" si="0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1"/>
        <v>34.152777777777779</v>
      </c>
      <c r="G54" s="5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 s="11">
        <f t="shared" si="0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1"/>
        <v>140.40909090909091</v>
      </c>
      <c r="G55" s="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 s="11">
        <f t="shared" si="0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1"/>
        <v>89.86666666666666</v>
      </c>
      <c r="G56" s="5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 s="11">
        <f t="shared" si="0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1"/>
        <v>177.96969696969697</v>
      </c>
      <c r="G57" s="5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 s="11">
        <f t="shared" si="0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1"/>
        <v>143.66249999999999</v>
      </c>
      <c r="G58" s="5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 s="11">
        <f t="shared" si="0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1"/>
        <v>215.27586206896552</v>
      </c>
      <c r="G59" s="5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 s="11">
        <f t="shared" si="0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1"/>
        <v>227.11111111111114</v>
      </c>
      <c r="G60" s="5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 s="11">
        <f t="shared" si="0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1"/>
        <v>275.07142857142861</v>
      </c>
      <c r="G61" s="5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 s="11">
        <f t="shared" si="0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1"/>
        <v>144.37048832271762</v>
      </c>
      <c r="G62" s="5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1"/>
        <v>92.74598393574297</v>
      </c>
      <c r="G63" s="5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1"/>
        <v>722.6</v>
      </c>
      <c r="G64" s="5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 s="11">
        <f t="shared" si="0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1"/>
        <v>11.851063829787234</v>
      </c>
      <c r="G65" s="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11">
        <f t="shared" si="0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1"/>
        <v>97.642857142857139</v>
      </c>
      <c r="G66" s="5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 s="11">
        <f t="shared" ref="M66:M129" si="4">(((L66/60)/60)/24)+DATE(1970,1,1)</f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5">SUM(E67/D67)*100</f>
        <v>236.14754098360655</v>
      </c>
      <c r="G67" s="5" t="s">
        <v>20</v>
      </c>
      <c r="H67">
        <v>236</v>
      </c>
      <c r="I67">
        <f t="shared" ref="I67:I130" si="6">IF(H67=0,0, ROUND(E67/H67,2))</f>
        <v>61.04</v>
      </c>
      <c r="J67" t="s">
        <v>21</v>
      </c>
      <c r="K67" t="s">
        <v>22</v>
      </c>
      <c r="L67">
        <v>1296108000</v>
      </c>
      <c r="M67" s="11">
        <f t="shared" si="4"/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5"/>
        <v>45.068965517241381</v>
      </c>
      <c r="G68" s="5" t="s">
        <v>14</v>
      </c>
      <c r="H68">
        <v>12</v>
      </c>
      <c r="I68">
        <f t="shared" si="6"/>
        <v>108.92</v>
      </c>
      <c r="J68" t="s">
        <v>21</v>
      </c>
      <c r="K68" t="s">
        <v>22</v>
      </c>
      <c r="L68">
        <v>1428469200</v>
      </c>
      <c r="M68" s="11">
        <f t="shared" si="4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5"/>
        <v>162.38567493112947</v>
      </c>
      <c r="G69" s="5" t="s">
        <v>20</v>
      </c>
      <c r="H69">
        <v>4065</v>
      </c>
      <c r="I69">
        <f t="shared" si="6"/>
        <v>29</v>
      </c>
      <c r="J69" t="s">
        <v>40</v>
      </c>
      <c r="K69" t="s">
        <v>41</v>
      </c>
      <c r="L69">
        <v>1264399200</v>
      </c>
      <c r="M69" s="11">
        <f t="shared" si="4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5"/>
        <v>254.52631578947367</v>
      </c>
      <c r="G70" s="5" t="s">
        <v>20</v>
      </c>
      <c r="H70">
        <v>246</v>
      </c>
      <c r="I70">
        <f t="shared" si="6"/>
        <v>58.98</v>
      </c>
      <c r="J70" t="s">
        <v>107</v>
      </c>
      <c r="K70" t="s">
        <v>108</v>
      </c>
      <c r="L70">
        <v>1501131600</v>
      </c>
      <c r="M70" s="11">
        <f t="shared" si="4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5"/>
        <v>24.063291139240505</v>
      </c>
      <c r="G71" s="5" t="s">
        <v>74</v>
      </c>
      <c r="H71">
        <v>17</v>
      </c>
      <c r="I71">
        <f t="shared" si="6"/>
        <v>111.82</v>
      </c>
      <c r="J71" t="s">
        <v>21</v>
      </c>
      <c r="K71" t="s">
        <v>22</v>
      </c>
      <c r="L71">
        <v>1292738400</v>
      </c>
      <c r="M71" s="11">
        <f t="shared" si="4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5"/>
        <v>123.74140625000001</v>
      </c>
      <c r="G72" s="5" t="s">
        <v>20</v>
      </c>
      <c r="H72">
        <v>2475</v>
      </c>
      <c r="I72">
        <f t="shared" si="6"/>
        <v>64</v>
      </c>
      <c r="J72" t="s">
        <v>107</v>
      </c>
      <c r="K72" t="s">
        <v>108</v>
      </c>
      <c r="L72">
        <v>1288674000</v>
      </c>
      <c r="M72" s="11">
        <f t="shared" si="4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5"/>
        <v>108.06666666666666</v>
      </c>
      <c r="G73" s="5" t="s">
        <v>20</v>
      </c>
      <c r="H73">
        <v>76</v>
      </c>
      <c r="I73">
        <f t="shared" si="6"/>
        <v>85.32</v>
      </c>
      <c r="J73" t="s">
        <v>21</v>
      </c>
      <c r="K73" t="s">
        <v>22</v>
      </c>
      <c r="L73">
        <v>1575093600</v>
      </c>
      <c r="M73" s="11">
        <f t="shared" si="4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5"/>
        <v>670.33333333333326</v>
      </c>
      <c r="G74" s="5" t="s">
        <v>20</v>
      </c>
      <c r="H74">
        <v>54</v>
      </c>
      <c r="I74">
        <f t="shared" si="6"/>
        <v>74.48</v>
      </c>
      <c r="J74" t="s">
        <v>21</v>
      </c>
      <c r="K74" t="s">
        <v>22</v>
      </c>
      <c r="L74">
        <v>1435726800</v>
      </c>
      <c r="M74" s="11">
        <f t="shared" si="4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5"/>
        <v>660.92857142857144</v>
      </c>
      <c r="G75" s="5" t="s">
        <v>20</v>
      </c>
      <c r="H75">
        <v>88</v>
      </c>
      <c r="I75">
        <f t="shared" si="6"/>
        <v>105.15</v>
      </c>
      <c r="J75" t="s">
        <v>21</v>
      </c>
      <c r="K75" t="s">
        <v>22</v>
      </c>
      <c r="L75">
        <v>1480226400</v>
      </c>
      <c r="M75" s="11">
        <f t="shared" si="4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5"/>
        <v>122.46153846153847</v>
      </c>
      <c r="G76" s="5" t="s">
        <v>20</v>
      </c>
      <c r="H76">
        <v>85</v>
      </c>
      <c r="I76">
        <f t="shared" si="6"/>
        <v>56.19</v>
      </c>
      <c r="J76" t="s">
        <v>40</v>
      </c>
      <c r="K76" t="s">
        <v>41</v>
      </c>
      <c r="L76">
        <v>1459054800</v>
      </c>
      <c r="M76" s="11">
        <f t="shared" si="4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5"/>
        <v>150.57731958762886</v>
      </c>
      <c r="G77" s="5" t="s">
        <v>20</v>
      </c>
      <c r="H77">
        <v>170</v>
      </c>
      <c r="I77">
        <f t="shared" si="6"/>
        <v>85.92</v>
      </c>
      <c r="J77" t="s">
        <v>21</v>
      </c>
      <c r="K77" t="s">
        <v>22</v>
      </c>
      <c r="L77">
        <v>1531630800</v>
      </c>
      <c r="M77" s="11">
        <f t="shared" si="4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5"/>
        <v>78.106590724165997</v>
      </c>
      <c r="G78" s="5" t="s">
        <v>14</v>
      </c>
      <c r="H78">
        <v>1684</v>
      </c>
      <c r="I78">
        <f t="shared" si="6"/>
        <v>57</v>
      </c>
      <c r="J78" t="s">
        <v>21</v>
      </c>
      <c r="K78" t="s">
        <v>22</v>
      </c>
      <c r="L78">
        <v>1421992800</v>
      </c>
      <c r="M78" s="11">
        <f t="shared" si="4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5"/>
        <v>46.94736842105263</v>
      </c>
      <c r="G79" s="5" t="s">
        <v>14</v>
      </c>
      <c r="H79">
        <v>56</v>
      </c>
      <c r="I79">
        <f t="shared" si="6"/>
        <v>79.64</v>
      </c>
      <c r="J79" t="s">
        <v>21</v>
      </c>
      <c r="K79" t="s">
        <v>22</v>
      </c>
      <c r="L79">
        <v>1285563600</v>
      </c>
      <c r="M79" s="11">
        <f t="shared" si="4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5"/>
        <v>300.8</v>
      </c>
      <c r="G80" s="5" t="s">
        <v>20</v>
      </c>
      <c r="H80">
        <v>330</v>
      </c>
      <c r="I80">
        <f t="shared" si="6"/>
        <v>41.02</v>
      </c>
      <c r="J80" t="s">
        <v>21</v>
      </c>
      <c r="K80" t="s">
        <v>22</v>
      </c>
      <c r="L80">
        <v>1523854800</v>
      </c>
      <c r="M80" s="11">
        <f t="shared" si="4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5"/>
        <v>69.598615916955026</v>
      </c>
      <c r="G81" s="5" t="s">
        <v>14</v>
      </c>
      <c r="H81">
        <v>838</v>
      </c>
      <c r="I81">
        <f t="shared" si="6"/>
        <v>48</v>
      </c>
      <c r="J81" t="s">
        <v>21</v>
      </c>
      <c r="K81" t="s">
        <v>22</v>
      </c>
      <c r="L81">
        <v>1529125200</v>
      </c>
      <c r="M81" s="11">
        <f t="shared" si="4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5"/>
        <v>637.4545454545455</v>
      </c>
      <c r="G82" s="5" t="s">
        <v>20</v>
      </c>
      <c r="H82">
        <v>127</v>
      </c>
      <c r="I82">
        <f t="shared" si="6"/>
        <v>55.21</v>
      </c>
      <c r="J82" t="s">
        <v>21</v>
      </c>
      <c r="K82" t="s">
        <v>22</v>
      </c>
      <c r="L82">
        <v>1503982800</v>
      </c>
      <c r="M82" s="11">
        <f t="shared" si="4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5"/>
        <v>225.33928571428569</v>
      </c>
      <c r="G83" s="5" t="s">
        <v>20</v>
      </c>
      <c r="H83">
        <v>411</v>
      </c>
      <c r="I83">
        <f t="shared" si="6"/>
        <v>92.11</v>
      </c>
      <c r="J83" t="s">
        <v>21</v>
      </c>
      <c r="K83" t="s">
        <v>22</v>
      </c>
      <c r="L83">
        <v>1511416800</v>
      </c>
      <c r="M83" s="11">
        <f t="shared" si="4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5"/>
        <v>1497.3000000000002</v>
      </c>
      <c r="G84" s="5" t="s">
        <v>20</v>
      </c>
      <c r="H84">
        <v>180</v>
      </c>
      <c r="I84">
        <f t="shared" si="6"/>
        <v>83.18</v>
      </c>
      <c r="J84" t="s">
        <v>40</v>
      </c>
      <c r="K84" t="s">
        <v>41</v>
      </c>
      <c r="L84">
        <v>1547704800</v>
      </c>
      <c r="M84" s="11">
        <f t="shared" si="4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5"/>
        <v>37.590225563909776</v>
      </c>
      <c r="G85" s="5" t="s">
        <v>14</v>
      </c>
      <c r="H85">
        <v>1000</v>
      </c>
      <c r="I85">
        <f t="shared" si="6"/>
        <v>40</v>
      </c>
      <c r="J85" t="s">
        <v>21</v>
      </c>
      <c r="K85" t="s">
        <v>22</v>
      </c>
      <c r="L85">
        <v>1469682000</v>
      </c>
      <c r="M85" s="11">
        <f t="shared" si="4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5"/>
        <v>132.36942675159236</v>
      </c>
      <c r="G86" s="5" t="s">
        <v>20</v>
      </c>
      <c r="H86">
        <v>374</v>
      </c>
      <c r="I86">
        <f t="shared" si="6"/>
        <v>111.13</v>
      </c>
      <c r="J86" t="s">
        <v>21</v>
      </c>
      <c r="K86" t="s">
        <v>22</v>
      </c>
      <c r="L86">
        <v>1343451600</v>
      </c>
      <c r="M86" s="11">
        <f t="shared" si="4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5"/>
        <v>131.22448979591837</v>
      </c>
      <c r="G87" s="5" t="s">
        <v>20</v>
      </c>
      <c r="H87">
        <v>71</v>
      </c>
      <c r="I87">
        <f t="shared" si="6"/>
        <v>90.56</v>
      </c>
      <c r="J87" t="s">
        <v>26</v>
      </c>
      <c r="K87" t="s">
        <v>27</v>
      </c>
      <c r="L87">
        <v>1315717200</v>
      </c>
      <c r="M87" s="11">
        <f t="shared" si="4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>SUM(E88/D88)*100</f>
        <v>167.63513513513513</v>
      </c>
      <c r="G88" s="5" t="s">
        <v>20</v>
      </c>
      <c r="H88">
        <v>203</v>
      </c>
      <c r="I88">
        <f>IF(H88=0,0, ROUND(E88/H88,2))</f>
        <v>61.11</v>
      </c>
      <c r="J88" t="s">
        <v>21</v>
      </c>
      <c r="K88" t="s">
        <v>22</v>
      </c>
      <c r="L88">
        <v>1430715600</v>
      </c>
      <c r="M88" s="11">
        <f t="shared" si="4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5"/>
        <v>61.984886649874063</v>
      </c>
      <c r="G89" s="5" t="s">
        <v>14</v>
      </c>
      <c r="H89">
        <v>1482</v>
      </c>
      <c r="I89">
        <f t="shared" si="6"/>
        <v>83.02</v>
      </c>
      <c r="J89" t="s">
        <v>26</v>
      </c>
      <c r="K89" t="s">
        <v>27</v>
      </c>
      <c r="L89">
        <v>1299564000</v>
      </c>
      <c r="M89" s="11">
        <f t="shared" si="4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5"/>
        <v>260.75</v>
      </c>
      <c r="G90" s="5" t="s">
        <v>20</v>
      </c>
      <c r="H90">
        <v>113</v>
      </c>
      <c r="I90">
        <f t="shared" si="6"/>
        <v>110.76</v>
      </c>
      <c r="J90" t="s">
        <v>21</v>
      </c>
      <c r="K90" t="s">
        <v>22</v>
      </c>
      <c r="L90">
        <v>1429160400</v>
      </c>
      <c r="M90" s="11">
        <f t="shared" si="4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5"/>
        <v>252.58823529411765</v>
      </c>
      <c r="G91" s="5" t="s">
        <v>20</v>
      </c>
      <c r="H91">
        <v>96</v>
      </c>
      <c r="I91">
        <f t="shared" si="6"/>
        <v>89.46</v>
      </c>
      <c r="J91" t="s">
        <v>21</v>
      </c>
      <c r="K91" t="s">
        <v>22</v>
      </c>
      <c r="L91">
        <v>1271307600</v>
      </c>
      <c r="M91" s="11">
        <f t="shared" si="4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5"/>
        <v>78.615384615384613</v>
      </c>
      <c r="G92" s="5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 s="11">
        <f t="shared" si="4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5"/>
        <v>48.404406999351913</v>
      </c>
      <c r="G93" s="5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 s="11">
        <f t="shared" si="4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5"/>
        <v>258.875</v>
      </c>
      <c r="G94" s="5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 s="11">
        <f t="shared" si="4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5"/>
        <v>60.548713235294116</v>
      </c>
      <c r="G95" s="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 s="11">
        <f t="shared" si="4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5"/>
        <v>303.68965517241378</v>
      </c>
      <c r="G96" s="5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 s="11">
        <f t="shared" si="4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5"/>
        <v>112.99999999999999</v>
      </c>
      <c r="G97" s="5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 s="11">
        <f t="shared" si="4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5"/>
        <v>217.37876614060258</v>
      </c>
      <c r="G98" s="5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 s="11">
        <f t="shared" si="4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5"/>
        <v>926.69230769230762</v>
      </c>
      <c r="G99" s="5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 s="11">
        <f t="shared" si="4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5"/>
        <v>33.692229038854805</v>
      </c>
      <c r="G100" s="5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 s="11">
        <f t="shared" si="4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5"/>
        <v>196.7236842105263</v>
      </c>
      <c r="G101" s="5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 s="11">
        <f t="shared" si="4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5"/>
        <v>1</v>
      </c>
      <c r="G102" s="5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 s="11">
        <f t="shared" si="4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5"/>
        <v>1021.4444444444445</v>
      </c>
      <c r="G103" s="5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 s="11">
        <f t="shared" si="4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5"/>
        <v>281.67567567567568</v>
      </c>
      <c r="G104" s="5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 s="11">
        <f t="shared" si="4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5"/>
        <v>24.610000000000003</v>
      </c>
      <c r="G105" s="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 s="11">
        <f t="shared" si="4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5"/>
        <v>143.14010067114094</v>
      </c>
      <c r="G106" s="5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 s="11">
        <f t="shared" si="4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5"/>
        <v>144.54411764705884</v>
      </c>
      <c r="G107" s="5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 s="11">
        <f t="shared" si="4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5"/>
        <v>359.12820512820514</v>
      </c>
      <c r="G108" s="5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 s="11">
        <f t="shared" si="4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5"/>
        <v>186.48571428571427</v>
      </c>
      <c r="G109" s="5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 s="11">
        <f t="shared" si="4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5"/>
        <v>595.26666666666665</v>
      </c>
      <c r="G110" s="5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 s="11">
        <f t="shared" si="4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5"/>
        <v>59.21153846153846</v>
      </c>
      <c r="G111" s="5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 s="11">
        <f t="shared" si="4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5"/>
        <v>14.962780898876405</v>
      </c>
      <c r="G112" s="5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 s="11">
        <f t="shared" si="4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5"/>
        <v>119.95602605863192</v>
      </c>
      <c r="G113" s="5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 s="11">
        <f t="shared" si="4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5"/>
        <v>268.82978723404256</v>
      </c>
      <c r="G114" s="5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 s="11">
        <f t="shared" si="4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5"/>
        <v>376.87878787878788</v>
      </c>
      <c r="G115" s="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 s="11">
        <f t="shared" si="4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5"/>
        <v>727.15789473684208</v>
      </c>
      <c r="G116" s="5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 s="11">
        <f t="shared" si="4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5"/>
        <v>87.211757648470297</v>
      </c>
      <c r="G117" s="5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 s="11">
        <f t="shared" si="4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5"/>
        <v>88</v>
      </c>
      <c r="G118" s="5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 s="11">
        <f t="shared" si="4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5"/>
        <v>173.9387755102041</v>
      </c>
      <c r="G119" s="5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 s="11">
        <f t="shared" si="4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5"/>
        <v>117.61111111111111</v>
      </c>
      <c r="G120" s="5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 s="11">
        <f t="shared" si="4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5"/>
        <v>214.96</v>
      </c>
      <c r="G121" s="5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 s="11">
        <f t="shared" si="4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5"/>
        <v>149.49667110519306</v>
      </c>
      <c r="G122" s="5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 s="11">
        <f t="shared" si="4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5"/>
        <v>219.33995584988963</v>
      </c>
      <c r="G123" s="5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 s="11">
        <f t="shared" si="4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5"/>
        <v>64.367690058479525</v>
      </c>
      <c r="G124" s="5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 s="11">
        <f t="shared" si="4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5"/>
        <v>18.622397298818232</v>
      </c>
      <c r="G125" s="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 s="11">
        <f t="shared" si="4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5"/>
        <v>367.76923076923077</v>
      </c>
      <c r="G126" s="5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 s="11">
        <f t="shared" si="4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5"/>
        <v>159.90566037735849</v>
      </c>
      <c r="G127" s="5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 s="11">
        <f t="shared" si="4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5"/>
        <v>38.633185349611544</v>
      </c>
      <c r="G128" s="5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 s="11">
        <f t="shared" si="4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5"/>
        <v>51.42151162790698</v>
      </c>
      <c r="G129" s="5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 s="11">
        <f t="shared" si="4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5"/>
        <v>60.334277620396605</v>
      </c>
      <c r="G130" s="5" t="s">
        <v>74</v>
      </c>
      <c r="H130">
        <v>532</v>
      </c>
      <c r="I130">
        <f t="shared" si="6"/>
        <v>80.069999999999993</v>
      </c>
      <c r="J130" t="s">
        <v>21</v>
      </c>
      <c r="K130" t="s">
        <v>22</v>
      </c>
      <c r="L130">
        <v>1282885200</v>
      </c>
      <c r="M130" s="11">
        <f t="shared" ref="M130:M193" si="8">(((L130/60)/60)/24)+DATE(1970,1,1)</f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9">SUM(E131/D131)*100</f>
        <v>3.202693602693603</v>
      </c>
      <c r="G131" s="5" t="s">
        <v>74</v>
      </c>
      <c r="H131">
        <v>55</v>
      </c>
      <c r="I131">
        <f t="shared" ref="I131:I194" si="10">IF(H131=0,0, ROUND(E131/H131,2))</f>
        <v>86.47</v>
      </c>
      <c r="J131" t="s">
        <v>26</v>
      </c>
      <c r="K131" t="s">
        <v>27</v>
      </c>
      <c r="L131">
        <v>1422943200</v>
      </c>
      <c r="M131" s="11">
        <f t="shared" si="8"/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9"/>
        <v>155.46875</v>
      </c>
      <c r="G132" s="5" t="s">
        <v>20</v>
      </c>
      <c r="H132">
        <v>533</v>
      </c>
      <c r="I132">
        <f t="shared" si="10"/>
        <v>28</v>
      </c>
      <c r="J132" t="s">
        <v>36</v>
      </c>
      <c r="K132" t="s">
        <v>37</v>
      </c>
      <c r="L132">
        <v>1319605200</v>
      </c>
      <c r="M132" s="11">
        <f t="shared" si="8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9"/>
        <v>100.85974499089254</v>
      </c>
      <c r="G133" s="5" t="s">
        <v>20</v>
      </c>
      <c r="H133">
        <v>2443</v>
      </c>
      <c r="I133">
        <f t="shared" si="10"/>
        <v>68</v>
      </c>
      <c r="J133" t="s">
        <v>40</v>
      </c>
      <c r="K133" t="s">
        <v>41</v>
      </c>
      <c r="L133">
        <v>1385704800</v>
      </c>
      <c r="M133" s="11">
        <f t="shared" si="8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9"/>
        <v>116.18181818181819</v>
      </c>
      <c r="G134" s="5" t="s">
        <v>20</v>
      </c>
      <c r="H134">
        <v>89</v>
      </c>
      <c r="I134">
        <f t="shared" si="10"/>
        <v>43.08</v>
      </c>
      <c r="J134" t="s">
        <v>21</v>
      </c>
      <c r="K134" t="s">
        <v>22</v>
      </c>
      <c r="L134">
        <v>1515736800</v>
      </c>
      <c r="M134" s="11">
        <f t="shared" si="8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9"/>
        <v>310.77777777777777</v>
      </c>
      <c r="G135" s="5" t="s">
        <v>20</v>
      </c>
      <c r="H135">
        <v>159</v>
      </c>
      <c r="I135">
        <f t="shared" si="10"/>
        <v>87.96</v>
      </c>
      <c r="J135" t="s">
        <v>21</v>
      </c>
      <c r="K135" t="s">
        <v>22</v>
      </c>
      <c r="L135">
        <v>1313125200</v>
      </c>
      <c r="M135" s="11">
        <f t="shared" si="8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9"/>
        <v>89.73668341708543</v>
      </c>
      <c r="G136" s="5" t="s">
        <v>14</v>
      </c>
      <c r="H136">
        <v>940</v>
      </c>
      <c r="I136">
        <f t="shared" si="10"/>
        <v>94.99</v>
      </c>
      <c r="J136" t="s">
        <v>98</v>
      </c>
      <c r="K136" t="s">
        <v>99</v>
      </c>
      <c r="L136">
        <v>1308459600</v>
      </c>
      <c r="M136" s="11">
        <f t="shared" si="8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9"/>
        <v>71.27272727272728</v>
      </c>
      <c r="G137" s="5" t="s">
        <v>14</v>
      </c>
      <c r="H137">
        <v>117</v>
      </c>
      <c r="I137">
        <f t="shared" si="10"/>
        <v>46.91</v>
      </c>
      <c r="J137" t="s">
        <v>21</v>
      </c>
      <c r="K137" t="s">
        <v>22</v>
      </c>
      <c r="L137">
        <v>1362636000</v>
      </c>
      <c r="M137" s="11">
        <f t="shared" si="8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9"/>
        <v>3.2862318840579712</v>
      </c>
      <c r="G138" s="5" t="s">
        <v>74</v>
      </c>
      <c r="H138">
        <v>58</v>
      </c>
      <c r="I138">
        <f t="shared" si="10"/>
        <v>46.91</v>
      </c>
      <c r="J138" t="s">
        <v>21</v>
      </c>
      <c r="K138" t="s">
        <v>22</v>
      </c>
      <c r="L138">
        <v>1402117200</v>
      </c>
      <c r="M138" s="11">
        <f t="shared" si="8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9"/>
        <v>261.77777777777777</v>
      </c>
      <c r="G139" s="5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>
        <v>1286341200</v>
      </c>
      <c r="M139" s="11">
        <f t="shared" si="8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9"/>
        <v>96</v>
      </c>
      <c r="G140" s="5" t="s">
        <v>14</v>
      </c>
      <c r="H140">
        <v>115</v>
      </c>
      <c r="I140">
        <f t="shared" si="10"/>
        <v>80.14</v>
      </c>
      <c r="J140" t="s">
        <v>21</v>
      </c>
      <c r="K140" t="s">
        <v>22</v>
      </c>
      <c r="L140">
        <v>1348808400</v>
      </c>
      <c r="M140" s="11">
        <f t="shared" si="8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9"/>
        <v>20.896851248642779</v>
      </c>
      <c r="G141" s="5" t="s">
        <v>14</v>
      </c>
      <c r="H141">
        <v>326</v>
      </c>
      <c r="I141">
        <f t="shared" si="10"/>
        <v>59.04</v>
      </c>
      <c r="J141" t="s">
        <v>21</v>
      </c>
      <c r="K141" t="s">
        <v>22</v>
      </c>
      <c r="L141">
        <v>1429592400</v>
      </c>
      <c r="M141" s="11">
        <f t="shared" si="8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9"/>
        <v>223.16363636363636</v>
      </c>
      <c r="G142" s="5" t="s">
        <v>20</v>
      </c>
      <c r="H142">
        <v>186</v>
      </c>
      <c r="I142">
        <f t="shared" si="10"/>
        <v>65.989999999999995</v>
      </c>
      <c r="J142" t="s">
        <v>21</v>
      </c>
      <c r="K142" t="s">
        <v>22</v>
      </c>
      <c r="L142">
        <v>1519538400</v>
      </c>
      <c r="M142" s="11">
        <f t="shared" si="8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9"/>
        <v>101.59097978227061</v>
      </c>
      <c r="G143" s="5" t="s">
        <v>20</v>
      </c>
      <c r="H143">
        <v>1071</v>
      </c>
      <c r="I143">
        <f t="shared" si="10"/>
        <v>60.99</v>
      </c>
      <c r="J143" t="s">
        <v>21</v>
      </c>
      <c r="K143" t="s">
        <v>22</v>
      </c>
      <c r="L143">
        <v>1434085200</v>
      </c>
      <c r="M143" s="11">
        <f t="shared" si="8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9"/>
        <v>230.03999999999996</v>
      </c>
      <c r="G144" s="5" t="s">
        <v>20</v>
      </c>
      <c r="H144">
        <v>117</v>
      </c>
      <c r="I144">
        <f t="shared" si="10"/>
        <v>98.31</v>
      </c>
      <c r="J144" t="s">
        <v>21</v>
      </c>
      <c r="K144" t="s">
        <v>22</v>
      </c>
      <c r="L144">
        <v>1333688400</v>
      </c>
      <c r="M144" s="11">
        <f t="shared" si="8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9"/>
        <v>135.59259259259261</v>
      </c>
      <c r="G145" s="5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>
        <v>1277701200</v>
      </c>
      <c r="M145" s="11">
        <f t="shared" si="8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9"/>
        <v>129.1</v>
      </c>
      <c r="G146" s="5" t="s">
        <v>20</v>
      </c>
      <c r="H146">
        <v>135</v>
      </c>
      <c r="I146">
        <f t="shared" si="10"/>
        <v>86.07</v>
      </c>
      <c r="J146" t="s">
        <v>21</v>
      </c>
      <c r="K146" t="s">
        <v>22</v>
      </c>
      <c r="L146">
        <v>1560747600</v>
      </c>
      <c r="M146" s="11">
        <f t="shared" si="8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9"/>
        <v>236.512</v>
      </c>
      <c r="G147" s="5" t="s">
        <v>20</v>
      </c>
      <c r="H147">
        <v>768</v>
      </c>
      <c r="I147">
        <f t="shared" si="10"/>
        <v>76.989999999999995</v>
      </c>
      <c r="J147" t="s">
        <v>98</v>
      </c>
      <c r="K147" t="s">
        <v>99</v>
      </c>
      <c r="L147">
        <v>1410066000</v>
      </c>
      <c r="M147" s="11">
        <f t="shared" si="8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9"/>
        <v>17.25</v>
      </c>
      <c r="G148" s="5" t="s">
        <v>74</v>
      </c>
      <c r="H148">
        <v>51</v>
      </c>
      <c r="I148">
        <f t="shared" si="10"/>
        <v>29.76</v>
      </c>
      <c r="J148" t="s">
        <v>21</v>
      </c>
      <c r="K148" t="s">
        <v>22</v>
      </c>
      <c r="L148">
        <v>1320732000</v>
      </c>
      <c r="M148" s="11">
        <f t="shared" si="8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9"/>
        <v>112.49397590361446</v>
      </c>
      <c r="G149" s="5" t="s">
        <v>20</v>
      </c>
      <c r="H149">
        <v>199</v>
      </c>
      <c r="I149">
        <f t="shared" si="10"/>
        <v>46.92</v>
      </c>
      <c r="J149" t="s">
        <v>21</v>
      </c>
      <c r="K149" t="s">
        <v>22</v>
      </c>
      <c r="L149">
        <v>1465794000</v>
      </c>
      <c r="M149" s="11">
        <f t="shared" si="8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9"/>
        <v>121.02150537634408</v>
      </c>
      <c r="G150" s="5" t="s">
        <v>20</v>
      </c>
      <c r="H150">
        <v>107</v>
      </c>
      <c r="I150">
        <f t="shared" si="10"/>
        <v>105.19</v>
      </c>
      <c r="J150" t="s">
        <v>21</v>
      </c>
      <c r="K150" t="s">
        <v>22</v>
      </c>
      <c r="L150">
        <v>1500958800</v>
      </c>
      <c r="M150" s="11">
        <f t="shared" si="8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9"/>
        <v>219.87096774193549</v>
      </c>
      <c r="G151" s="5" t="s">
        <v>20</v>
      </c>
      <c r="H151">
        <v>195</v>
      </c>
      <c r="I151">
        <f t="shared" si="10"/>
        <v>69.91</v>
      </c>
      <c r="J151" t="s">
        <v>21</v>
      </c>
      <c r="K151" t="s">
        <v>22</v>
      </c>
      <c r="L151">
        <v>1357020000</v>
      </c>
      <c r="M151" s="11">
        <f t="shared" si="8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9"/>
        <v>1</v>
      </c>
      <c r="G152" s="5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>
        <v>1544940000</v>
      </c>
      <c r="M152" s="11">
        <f t="shared" si="8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9"/>
        <v>64.166909620991248</v>
      </c>
      <c r="G153" s="5" t="s">
        <v>14</v>
      </c>
      <c r="H153">
        <v>1467</v>
      </c>
      <c r="I153">
        <f t="shared" si="10"/>
        <v>60.01</v>
      </c>
      <c r="J153" t="s">
        <v>21</v>
      </c>
      <c r="K153" t="s">
        <v>22</v>
      </c>
      <c r="L153">
        <v>1402290000</v>
      </c>
      <c r="M153" s="11">
        <f t="shared" si="8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9"/>
        <v>423.06746987951806</v>
      </c>
      <c r="G154" s="5" t="s">
        <v>20</v>
      </c>
      <c r="H154">
        <v>3376</v>
      </c>
      <c r="I154">
        <f t="shared" si="10"/>
        <v>52.01</v>
      </c>
      <c r="J154" t="s">
        <v>21</v>
      </c>
      <c r="K154" t="s">
        <v>22</v>
      </c>
      <c r="L154">
        <v>1487311200</v>
      </c>
      <c r="M154" s="11">
        <f t="shared" si="8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9"/>
        <v>92.984160506863773</v>
      </c>
      <c r="G155" s="5" t="s">
        <v>14</v>
      </c>
      <c r="H155">
        <v>5681</v>
      </c>
      <c r="I155">
        <f t="shared" si="10"/>
        <v>31</v>
      </c>
      <c r="J155" t="s">
        <v>21</v>
      </c>
      <c r="K155" t="s">
        <v>22</v>
      </c>
      <c r="L155">
        <v>1350622800</v>
      </c>
      <c r="M155" s="11">
        <f t="shared" si="8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9"/>
        <v>58.756567425569173</v>
      </c>
      <c r="G156" s="5" t="s">
        <v>14</v>
      </c>
      <c r="H156">
        <v>1059</v>
      </c>
      <c r="I156">
        <f t="shared" si="10"/>
        <v>95.04</v>
      </c>
      <c r="J156" t="s">
        <v>21</v>
      </c>
      <c r="K156" t="s">
        <v>22</v>
      </c>
      <c r="L156">
        <v>1463029200</v>
      </c>
      <c r="M156" s="11">
        <f t="shared" si="8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9"/>
        <v>65.022222222222226</v>
      </c>
      <c r="G157" s="5" t="s">
        <v>14</v>
      </c>
      <c r="H157">
        <v>1194</v>
      </c>
      <c r="I157">
        <f t="shared" si="10"/>
        <v>75.97</v>
      </c>
      <c r="J157" t="s">
        <v>21</v>
      </c>
      <c r="K157" t="s">
        <v>22</v>
      </c>
      <c r="L157">
        <v>1269493200</v>
      </c>
      <c r="M157" s="11">
        <f t="shared" si="8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9"/>
        <v>73.939560439560438</v>
      </c>
      <c r="G158" s="5" t="s">
        <v>74</v>
      </c>
      <c r="H158">
        <v>379</v>
      </c>
      <c r="I158">
        <f t="shared" si="10"/>
        <v>71.010000000000005</v>
      </c>
      <c r="J158" t="s">
        <v>26</v>
      </c>
      <c r="K158" t="s">
        <v>27</v>
      </c>
      <c r="L158">
        <v>1570251600</v>
      </c>
      <c r="M158" s="11">
        <f t="shared" si="8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9"/>
        <v>52.666666666666664</v>
      </c>
      <c r="G159" s="5" t="s">
        <v>14</v>
      </c>
      <c r="H159">
        <v>30</v>
      </c>
      <c r="I159">
        <f t="shared" si="10"/>
        <v>73.73</v>
      </c>
      <c r="J159" t="s">
        <v>26</v>
      </c>
      <c r="K159" t="s">
        <v>27</v>
      </c>
      <c r="L159">
        <v>1388383200</v>
      </c>
      <c r="M159" s="11">
        <f t="shared" si="8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9"/>
        <v>220.95238095238096</v>
      </c>
      <c r="G160" s="5" t="s">
        <v>20</v>
      </c>
      <c r="H160">
        <v>41</v>
      </c>
      <c r="I160">
        <f t="shared" si="10"/>
        <v>113.17</v>
      </c>
      <c r="J160" t="s">
        <v>21</v>
      </c>
      <c r="K160" t="s">
        <v>22</v>
      </c>
      <c r="L160">
        <v>1449554400</v>
      </c>
      <c r="M160" s="11">
        <f t="shared" si="8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9"/>
        <v>100.01150627615063</v>
      </c>
      <c r="G161" s="5" t="s">
        <v>20</v>
      </c>
      <c r="H161">
        <v>1821</v>
      </c>
      <c r="I161">
        <f t="shared" si="10"/>
        <v>105.01</v>
      </c>
      <c r="J161" t="s">
        <v>21</v>
      </c>
      <c r="K161" t="s">
        <v>22</v>
      </c>
      <c r="L161">
        <v>1553662800</v>
      </c>
      <c r="M161" s="11">
        <f t="shared" si="8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9"/>
        <v>162.3125</v>
      </c>
      <c r="G162" s="5" t="s">
        <v>20</v>
      </c>
      <c r="H162">
        <v>164</v>
      </c>
      <c r="I162">
        <f t="shared" si="10"/>
        <v>79.180000000000007</v>
      </c>
      <c r="J162" t="s">
        <v>21</v>
      </c>
      <c r="K162" t="s">
        <v>22</v>
      </c>
      <c r="L162">
        <v>1556341200</v>
      </c>
      <c r="M162" s="11">
        <f t="shared" si="8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9"/>
        <v>78.181818181818187</v>
      </c>
      <c r="G163" s="5" t="s">
        <v>14</v>
      </c>
      <c r="H163">
        <v>75</v>
      </c>
      <c r="I163">
        <f t="shared" si="10"/>
        <v>57.33</v>
      </c>
      <c r="J163" t="s">
        <v>21</v>
      </c>
      <c r="K163" t="s">
        <v>22</v>
      </c>
      <c r="L163">
        <v>1442984400</v>
      </c>
      <c r="M163" s="11">
        <f t="shared" si="8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9"/>
        <v>149.73770491803279</v>
      </c>
      <c r="G164" s="5" t="s">
        <v>20</v>
      </c>
      <c r="H164">
        <v>157</v>
      </c>
      <c r="I164">
        <f t="shared" si="10"/>
        <v>58.18</v>
      </c>
      <c r="J164" t="s">
        <v>98</v>
      </c>
      <c r="K164" t="s">
        <v>99</v>
      </c>
      <c r="L164">
        <v>1544248800</v>
      </c>
      <c r="M164" s="11">
        <f t="shared" si="8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9"/>
        <v>253.25714285714284</v>
      </c>
      <c r="G165" s="5" t="s">
        <v>20</v>
      </c>
      <c r="H165">
        <v>246</v>
      </c>
      <c r="I165">
        <f t="shared" si="10"/>
        <v>36.03</v>
      </c>
      <c r="J165" t="s">
        <v>21</v>
      </c>
      <c r="K165" t="s">
        <v>22</v>
      </c>
      <c r="L165">
        <v>1508475600</v>
      </c>
      <c r="M165" s="11">
        <f t="shared" si="8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9"/>
        <v>100.16943521594683</v>
      </c>
      <c r="G166" s="5" t="s">
        <v>20</v>
      </c>
      <c r="H166">
        <v>1396</v>
      </c>
      <c r="I166">
        <f t="shared" si="10"/>
        <v>107.99</v>
      </c>
      <c r="J166" t="s">
        <v>21</v>
      </c>
      <c r="K166" t="s">
        <v>22</v>
      </c>
      <c r="L166">
        <v>1507438800</v>
      </c>
      <c r="M166" s="11">
        <f t="shared" si="8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9"/>
        <v>121.99004424778761</v>
      </c>
      <c r="G167" s="5" t="s">
        <v>20</v>
      </c>
      <c r="H167">
        <v>2506</v>
      </c>
      <c r="I167">
        <f t="shared" si="10"/>
        <v>44.01</v>
      </c>
      <c r="J167" t="s">
        <v>21</v>
      </c>
      <c r="K167" t="s">
        <v>22</v>
      </c>
      <c r="L167">
        <v>1501563600</v>
      </c>
      <c r="M167" s="11">
        <f t="shared" si="8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9"/>
        <v>137.13265306122449</v>
      </c>
      <c r="G168" s="5" t="s">
        <v>20</v>
      </c>
      <c r="H168">
        <v>244</v>
      </c>
      <c r="I168">
        <f t="shared" si="10"/>
        <v>55.08</v>
      </c>
      <c r="J168" t="s">
        <v>21</v>
      </c>
      <c r="K168" t="s">
        <v>22</v>
      </c>
      <c r="L168">
        <v>1292997600</v>
      </c>
      <c r="M168" s="11">
        <f t="shared" si="8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9"/>
        <v>415.53846153846149</v>
      </c>
      <c r="G169" s="5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>
        <v>1370840400</v>
      </c>
      <c r="M169" s="11">
        <f t="shared" si="8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9"/>
        <v>31.30913348946136</v>
      </c>
      <c r="G170" s="5" t="s">
        <v>14</v>
      </c>
      <c r="H170">
        <v>955</v>
      </c>
      <c r="I170">
        <f t="shared" si="10"/>
        <v>42</v>
      </c>
      <c r="J170" t="s">
        <v>36</v>
      </c>
      <c r="K170" t="s">
        <v>37</v>
      </c>
      <c r="L170">
        <v>1550815200</v>
      </c>
      <c r="M170" s="11">
        <f t="shared" si="8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9"/>
        <v>424.08154506437768</v>
      </c>
      <c r="G171" s="5" t="s">
        <v>20</v>
      </c>
      <c r="H171">
        <v>1267</v>
      </c>
      <c r="I171">
        <f t="shared" si="10"/>
        <v>77.989999999999995</v>
      </c>
      <c r="J171" t="s">
        <v>21</v>
      </c>
      <c r="K171" t="s">
        <v>22</v>
      </c>
      <c r="L171">
        <v>1339909200</v>
      </c>
      <c r="M171" s="11">
        <f t="shared" si="8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9"/>
        <v>2.93886230728336</v>
      </c>
      <c r="G172" s="5" t="s">
        <v>14</v>
      </c>
      <c r="H172">
        <v>67</v>
      </c>
      <c r="I172">
        <f t="shared" si="10"/>
        <v>82.51</v>
      </c>
      <c r="J172" t="s">
        <v>21</v>
      </c>
      <c r="K172" t="s">
        <v>22</v>
      </c>
      <c r="L172">
        <v>1501736400</v>
      </c>
      <c r="M172" s="11">
        <f t="shared" si="8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9"/>
        <v>10.63265306122449</v>
      </c>
      <c r="G173" s="5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>
        <v>1395291600</v>
      </c>
      <c r="M173" s="11">
        <f t="shared" si="8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9"/>
        <v>82.875</v>
      </c>
      <c r="G174" s="5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>
        <v>1405746000</v>
      </c>
      <c r="M174" s="11">
        <f t="shared" si="8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9"/>
        <v>163.01447776628748</v>
      </c>
      <c r="G175" s="5" t="s">
        <v>20</v>
      </c>
      <c r="H175">
        <v>1561</v>
      </c>
      <c r="I175">
        <f t="shared" si="10"/>
        <v>100.98</v>
      </c>
      <c r="J175" t="s">
        <v>21</v>
      </c>
      <c r="K175" t="s">
        <v>22</v>
      </c>
      <c r="L175">
        <v>1368853200</v>
      </c>
      <c r="M175" s="11">
        <f t="shared" si="8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9"/>
        <v>894.66666666666674</v>
      </c>
      <c r="G176" s="5" t="s">
        <v>20</v>
      </c>
      <c r="H176">
        <v>48</v>
      </c>
      <c r="I176">
        <f t="shared" si="10"/>
        <v>111.83</v>
      </c>
      <c r="J176" t="s">
        <v>21</v>
      </c>
      <c r="K176" t="s">
        <v>22</v>
      </c>
      <c r="L176">
        <v>1444021200</v>
      </c>
      <c r="M176" s="11">
        <f t="shared" si="8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9"/>
        <v>26.191501103752756</v>
      </c>
      <c r="G177" s="5" t="s">
        <v>14</v>
      </c>
      <c r="H177">
        <v>1130</v>
      </c>
      <c r="I177">
        <f t="shared" si="10"/>
        <v>42</v>
      </c>
      <c r="J177" t="s">
        <v>21</v>
      </c>
      <c r="K177" t="s">
        <v>22</v>
      </c>
      <c r="L177">
        <v>1472619600</v>
      </c>
      <c r="M177" s="11">
        <f t="shared" si="8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9"/>
        <v>74.834782608695647</v>
      </c>
      <c r="G178" s="5" t="s">
        <v>14</v>
      </c>
      <c r="H178">
        <v>782</v>
      </c>
      <c r="I178">
        <f t="shared" si="10"/>
        <v>110.05</v>
      </c>
      <c r="J178" t="s">
        <v>21</v>
      </c>
      <c r="K178" t="s">
        <v>22</v>
      </c>
      <c r="L178">
        <v>1472878800</v>
      </c>
      <c r="M178" s="11">
        <f t="shared" si="8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9"/>
        <v>416.47680412371136</v>
      </c>
      <c r="G179" s="5" t="s">
        <v>20</v>
      </c>
      <c r="H179">
        <v>2739</v>
      </c>
      <c r="I179">
        <f t="shared" si="10"/>
        <v>59</v>
      </c>
      <c r="J179" t="s">
        <v>21</v>
      </c>
      <c r="K179" t="s">
        <v>22</v>
      </c>
      <c r="L179">
        <v>1289800800</v>
      </c>
      <c r="M179" s="11">
        <f t="shared" si="8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9"/>
        <v>96.208333333333329</v>
      </c>
      <c r="G180" s="5" t="s">
        <v>14</v>
      </c>
      <c r="H180">
        <v>210</v>
      </c>
      <c r="I180">
        <f t="shared" si="10"/>
        <v>32.99</v>
      </c>
      <c r="J180" t="s">
        <v>21</v>
      </c>
      <c r="K180" t="s">
        <v>22</v>
      </c>
      <c r="L180">
        <v>1505970000</v>
      </c>
      <c r="M180" s="11">
        <f t="shared" si="8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9"/>
        <v>357.71910112359546</v>
      </c>
      <c r="G181" s="5" t="s">
        <v>20</v>
      </c>
      <c r="H181">
        <v>3537</v>
      </c>
      <c r="I181">
        <f t="shared" si="10"/>
        <v>45.01</v>
      </c>
      <c r="J181" t="s">
        <v>15</v>
      </c>
      <c r="K181" t="s">
        <v>16</v>
      </c>
      <c r="L181">
        <v>1363496400</v>
      </c>
      <c r="M181" s="11">
        <f t="shared" si="8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9"/>
        <v>308.45714285714286</v>
      </c>
      <c r="G182" s="5" t="s">
        <v>20</v>
      </c>
      <c r="H182">
        <v>2107</v>
      </c>
      <c r="I182">
        <f t="shared" si="10"/>
        <v>81.98</v>
      </c>
      <c r="J182" t="s">
        <v>26</v>
      </c>
      <c r="K182" t="s">
        <v>27</v>
      </c>
      <c r="L182">
        <v>1269234000</v>
      </c>
      <c r="M182" s="11">
        <f t="shared" si="8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9"/>
        <v>61.802325581395344</v>
      </c>
      <c r="G183" s="5" t="s">
        <v>14</v>
      </c>
      <c r="H183">
        <v>136</v>
      </c>
      <c r="I183">
        <f t="shared" si="10"/>
        <v>39.08</v>
      </c>
      <c r="J183" t="s">
        <v>21</v>
      </c>
      <c r="K183" t="s">
        <v>22</v>
      </c>
      <c r="L183">
        <v>1507093200</v>
      </c>
      <c r="M183" s="11">
        <f t="shared" si="8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9"/>
        <v>722.32472324723244</v>
      </c>
      <c r="G184" s="5" t="s">
        <v>20</v>
      </c>
      <c r="H184">
        <v>3318</v>
      </c>
      <c r="I184">
        <f t="shared" si="10"/>
        <v>59</v>
      </c>
      <c r="J184" t="s">
        <v>36</v>
      </c>
      <c r="K184" t="s">
        <v>37</v>
      </c>
      <c r="L184">
        <v>1560574800</v>
      </c>
      <c r="M184" s="11">
        <f t="shared" si="8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9"/>
        <v>69.117647058823522</v>
      </c>
      <c r="G185" s="5" t="s">
        <v>14</v>
      </c>
      <c r="H185">
        <v>86</v>
      </c>
      <c r="I185">
        <f t="shared" si="10"/>
        <v>40.99</v>
      </c>
      <c r="J185" t="s">
        <v>15</v>
      </c>
      <c r="K185" t="s">
        <v>16</v>
      </c>
      <c r="L185">
        <v>1284008400</v>
      </c>
      <c r="M185" s="11">
        <f t="shared" si="8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9"/>
        <v>293.05555555555554</v>
      </c>
      <c r="G186" s="5" t="s">
        <v>20</v>
      </c>
      <c r="H186">
        <v>340</v>
      </c>
      <c r="I186">
        <f t="shared" si="10"/>
        <v>31.03</v>
      </c>
      <c r="J186" t="s">
        <v>21</v>
      </c>
      <c r="K186" t="s">
        <v>22</v>
      </c>
      <c r="L186">
        <v>1556859600</v>
      </c>
      <c r="M186" s="11">
        <f t="shared" si="8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9"/>
        <v>71.8</v>
      </c>
      <c r="G187" s="5" t="s">
        <v>14</v>
      </c>
      <c r="H187">
        <v>19</v>
      </c>
      <c r="I187">
        <f t="shared" si="10"/>
        <v>37.79</v>
      </c>
      <c r="J187" t="s">
        <v>21</v>
      </c>
      <c r="K187" t="s">
        <v>22</v>
      </c>
      <c r="L187">
        <v>1526187600</v>
      </c>
      <c r="M187" s="11">
        <f t="shared" si="8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9"/>
        <v>31.934684684684683</v>
      </c>
      <c r="G188" s="5" t="s">
        <v>14</v>
      </c>
      <c r="H188">
        <v>886</v>
      </c>
      <c r="I188">
        <f t="shared" si="10"/>
        <v>32.01</v>
      </c>
      <c r="J188" t="s">
        <v>21</v>
      </c>
      <c r="K188" t="s">
        <v>22</v>
      </c>
      <c r="L188">
        <v>1400821200</v>
      </c>
      <c r="M188" s="11">
        <f t="shared" si="8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9"/>
        <v>229.87375415282392</v>
      </c>
      <c r="G189" s="5" t="s">
        <v>20</v>
      </c>
      <c r="H189">
        <v>1442</v>
      </c>
      <c r="I189">
        <f t="shared" si="10"/>
        <v>95.97</v>
      </c>
      <c r="J189" t="s">
        <v>15</v>
      </c>
      <c r="K189" t="s">
        <v>16</v>
      </c>
      <c r="L189">
        <v>1361599200</v>
      </c>
      <c r="M189" s="11">
        <f t="shared" si="8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9"/>
        <v>32.012195121951223</v>
      </c>
      <c r="G190" s="5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>
        <v>1417500000</v>
      </c>
      <c r="M190" s="11">
        <f t="shared" si="8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9"/>
        <v>23.525352848928385</v>
      </c>
      <c r="G191" s="5" t="s">
        <v>74</v>
      </c>
      <c r="H191">
        <v>441</v>
      </c>
      <c r="I191">
        <f t="shared" si="10"/>
        <v>102.05</v>
      </c>
      <c r="J191" t="s">
        <v>21</v>
      </c>
      <c r="K191" t="s">
        <v>22</v>
      </c>
      <c r="L191">
        <v>1457071200</v>
      </c>
      <c r="M191" s="11">
        <f t="shared" si="8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9"/>
        <v>68.594594594594597</v>
      </c>
      <c r="G192" s="5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>
        <v>1370322000</v>
      </c>
      <c r="M192" s="11">
        <f t="shared" si="8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9"/>
        <v>37.952380952380956</v>
      </c>
      <c r="G193" s="5" t="s">
        <v>14</v>
      </c>
      <c r="H193">
        <v>86</v>
      </c>
      <c r="I193">
        <f t="shared" si="10"/>
        <v>37.07</v>
      </c>
      <c r="J193" t="s">
        <v>107</v>
      </c>
      <c r="K193" t="s">
        <v>108</v>
      </c>
      <c r="L193">
        <v>1552366800</v>
      </c>
      <c r="M193" s="11">
        <f t="shared" si="8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9"/>
        <v>19.992957746478872</v>
      </c>
      <c r="G194" s="5" t="s">
        <v>14</v>
      </c>
      <c r="H194">
        <v>243</v>
      </c>
      <c r="I194">
        <f t="shared" si="10"/>
        <v>35.049999999999997</v>
      </c>
      <c r="J194" t="s">
        <v>21</v>
      </c>
      <c r="K194" t="s">
        <v>22</v>
      </c>
      <c r="L194">
        <v>1403845200</v>
      </c>
      <c r="M194" s="11">
        <f t="shared" ref="M194:M257" si="12">(((L194/60)/60)/24)+DATE(1970,1,1)</f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3">SUM(E195/D195)*100</f>
        <v>45.636363636363633</v>
      </c>
      <c r="G195" s="5" t="s">
        <v>14</v>
      </c>
      <c r="H195">
        <v>65</v>
      </c>
      <c r="I195">
        <f t="shared" ref="I195:I258" si="14">IF(H195=0,0, ROUND(E195/H195,2))</f>
        <v>46.34</v>
      </c>
      <c r="J195" t="s">
        <v>21</v>
      </c>
      <c r="K195" t="s">
        <v>22</v>
      </c>
      <c r="L195">
        <v>1523163600</v>
      </c>
      <c r="M195" s="11">
        <f t="shared" si="12"/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3"/>
        <v>122.7605633802817</v>
      </c>
      <c r="G196" s="5" t="s">
        <v>20</v>
      </c>
      <c r="H196">
        <v>126</v>
      </c>
      <c r="I196">
        <f t="shared" si="14"/>
        <v>69.17</v>
      </c>
      <c r="J196" t="s">
        <v>21</v>
      </c>
      <c r="K196" t="s">
        <v>22</v>
      </c>
      <c r="L196">
        <v>1442206800</v>
      </c>
      <c r="M196" s="11">
        <f t="shared" si="12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3"/>
        <v>361.75316455696202</v>
      </c>
      <c r="G197" s="5" t="s">
        <v>20</v>
      </c>
      <c r="H197">
        <v>524</v>
      </c>
      <c r="I197">
        <f t="shared" si="14"/>
        <v>109.08</v>
      </c>
      <c r="J197" t="s">
        <v>21</v>
      </c>
      <c r="K197" t="s">
        <v>22</v>
      </c>
      <c r="L197">
        <v>1532840400</v>
      </c>
      <c r="M197" s="11">
        <f t="shared" si="12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3"/>
        <v>63.146341463414636</v>
      </c>
      <c r="G198" s="5" t="s">
        <v>14</v>
      </c>
      <c r="H198">
        <v>100</v>
      </c>
      <c r="I198">
        <f t="shared" si="14"/>
        <v>51.78</v>
      </c>
      <c r="J198" t="s">
        <v>36</v>
      </c>
      <c r="K198" t="s">
        <v>37</v>
      </c>
      <c r="L198">
        <v>1472878800</v>
      </c>
      <c r="M198" s="11">
        <f t="shared" si="12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3"/>
        <v>298.20475319926874</v>
      </c>
      <c r="G199" s="5" t="s">
        <v>20</v>
      </c>
      <c r="H199">
        <v>1989</v>
      </c>
      <c r="I199">
        <f t="shared" si="14"/>
        <v>82.01</v>
      </c>
      <c r="J199" t="s">
        <v>21</v>
      </c>
      <c r="K199" t="s">
        <v>22</v>
      </c>
      <c r="L199">
        <v>1498194000</v>
      </c>
      <c r="M199" s="11">
        <f t="shared" si="12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3"/>
        <v>9.5585443037974684</v>
      </c>
      <c r="G200" s="5" t="s">
        <v>14</v>
      </c>
      <c r="H200">
        <v>168</v>
      </c>
      <c r="I200">
        <f t="shared" si="14"/>
        <v>35.96</v>
      </c>
      <c r="J200" t="s">
        <v>21</v>
      </c>
      <c r="K200" t="s">
        <v>22</v>
      </c>
      <c r="L200">
        <v>1281070800</v>
      </c>
      <c r="M200" s="11">
        <f t="shared" si="12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3"/>
        <v>53.777777777777779</v>
      </c>
      <c r="G201" s="5" t="s">
        <v>14</v>
      </c>
      <c r="H201">
        <v>13</v>
      </c>
      <c r="I201">
        <f t="shared" si="14"/>
        <v>74.459999999999994</v>
      </c>
      <c r="J201" t="s">
        <v>21</v>
      </c>
      <c r="K201" t="s">
        <v>22</v>
      </c>
      <c r="L201">
        <v>1436245200</v>
      </c>
      <c r="M201" s="11">
        <f t="shared" si="12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3"/>
        <v>2</v>
      </c>
      <c r="G202" s="5" t="s">
        <v>14</v>
      </c>
      <c r="H202">
        <v>1</v>
      </c>
      <c r="I202">
        <f t="shared" si="14"/>
        <v>2</v>
      </c>
      <c r="J202" t="s">
        <v>15</v>
      </c>
      <c r="K202" t="s">
        <v>16</v>
      </c>
      <c r="L202">
        <v>1269493200</v>
      </c>
      <c r="M202" s="11">
        <f t="shared" si="12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3"/>
        <v>681.19047619047615</v>
      </c>
      <c r="G203" s="5" t="s">
        <v>20</v>
      </c>
      <c r="H203">
        <v>157</v>
      </c>
      <c r="I203">
        <f t="shared" si="14"/>
        <v>91.11</v>
      </c>
      <c r="J203" t="s">
        <v>21</v>
      </c>
      <c r="K203" t="s">
        <v>22</v>
      </c>
      <c r="L203">
        <v>1406264400</v>
      </c>
      <c r="M203" s="11">
        <f t="shared" si="12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3"/>
        <v>78.831325301204828</v>
      </c>
      <c r="G204" s="5" t="s">
        <v>74</v>
      </c>
      <c r="H204">
        <v>82</v>
      </c>
      <c r="I204">
        <f t="shared" si="14"/>
        <v>79.790000000000006</v>
      </c>
      <c r="J204" t="s">
        <v>21</v>
      </c>
      <c r="K204" t="s">
        <v>22</v>
      </c>
      <c r="L204">
        <v>1317531600</v>
      </c>
      <c r="M204" s="11">
        <f t="shared" si="12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3"/>
        <v>134.40792216817235</v>
      </c>
      <c r="G205" s="5" t="s">
        <v>20</v>
      </c>
      <c r="H205">
        <v>4498</v>
      </c>
      <c r="I205">
        <f t="shared" si="14"/>
        <v>43</v>
      </c>
      <c r="J205" t="s">
        <v>26</v>
      </c>
      <c r="K205" t="s">
        <v>27</v>
      </c>
      <c r="L205">
        <v>1484632800</v>
      </c>
      <c r="M205" s="11">
        <f t="shared" si="12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3"/>
        <v>3.3719999999999999</v>
      </c>
      <c r="G206" s="5" t="s">
        <v>14</v>
      </c>
      <c r="H206">
        <v>40</v>
      </c>
      <c r="I206">
        <f t="shared" si="14"/>
        <v>63.23</v>
      </c>
      <c r="J206" t="s">
        <v>21</v>
      </c>
      <c r="K206" t="s">
        <v>22</v>
      </c>
      <c r="L206">
        <v>1301806800</v>
      </c>
      <c r="M206" s="11">
        <f t="shared" si="12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3"/>
        <v>431.84615384615387</v>
      </c>
      <c r="G207" s="5" t="s">
        <v>20</v>
      </c>
      <c r="H207">
        <v>80</v>
      </c>
      <c r="I207">
        <f t="shared" si="14"/>
        <v>70.180000000000007</v>
      </c>
      <c r="J207" t="s">
        <v>21</v>
      </c>
      <c r="K207" t="s">
        <v>22</v>
      </c>
      <c r="L207">
        <v>1539752400</v>
      </c>
      <c r="M207" s="11">
        <f t="shared" si="12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3"/>
        <v>38.844444444444441</v>
      </c>
      <c r="G208" s="5" t="s">
        <v>74</v>
      </c>
      <c r="H208">
        <v>57</v>
      </c>
      <c r="I208">
        <f t="shared" si="14"/>
        <v>61.33</v>
      </c>
      <c r="J208" t="s">
        <v>21</v>
      </c>
      <c r="K208" t="s">
        <v>22</v>
      </c>
      <c r="L208">
        <v>1267250400</v>
      </c>
      <c r="M208" s="11">
        <f t="shared" si="12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3"/>
        <v>425.7</v>
      </c>
      <c r="G209" s="5" t="s">
        <v>20</v>
      </c>
      <c r="H209">
        <v>43</v>
      </c>
      <c r="I209">
        <f t="shared" si="14"/>
        <v>99</v>
      </c>
      <c r="J209" t="s">
        <v>21</v>
      </c>
      <c r="K209" t="s">
        <v>22</v>
      </c>
      <c r="L209">
        <v>1535432400</v>
      </c>
      <c r="M209" s="11">
        <f t="shared" si="12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3"/>
        <v>101.12239715591672</v>
      </c>
      <c r="G210" s="5" t="s">
        <v>20</v>
      </c>
      <c r="H210">
        <v>2053</v>
      </c>
      <c r="I210">
        <f t="shared" si="14"/>
        <v>96.98</v>
      </c>
      <c r="J210" t="s">
        <v>21</v>
      </c>
      <c r="K210" t="s">
        <v>22</v>
      </c>
      <c r="L210">
        <v>1510207200</v>
      </c>
      <c r="M210" s="11">
        <f t="shared" si="12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3"/>
        <v>21.188688946015425</v>
      </c>
      <c r="G211" s="5" t="s">
        <v>47</v>
      </c>
      <c r="H211">
        <v>808</v>
      </c>
      <c r="I211">
        <f t="shared" si="14"/>
        <v>51</v>
      </c>
      <c r="J211" t="s">
        <v>26</v>
      </c>
      <c r="K211" t="s">
        <v>27</v>
      </c>
      <c r="L211">
        <v>1462510800</v>
      </c>
      <c r="M211" s="11">
        <f t="shared" si="12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3"/>
        <v>67.425531914893625</v>
      </c>
      <c r="G212" s="5" t="s">
        <v>14</v>
      </c>
      <c r="H212">
        <v>226</v>
      </c>
      <c r="I212">
        <f t="shared" si="14"/>
        <v>28.04</v>
      </c>
      <c r="J212" t="s">
        <v>36</v>
      </c>
      <c r="K212" t="s">
        <v>37</v>
      </c>
      <c r="L212">
        <v>1488520800</v>
      </c>
      <c r="M212" s="11">
        <f t="shared" si="12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3"/>
        <v>94.923371647509583</v>
      </c>
      <c r="G213" s="5" t="s">
        <v>14</v>
      </c>
      <c r="H213">
        <v>1625</v>
      </c>
      <c r="I213">
        <f t="shared" si="14"/>
        <v>60.98</v>
      </c>
      <c r="J213" t="s">
        <v>21</v>
      </c>
      <c r="K213" t="s">
        <v>22</v>
      </c>
      <c r="L213">
        <v>1377579600</v>
      </c>
      <c r="M213" s="11">
        <f t="shared" si="12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3"/>
        <v>151.85185185185185</v>
      </c>
      <c r="G214" s="5" t="s">
        <v>20</v>
      </c>
      <c r="H214">
        <v>168</v>
      </c>
      <c r="I214">
        <f t="shared" si="14"/>
        <v>73.209999999999994</v>
      </c>
      <c r="J214" t="s">
        <v>21</v>
      </c>
      <c r="K214" t="s">
        <v>22</v>
      </c>
      <c r="L214">
        <v>1576389600</v>
      </c>
      <c r="M214" s="11">
        <f t="shared" si="12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3"/>
        <v>195.16382252559728</v>
      </c>
      <c r="G215" s="5" t="s">
        <v>20</v>
      </c>
      <c r="H215">
        <v>4289</v>
      </c>
      <c r="I215">
        <f t="shared" si="14"/>
        <v>40</v>
      </c>
      <c r="J215" t="s">
        <v>21</v>
      </c>
      <c r="K215" t="s">
        <v>22</v>
      </c>
      <c r="L215">
        <v>1289019600</v>
      </c>
      <c r="M215" s="11">
        <f t="shared" si="12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3"/>
        <v>1023.1428571428571</v>
      </c>
      <c r="G216" s="5" t="s">
        <v>20</v>
      </c>
      <c r="H216">
        <v>165</v>
      </c>
      <c r="I216">
        <f t="shared" si="14"/>
        <v>86.81</v>
      </c>
      <c r="J216" t="s">
        <v>21</v>
      </c>
      <c r="K216" t="s">
        <v>22</v>
      </c>
      <c r="L216">
        <v>1282194000</v>
      </c>
      <c r="M216" s="11">
        <f t="shared" si="12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3"/>
        <v>3.841836734693878</v>
      </c>
      <c r="G217" s="5" t="s">
        <v>14</v>
      </c>
      <c r="H217">
        <v>143</v>
      </c>
      <c r="I217">
        <f t="shared" si="14"/>
        <v>42.13</v>
      </c>
      <c r="J217" t="s">
        <v>21</v>
      </c>
      <c r="K217" t="s">
        <v>22</v>
      </c>
      <c r="L217">
        <v>1550037600</v>
      </c>
      <c r="M217" s="11">
        <f t="shared" si="12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3"/>
        <v>155.07066557107643</v>
      </c>
      <c r="G218" s="5" t="s">
        <v>20</v>
      </c>
      <c r="H218">
        <v>1815</v>
      </c>
      <c r="I218">
        <f t="shared" si="14"/>
        <v>103.98</v>
      </c>
      <c r="J218" t="s">
        <v>21</v>
      </c>
      <c r="K218" t="s">
        <v>22</v>
      </c>
      <c r="L218">
        <v>1321941600</v>
      </c>
      <c r="M218" s="11">
        <f t="shared" si="12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3"/>
        <v>44.753477588871718</v>
      </c>
      <c r="G219" s="5" t="s">
        <v>14</v>
      </c>
      <c r="H219">
        <v>934</v>
      </c>
      <c r="I219">
        <f t="shared" si="14"/>
        <v>62</v>
      </c>
      <c r="J219" t="s">
        <v>21</v>
      </c>
      <c r="K219" t="s">
        <v>22</v>
      </c>
      <c r="L219">
        <v>1556427600</v>
      </c>
      <c r="M219" s="11">
        <f t="shared" si="12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3"/>
        <v>215.94736842105263</v>
      </c>
      <c r="G220" s="5" t="s">
        <v>20</v>
      </c>
      <c r="H220">
        <v>397</v>
      </c>
      <c r="I220">
        <f t="shared" si="14"/>
        <v>31.01</v>
      </c>
      <c r="J220" t="s">
        <v>40</v>
      </c>
      <c r="K220" t="s">
        <v>41</v>
      </c>
      <c r="L220">
        <v>1320991200</v>
      </c>
      <c r="M220" s="11">
        <f t="shared" si="12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3"/>
        <v>332.12709832134288</v>
      </c>
      <c r="G221" s="5" t="s">
        <v>20</v>
      </c>
      <c r="H221">
        <v>1539</v>
      </c>
      <c r="I221">
        <f t="shared" si="14"/>
        <v>89.99</v>
      </c>
      <c r="J221" t="s">
        <v>21</v>
      </c>
      <c r="K221" t="s">
        <v>22</v>
      </c>
      <c r="L221">
        <v>1345093200</v>
      </c>
      <c r="M221" s="11">
        <f t="shared" si="12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3"/>
        <v>8.4430379746835449</v>
      </c>
      <c r="G222" s="5" t="s">
        <v>14</v>
      </c>
      <c r="H222">
        <v>17</v>
      </c>
      <c r="I222">
        <f t="shared" si="14"/>
        <v>39.24</v>
      </c>
      <c r="J222" t="s">
        <v>21</v>
      </c>
      <c r="K222" t="s">
        <v>22</v>
      </c>
      <c r="L222">
        <v>1309496400</v>
      </c>
      <c r="M222" s="11">
        <f t="shared" si="12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3"/>
        <v>98.625514403292186</v>
      </c>
      <c r="G223" s="5" t="s">
        <v>14</v>
      </c>
      <c r="H223">
        <v>2179</v>
      </c>
      <c r="I223">
        <f t="shared" si="14"/>
        <v>54.99</v>
      </c>
      <c r="J223" t="s">
        <v>21</v>
      </c>
      <c r="K223" t="s">
        <v>22</v>
      </c>
      <c r="L223">
        <v>1340254800</v>
      </c>
      <c r="M223" s="11">
        <f t="shared" si="12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3"/>
        <v>137.97916666666669</v>
      </c>
      <c r="G224" s="5" t="s">
        <v>20</v>
      </c>
      <c r="H224">
        <v>138</v>
      </c>
      <c r="I224">
        <f t="shared" si="14"/>
        <v>47.99</v>
      </c>
      <c r="J224" t="s">
        <v>21</v>
      </c>
      <c r="K224" t="s">
        <v>22</v>
      </c>
      <c r="L224">
        <v>1412226000</v>
      </c>
      <c r="M224" s="11">
        <f t="shared" si="12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3"/>
        <v>93.81099656357388</v>
      </c>
      <c r="G225" s="5" t="s">
        <v>14</v>
      </c>
      <c r="H225">
        <v>931</v>
      </c>
      <c r="I225">
        <f t="shared" si="14"/>
        <v>87.97</v>
      </c>
      <c r="J225" t="s">
        <v>21</v>
      </c>
      <c r="K225" t="s">
        <v>22</v>
      </c>
      <c r="L225">
        <v>1458104400</v>
      </c>
      <c r="M225" s="11">
        <f t="shared" si="12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3"/>
        <v>403.63930885529157</v>
      </c>
      <c r="G226" s="5" t="s">
        <v>20</v>
      </c>
      <c r="H226">
        <v>3594</v>
      </c>
      <c r="I226">
        <f t="shared" si="14"/>
        <v>52</v>
      </c>
      <c r="J226" t="s">
        <v>21</v>
      </c>
      <c r="K226" t="s">
        <v>22</v>
      </c>
      <c r="L226">
        <v>1411534800</v>
      </c>
      <c r="M226" s="11">
        <f t="shared" si="12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3"/>
        <v>260.1740412979351</v>
      </c>
      <c r="G227" s="5" t="s">
        <v>20</v>
      </c>
      <c r="H227">
        <v>5880</v>
      </c>
      <c r="I227">
        <f t="shared" si="14"/>
        <v>30</v>
      </c>
      <c r="J227" t="s">
        <v>21</v>
      </c>
      <c r="K227" t="s">
        <v>22</v>
      </c>
      <c r="L227">
        <v>1399093200</v>
      </c>
      <c r="M227" s="11">
        <f t="shared" si="12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3"/>
        <v>366.63333333333333</v>
      </c>
      <c r="G228" s="5" t="s">
        <v>20</v>
      </c>
      <c r="H228">
        <v>112</v>
      </c>
      <c r="I228">
        <f t="shared" si="14"/>
        <v>98.21</v>
      </c>
      <c r="J228" t="s">
        <v>21</v>
      </c>
      <c r="K228" t="s">
        <v>22</v>
      </c>
      <c r="L228">
        <v>1270702800</v>
      </c>
      <c r="M228" s="11">
        <f t="shared" si="12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3"/>
        <v>168.72085385878489</v>
      </c>
      <c r="G229" s="5" t="s">
        <v>20</v>
      </c>
      <c r="H229">
        <v>943</v>
      </c>
      <c r="I229">
        <f t="shared" si="14"/>
        <v>108.96</v>
      </c>
      <c r="J229" t="s">
        <v>21</v>
      </c>
      <c r="K229" t="s">
        <v>22</v>
      </c>
      <c r="L229">
        <v>1431666000</v>
      </c>
      <c r="M229" s="11">
        <f t="shared" si="12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3"/>
        <v>119.90717911530093</v>
      </c>
      <c r="G230" s="5" t="s">
        <v>20</v>
      </c>
      <c r="H230">
        <v>2468</v>
      </c>
      <c r="I230">
        <f t="shared" si="14"/>
        <v>67</v>
      </c>
      <c r="J230" t="s">
        <v>21</v>
      </c>
      <c r="K230" t="s">
        <v>22</v>
      </c>
      <c r="L230">
        <v>1472619600</v>
      </c>
      <c r="M230" s="11">
        <f t="shared" si="12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3"/>
        <v>193.68925233644859</v>
      </c>
      <c r="G231" s="5" t="s">
        <v>20</v>
      </c>
      <c r="H231">
        <v>2551</v>
      </c>
      <c r="I231">
        <f t="shared" si="14"/>
        <v>64.989999999999995</v>
      </c>
      <c r="J231" t="s">
        <v>21</v>
      </c>
      <c r="K231" t="s">
        <v>22</v>
      </c>
      <c r="L231">
        <v>1496293200</v>
      </c>
      <c r="M231" s="11">
        <f t="shared" si="12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3"/>
        <v>420.16666666666669</v>
      </c>
      <c r="G232" s="5" t="s">
        <v>20</v>
      </c>
      <c r="H232">
        <v>101</v>
      </c>
      <c r="I232">
        <f t="shared" si="14"/>
        <v>99.84</v>
      </c>
      <c r="J232" t="s">
        <v>21</v>
      </c>
      <c r="K232" t="s">
        <v>22</v>
      </c>
      <c r="L232">
        <v>1575612000</v>
      </c>
      <c r="M232" s="11">
        <f t="shared" si="12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3"/>
        <v>76.708333333333329</v>
      </c>
      <c r="G233" s="5" t="s">
        <v>74</v>
      </c>
      <c r="H233">
        <v>67</v>
      </c>
      <c r="I233">
        <f t="shared" si="14"/>
        <v>82.43</v>
      </c>
      <c r="J233" t="s">
        <v>21</v>
      </c>
      <c r="K233" t="s">
        <v>22</v>
      </c>
      <c r="L233">
        <v>1369112400</v>
      </c>
      <c r="M233" s="11">
        <f t="shared" si="12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3"/>
        <v>171.26470588235293</v>
      </c>
      <c r="G234" s="5" t="s">
        <v>20</v>
      </c>
      <c r="H234">
        <v>92</v>
      </c>
      <c r="I234">
        <f t="shared" si="14"/>
        <v>63.29</v>
      </c>
      <c r="J234" t="s">
        <v>21</v>
      </c>
      <c r="K234" t="s">
        <v>22</v>
      </c>
      <c r="L234">
        <v>1469422800</v>
      </c>
      <c r="M234" s="11">
        <f t="shared" si="12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3"/>
        <v>157.89473684210526</v>
      </c>
      <c r="G235" s="5" t="s">
        <v>20</v>
      </c>
      <c r="H235">
        <v>62</v>
      </c>
      <c r="I235">
        <f t="shared" si="14"/>
        <v>96.77</v>
      </c>
      <c r="J235" t="s">
        <v>21</v>
      </c>
      <c r="K235" t="s">
        <v>22</v>
      </c>
      <c r="L235">
        <v>1307854800</v>
      </c>
      <c r="M235" s="11">
        <f t="shared" si="12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3"/>
        <v>109.08</v>
      </c>
      <c r="G236" s="5" t="s">
        <v>20</v>
      </c>
      <c r="H236">
        <v>149</v>
      </c>
      <c r="I236">
        <f t="shared" si="14"/>
        <v>54.91</v>
      </c>
      <c r="J236" t="s">
        <v>107</v>
      </c>
      <c r="K236" t="s">
        <v>108</v>
      </c>
      <c r="L236">
        <v>1503378000</v>
      </c>
      <c r="M236" s="11">
        <f t="shared" si="12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3"/>
        <v>41.732558139534881</v>
      </c>
      <c r="G237" s="5" t="s">
        <v>14</v>
      </c>
      <c r="H237">
        <v>92</v>
      </c>
      <c r="I237">
        <f t="shared" si="14"/>
        <v>39.01</v>
      </c>
      <c r="J237" t="s">
        <v>21</v>
      </c>
      <c r="K237" t="s">
        <v>22</v>
      </c>
      <c r="L237">
        <v>1486965600</v>
      </c>
      <c r="M237" s="11">
        <f t="shared" si="12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3"/>
        <v>10.944303797468354</v>
      </c>
      <c r="G238" s="5" t="s">
        <v>14</v>
      </c>
      <c r="H238">
        <v>57</v>
      </c>
      <c r="I238">
        <f t="shared" si="14"/>
        <v>75.84</v>
      </c>
      <c r="J238" t="s">
        <v>26</v>
      </c>
      <c r="K238" t="s">
        <v>27</v>
      </c>
      <c r="L238">
        <v>1561438800</v>
      </c>
      <c r="M238" s="11">
        <f t="shared" si="12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3"/>
        <v>159.3763440860215</v>
      </c>
      <c r="G239" s="5" t="s">
        <v>20</v>
      </c>
      <c r="H239">
        <v>329</v>
      </c>
      <c r="I239">
        <f t="shared" si="14"/>
        <v>45.05</v>
      </c>
      <c r="J239" t="s">
        <v>21</v>
      </c>
      <c r="K239" t="s">
        <v>22</v>
      </c>
      <c r="L239">
        <v>1398402000</v>
      </c>
      <c r="M239" s="11">
        <f t="shared" si="12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3"/>
        <v>422.41666666666669</v>
      </c>
      <c r="G240" s="5" t="s">
        <v>20</v>
      </c>
      <c r="H240">
        <v>97</v>
      </c>
      <c r="I240">
        <f t="shared" si="14"/>
        <v>104.52</v>
      </c>
      <c r="J240" t="s">
        <v>36</v>
      </c>
      <c r="K240" t="s">
        <v>37</v>
      </c>
      <c r="L240">
        <v>1513231200</v>
      </c>
      <c r="M240" s="11">
        <f t="shared" si="12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3"/>
        <v>97.71875</v>
      </c>
      <c r="G241" s="5" t="s">
        <v>14</v>
      </c>
      <c r="H241">
        <v>41</v>
      </c>
      <c r="I241">
        <f t="shared" si="14"/>
        <v>76.27</v>
      </c>
      <c r="J241" t="s">
        <v>21</v>
      </c>
      <c r="K241" t="s">
        <v>22</v>
      </c>
      <c r="L241">
        <v>1440824400</v>
      </c>
      <c r="M241" s="11">
        <f t="shared" si="12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3"/>
        <v>418.78911564625849</v>
      </c>
      <c r="G242" s="5" t="s">
        <v>20</v>
      </c>
      <c r="H242">
        <v>1784</v>
      </c>
      <c r="I242">
        <f t="shared" si="14"/>
        <v>69.02</v>
      </c>
      <c r="J242" t="s">
        <v>21</v>
      </c>
      <c r="K242" t="s">
        <v>22</v>
      </c>
      <c r="L242">
        <v>1281070800</v>
      </c>
      <c r="M242" s="11">
        <f t="shared" si="12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3"/>
        <v>101.91632047477745</v>
      </c>
      <c r="G243" s="5" t="s">
        <v>20</v>
      </c>
      <c r="H243">
        <v>1684</v>
      </c>
      <c r="I243">
        <f t="shared" si="14"/>
        <v>101.98</v>
      </c>
      <c r="J243" t="s">
        <v>26</v>
      </c>
      <c r="K243" t="s">
        <v>27</v>
      </c>
      <c r="L243">
        <v>1397365200</v>
      </c>
      <c r="M243" s="11">
        <f t="shared" si="12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3"/>
        <v>127.72619047619047</v>
      </c>
      <c r="G244" s="5" t="s">
        <v>20</v>
      </c>
      <c r="H244">
        <v>250</v>
      </c>
      <c r="I244">
        <f t="shared" si="14"/>
        <v>42.92</v>
      </c>
      <c r="J244" t="s">
        <v>21</v>
      </c>
      <c r="K244" t="s">
        <v>22</v>
      </c>
      <c r="L244">
        <v>1494392400</v>
      </c>
      <c r="M244" s="11">
        <f t="shared" si="12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3"/>
        <v>445.21739130434781</v>
      </c>
      <c r="G245" s="5" t="s">
        <v>20</v>
      </c>
      <c r="H245">
        <v>238</v>
      </c>
      <c r="I245">
        <f t="shared" si="14"/>
        <v>43.03</v>
      </c>
      <c r="J245" t="s">
        <v>21</v>
      </c>
      <c r="K245" t="s">
        <v>22</v>
      </c>
      <c r="L245">
        <v>1520143200</v>
      </c>
      <c r="M245" s="11">
        <f t="shared" si="12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3"/>
        <v>569.71428571428578</v>
      </c>
      <c r="G246" s="5" t="s">
        <v>20</v>
      </c>
      <c r="H246">
        <v>53</v>
      </c>
      <c r="I246">
        <f t="shared" si="14"/>
        <v>75.25</v>
      </c>
      <c r="J246" t="s">
        <v>21</v>
      </c>
      <c r="K246" t="s">
        <v>22</v>
      </c>
      <c r="L246">
        <v>1405314000</v>
      </c>
      <c r="M246" s="11">
        <f t="shared" si="12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3"/>
        <v>509.34482758620686</v>
      </c>
      <c r="G247" s="5" t="s">
        <v>20</v>
      </c>
      <c r="H247">
        <v>214</v>
      </c>
      <c r="I247">
        <f t="shared" si="14"/>
        <v>69.02</v>
      </c>
      <c r="J247" t="s">
        <v>21</v>
      </c>
      <c r="K247" t="s">
        <v>22</v>
      </c>
      <c r="L247">
        <v>1396846800</v>
      </c>
      <c r="M247" s="11">
        <f t="shared" si="12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3"/>
        <v>325.5333333333333</v>
      </c>
      <c r="G248" s="5" t="s">
        <v>20</v>
      </c>
      <c r="H248">
        <v>222</v>
      </c>
      <c r="I248">
        <f t="shared" si="14"/>
        <v>65.989999999999995</v>
      </c>
      <c r="J248" t="s">
        <v>21</v>
      </c>
      <c r="K248" t="s">
        <v>22</v>
      </c>
      <c r="L248">
        <v>1375678800</v>
      </c>
      <c r="M248" s="11">
        <f t="shared" si="12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3"/>
        <v>932.61616161616166</v>
      </c>
      <c r="G249" s="5" t="s">
        <v>20</v>
      </c>
      <c r="H249">
        <v>1884</v>
      </c>
      <c r="I249">
        <f t="shared" si="14"/>
        <v>98.01</v>
      </c>
      <c r="J249" t="s">
        <v>21</v>
      </c>
      <c r="K249" t="s">
        <v>22</v>
      </c>
      <c r="L249">
        <v>1482386400</v>
      </c>
      <c r="M249" s="11">
        <f t="shared" si="12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3"/>
        <v>211.33870967741933</v>
      </c>
      <c r="G250" s="5" t="s">
        <v>20</v>
      </c>
      <c r="H250">
        <v>218</v>
      </c>
      <c r="I250">
        <f t="shared" si="14"/>
        <v>60.11</v>
      </c>
      <c r="J250" t="s">
        <v>26</v>
      </c>
      <c r="K250" t="s">
        <v>27</v>
      </c>
      <c r="L250">
        <v>1420005600</v>
      </c>
      <c r="M250" s="11">
        <f t="shared" si="12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3"/>
        <v>273.32520325203251</v>
      </c>
      <c r="G251" s="5" t="s">
        <v>20</v>
      </c>
      <c r="H251">
        <v>6465</v>
      </c>
      <c r="I251">
        <f t="shared" si="14"/>
        <v>26</v>
      </c>
      <c r="J251" t="s">
        <v>21</v>
      </c>
      <c r="K251" t="s">
        <v>22</v>
      </c>
      <c r="L251">
        <v>1420178400</v>
      </c>
      <c r="M251" s="11">
        <f t="shared" si="12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3"/>
        <v>3</v>
      </c>
      <c r="G252" s="5" t="s">
        <v>14</v>
      </c>
      <c r="H252">
        <v>1</v>
      </c>
      <c r="I252">
        <f t="shared" si="14"/>
        <v>3</v>
      </c>
      <c r="J252" t="s">
        <v>21</v>
      </c>
      <c r="K252" t="s">
        <v>22</v>
      </c>
      <c r="L252">
        <v>1264399200</v>
      </c>
      <c r="M252" s="11">
        <f t="shared" si="12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3"/>
        <v>54.084507042253513</v>
      </c>
      <c r="G253" s="5" t="s">
        <v>14</v>
      </c>
      <c r="H253">
        <v>101</v>
      </c>
      <c r="I253">
        <f t="shared" si="14"/>
        <v>38.020000000000003</v>
      </c>
      <c r="J253" t="s">
        <v>21</v>
      </c>
      <c r="K253" t="s">
        <v>22</v>
      </c>
      <c r="L253">
        <v>1355032800</v>
      </c>
      <c r="M253" s="11">
        <f t="shared" si="12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3"/>
        <v>626.29999999999995</v>
      </c>
      <c r="G254" s="5" t="s">
        <v>20</v>
      </c>
      <c r="H254">
        <v>59</v>
      </c>
      <c r="I254">
        <f t="shared" si="14"/>
        <v>106.15</v>
      </c>
      <c r="J254" t="s">
        <v>21</v>
      </c>
      <c r="K254" t="s">
        <v>22</v>
      </c>
      <c r="L254">
        <v>1382677200</v>
      </c>
      <c r="M254" s="11">
        <f t="shared" si="12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3"/>
        <v>89.021399176954731</v>
      </c>
      <c r="G255" s="5" t="s">
        <v>14</v>
      </c>
      <c r="H255">
        <v>1335</v>
      </c>
      <c r="I255">
        <f t="shared" si="14"/>
        <v>81.02</v>
      </c>
      <c r="J255" t="s">
        <v>15</v>
      </c>
      <c r="K255" t="s">
        <v>16</v>
      </c>
      <c r="L255">
        <v>1302238800</v>
      </c>
      <c r="M255" s="11">
        <f t="shared" si="12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3"/>
        <v>184.89130434782609</v>
      </c>
      <c r="G256" s="5" t="s">
        <v>20</v>
      </c>
      <c r="H256">
        <v>88</v>
      </c>
      <c r="I256">
        <f t="shared" si="14"/>
        <v>96.65</v>
      </c>
      <c r="J256" t="s">
        <v>21</v>
      </c>
      <c r="K256" t="s">
        <v>22</v>
      </c>
      <c r="L256">
        <v>1487656800</v>
      </c>
      <c r="M256" s="11">
        <f t="shared" si="12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3"/>
        <v>120.16770186335404</v>
      </c>
      <c r="G257" s="5" t="s">
        <v>20</v>
      </c>
      <c r="H257">
        <v>1697</v>
      </c>
      <c r="I257">
        <f t="shared" si="14"/>
        <v>57</v>
      </c>
      <c r="J257" t="s">
        <v>21</v>
      </c>
      <c r="K257" t="s">
        <v>22</v>
      </c>
      <c r="L257">
        <v>1297836000</v>
      </c>
      <c r="M257" s="11">
        <f t="shared" si="12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3"/>
        <v>23.390243902439025</v>
      </c>
      <c r="G258" s="5" t="s">
        <v>14</v>
      </c>
      <c r="H258">
        <v>15</v>
      </c>
      <c r="I258">
        <f t="shared" si="14"/>
        <v>63.93</v>
      </c>
      <c r="J258" t="s">
        <v>40</v>
      </c>
      <c r="K258" t="s">
        <v>41</v>
      </c>
      <c r="L258">
        <v>1453615200</v>
      </c>
      <c r="M258" s="11">
        <f t="shared" ref="M258:M321" si="16">(((L258/60)/60)/24)+DATE(1970,1,1)</f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17">SUM(E259/D259)*100</f>
        <v>146</v>
      </c>
      <c r="G259" s="5" t="s">
        <v>20</v>
      </c>
      <c r="H259">
        <v>92</v>
      </c>
      <c r="I259">
        <f t="shared" ref="I259:I322" si="18">IF(H259=0,0, ROUND(E259/H259,2))</f>
        <v>90.46</v>
      </c>
      <c r="J259" t="s">
        <v>21</v>
      </c>
      <c r="K259" t="s">
        <v>22</v>
      </c>
      <c r="L259">
        <v>1362463200</v>
      </c>
      <c r="M259" s="11">
        <f t="shared" si="16"/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7"/>
        <v>268.48</v>
      </c>
      <c r="G260" s="5" t="s">
        <v>20</v>
      </c>
      <c r="H260">
        <v>186</v>
      </c>
      <c r="I260">
        <f t="shared" si="18"/>
        <v>72.17</v>
      </c>
      <c r="J260" t="s">
        <v>21</v>
      </c>
      <c r="K260" t="s">
        <v>22</v>
      </c>
      <c r="L260">
        <v>1481176800</v>
      </c>
      <c r="M260" s="11">
        <f t="shared" si="16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7"/>
        <v>597.5</v>
      </c>
      <c r="G261" s="5" t="s">
        <v>20</v>
      </c>
      <c r="H261">
        <v>138</v>
      </c>
      <c r="I261">
        <f t="shared" si="18"/>
        <v>77.930000000000007</v>
      </c>
      <c r="J261" t="s">
        <v>21</v>
      </c>
      <c r="K261" t="s">
        <v>22</v>
      </c>
      <c r="L261">
        <v>1354946400</v>
      </c>
      <c r="M261" s="11">
        <f t="shared" si="16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7"/>
        <v>157.69841269841268</v>
      </c>
      <c r="G262" s="5" t="s">
        <v>20</v>
      </c>
      <c r="H262">
        <v>261</v>
      </c>
      <c r="I262">
        <f t="shared" si="18"/>
        <v>38.07</v>
      </c>
      <c r="J262" t="s">
        <v>21</v>
      </c>
      <c r="K262" t="s">
        <v>22</v>
      </c>
      <c r="L262">
        <v>1348808400</v>
      </c>
      <c r="M262" s="11">
        <f t="shared" si="16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7"/>
        <v>31.201660735468568</v>
      </c>
      <c r="G263" s="5" t="s">
        <v>14</v>
      </c>
      <c r="H263">
        <v>454</v>
      </c>
      <c r="I263">
        <f t="shared" si="18"/>
        <v>57.94</v>
      </c>
      <c r="J263" t="s">
        <v>21</v>
      </c>
      <c r="K263" t="s">
        <v>22</v>
      </c>
      <c r="L263">
        <v>1282712400</v>
      </c>
      <c r="M263" s="11">
        <f t="shared" si="16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7"/>
        <v>313.41176470588238</v>
      </c>
      <c r="G264" s="5" t="s">
        <v>20</v>
      </c>
      <c r="H264">
        <v>107</v>
      </c>
      <c r="I264">
        <f t="shared" si="18"/>
        <v>49.79</v>
      </c>
      <c r="J264" t="s">
        <v>21</v>
      </c>
      <c r="K264" t="s">
        <v>22</v>
      </c>
      <c r="L264">
        <v>1301979600</v>
      </c>
      <c r="M264" s="11">
        <f t="shared" si="16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7"/>
        <v>370.89655172413791</v>
      </c>
      <c r="G265" s="5" t="s">
        <v>20</v>
      </c>
      <c r="H265">
        <v>199</v>
      </c>
      <c r="I265">
        <f t="shared" si="18"/>
        <v>54.05</v>
      </c>
      <c r="J265" t="s">
        <v>21</v>
      </c>
      <c r="K265" t="s">
        <v>22</v>
      </c>
      <c r="L265">
        <v>1263016800</v>
      </c>
      <c r="M265" s="11">
        <f t="shared" si="16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7"/>
        <v>362.66447368421052</v>
      </c>
      <c r="G266" s="5" t="s">
        <v>20</v>
      </c>
      <c r="H266">
        <v>5512</v>
      </c>
      <c r="I266">
        <f t="shared" si="18"/>
        <v>30</v>
      </c>
      <c r="J266" t="s">
        <v>21</v>
      </c>
      <c r="K266" t="s">
        <v>22</v>
      </c>
      <c r="L266">
        <v>1360648800</v>
      </c>
      <c r="M266" s="11">
        <f t="shared" si="16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7"/>
        <v>123.08163265306122</v>
      </c>
      <c r="G267" s="5" t="s">
        <v>20</v>
      </c>
      <c r="H267">
        <v>86</v>
      </c>
      <c r="I267">
        <f t="shared" si="18"/>
        <v>70.13</v>
      </c>
      <c r="J267" t="s">
        <v>21</v>
      </c>
      <c r="K267" t="s">
        <v>22</v>
      </c>
      <c r="L267">
        <v>1451800800</v>
      </c>
      <c r="M267" s="11">
        <f t="shared" si="16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7"/>
        <v>76.766756032171585</v>
      </c>
      <c r="G268" s="5" t="s">
        <v>14</v>
      </c>
      <c r="H268">
        <v>3182</v>
      </c>
      <c r="I268">
        <f t="shared" si="18"/>
        <v>27</v>
      </c>
      <c r="J268" t="s">
        <v>107</v>
      </c>
      <c r="K268" t="s">
        <v>108</v>
      </c>
      <c r="L268">
        <v>1415340000</v>
      </c>
      <c r="M268" s="11">
        <f t="shared" si="16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7"/>
        <v>233.62012987012989</v>
      </c>
      <c r="G269" s="5" t="s">
        <v>20</v>
      </c>
      <c r="H269">
        <v>2768</v>
      </c>
      <c r="I269">
        <f t="shared" si="18"/>
        <v>51.99</v>
      </c>
      <c r="J269" t="s">
        <v>26</v>
      </c>
      <c r="K269" t="s">
        <v>27</v>
      </c>
      <c r="L269">
        <v>1351054800</v>
      </c>
      <c r="M269" s="11">
        <f t="shared" si="16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7"/>
        <v>180.53333333333333</v>
      </c>
      <c r="G270" s="5" t="s">
        <v>20</v>
      </c>
      <c r="H270">
        <v>48</v>
      </c>
      <c r="I270">
        <f t="shared" si="18"/>
        <v>56.42</v>
      </c>
      <c r="J270" t="s">
        <v>21</v>
      </c>
      <c r="K270" t="s">
        <v>22</v>
      </c>
      <c r="L270">
        <v>1349326800</v>
      </c>
      <c r="M270" s="11">
        <f t="shared" si="16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7"/>
        <v>252.62857142857143</v>
      </c>
      <c r="G271" s="5" t="s">
        <v>20</v>
      </c>
      <c r="H271">
        <v>87</v>
      </c>
      <c r="I271">
        <f t="shared" si="18"/>
        <v>101.63</v>
      </c>
      <c r="J271" t="s">
        <v>21</v>
      </c>
      <c r="K271" t="s">
        <v>22</v>
      </c>
      <c r="L271">
        <v>1548914400</v>
      </c>
      <c r="M271" s="11">
        <f t="shared" si="16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7"/>
        <v>27.176538240368025</v>
      </c>
      <c r="G272" s="5" t="s">
        <v>74</v>
      </c>
      <c r="H272">
        <v>1890</v>
      </c>
      <c r="I272">
        <f t="shared" si="18"/>
        <v>25.01</v>
      </c>
      <c r="J272" t="s">
        <v>21</v>
      </c>
      <c r="K272" t="s">
        <v>22</v>
      </c>
      <c r="L272">
        <v>1291269600</v>
      </c>
      <c r="M272" s="11">
        <f t="shared" si="16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7"/>
        <v>1.2706571242680547</v>
      </c>
      <c r="G273" s="5" t="s">
        <v>47</v>
      </c>
      <c r="H273">
        <v>61</v>
      </c>
      <c r="I273">
        <f t="shared" si="18"/>
        <v>32.020000000000003</v>
      </c>
      <c r="J273" t="s">
        <v>21</v>
      </c>
      <c r="K273" t="s">
        <v>22</v>
      </c>
      <c r="L273">
        <v>1449468000</v>
      </c>
      <c r="M273" s="11">
        <f t="shared" si="16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7"/>
        <v>304.0097847358121</v>
      </c>
      <c r="G274" s="5" t="s">
        <v>20</v>
      </c>
      <c r="H274">
        <v>1894</v>
      </c>
      <c r="I274">
        <f t="shared" si="18"/>
        <v>82.02</v>
      </c>
      <c r="J274" t="s">
        <v>21</v>
      </c>
      <c r="K274" t="s">
        <v>22</v>
      </c>
      <c r="L274">
        <v>1562734800</v>
      </c>
      <c r="M274" s="11">
        <f t="shared" si="16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7"/>
        <v>137.23076923076923</v>
      </c>
      <c r="G275" s="5" t="s">
        <v>20</v>
      </c>
      <c r="H275">
        <v>282</v>
      </c>
      <c r="I275">
        <f t="shared" si="18"/>
        <v>37.96</v>
      </c>
      <c r="J275" t="s">
        <v>15</v>
      </c>
      <c r="K275" t="s">
        <v>16</v>
      </c>
      <c r="L275">
        <v>1505624400</v>
      </c>
      <c r="M275" s="11">
        <f t="shared" si="16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7"/>
        <v>32.208333333333336</v>
      </c>
      <c r="G276" s="5" t="s">
        <v>14</v>
      </c>
      <c r="H276">
        <v>15</v>
      </c>
      <c r="I276">
        <f t="shared" si="18"/>
        <v>51.53</v>
      </c>
      <c r="J276" t="s">
        <v>21</v>
      </c>
      <c r="K276" t="s">
        <v>22</v>
      </c>
      <c r="L276">
        <v>1509948000</v>
      </c>
      <c r="M276" s="11">
        <f t="shared" si="16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7"/>
        <v>241.51282051282053</v>
      </c>
      <c r="G277" s="5" t="s">
        <v>20</v>
      </c>
      <c r="H277">
        <v>116</v>
      </c>
      <c r="I277">
        <f t="shared" si="18"/>
        <v>81.2</v>
      </c>
      <c r="J277" t="s">
        <v>21</v>
      </c>
      <c r="K277" t="s">
        <v>22</v>
      </c>
      <c r="L277">
        <v>1554526800</v>
      </c>
      <c r="M277" s="11">
        <f t="shared" si="16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7"/>
        <v>96.8</v>
      </c>
      <c r="G278" s="5" t="s">
        <v>14</v>
      </c>
      <c r="H278">
        <v>133</v>
      </c>
      <c r="I278">
        <f t="shared" si="18"/>
        <v>40.03</v>
      </c>
      <c r="J278" t="s">
        <v>21</v>
      </c>
      <c r="K278" t="s">
        <v>22</v>
      </c>
      <c r="L278">
        <v>1334811600</v>
      </c>
      <c r="M278" s="11">
        <f t="shared" si="16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7"/>
        <v>1066.4285714285716</v>
      </c>
      <c r="G279" s="5" t="s">
        <v>20</v>
      </c>
      <c r="H279">
        <v>83</v>
      </c>
      <c r="I279">
        <f t="shared" si="18"/>
        <v>89.94</v>
      </c>
      <c r="J279" t="s">
        <v>21</v>
      </c>
      <c r="K279" t="s">
        <v>22</v>
      </c>
      <c r="L279">
        <v>1279515600</v>
      </c>
      <c r="M279" s="11">
        <f t="shared" si="16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7"/>
        <v>325.88888888888891</v>
      </c>
      <c r="G280" s="5" t="s">
        <v>20</v>
      </c>
      <c r="H280">
        <v>91</v>
      </c>
      <c r="I280">
        <f t="shared" si="18"/>
        <v>96.69</v>
      </c>
      <c r="J280" t="s">
        <v>21</v>
      </c>
      <c r="K280" t="s">
        <v>22</v>
      </c>
      <c r="L280">
        <v>1353909600</v>
      </c>
      <c r="M280" s="11">
        <f t="shared" si="16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7"/>
        <v>170.70000000000002</v>
      </c>
      <c r="G281" s="5" t="s">
        <v>20</v>
      </c>
      <c r="H281">
        <v>546</v>
      </c>
      <c r="I281">
        <f t="shared" si="18"/>
        <v>25.01</v>
      </c>
      <c r="J281" t="s">
        <v>21</v>
      </c>
      <c r="K281" t="s">
        <v>22</v>
      </c>
      <c r="L281">
        <v>1535950800</v>
      </c>
      <c r="M281" s="11">
        <f t="shared" si="16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7"/>
        <v>581.44000000000005</v>
      </c>
      <c r="G282" s="5" t="s">
        <v>20</v>
      </c>
      <c r="H282">
        <v>393</v>
      </c>
      <c r="I282">
        <f t="shared" si="18"/>
        <v>36.99</v>
      </c>
      <c r="J282" t="s">
        <v>21</v>
      </c>
      <c r="K282" t="s">
        <v>22</v>
      </c>
      <c r="L282">
        <v>1511244000</v>
      </c>
      <c r="M282" s="11">
        <f t="shared" si="16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7"/>
        <v>91.520972644376897</v>
      </c>
      <c r="G283" s="5" t="s">
        <v>14</v>
      </c>
      <c r="H283">
        <v>2062</v>
      </c>
      <c r="I283">
        <f t="shared" si="18"/>
        <v>73.010000000000005</v>
      </c>
      <c r="J283" t="s">
        <v>21</v>
      </c>
      <c r="K283" t="s">
        <v>22</v>
      </c>
      <c r="L283">
        <v>1331445600</v>
      </c>
      <c r="M283" s="11">
        <f t="shared" si="16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7"/>
        <v>108.04761904761904</v>
      </c>
      <c r="G284" s="5" t="s">
        <v>20</v>
      </c>
      <c r="H284">
        <v>133</v>
      </c>
      <c r="I284">
        <f t="shared" si="18"/>
        <v>68.239999999999995</v>
      </c>
      <c r="J284" t="s">
        <v>21</v>
      </c>
      <c r="K284" t="s">
        <v>22</v>
      </c>
      <c r="L284">
        <v>1480226400</v>
      </c>
      <c r="M284" s="11">
        <f t="shared" si="16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7"/>
        <v>18.728395061728396</v>
      </c>
      <c r="G285" s="5" t="s">
        <v>14</v>
      </c>
      <c r="H285">
        <v>29</v>
      </c>
      <c r="I285">
        <f t="shared" si="18"/>
        <v>52.31</v>
      </c>
      <c r="J285" t="s">
        <v>36</v>
      </c>
      <c r="K285" t="s">
        <v>37</v>
      </c>
      <c r="L285">
        <v>1464584400</v>
      </c>
      <c r="M285" s="11">
        <f t="shared" si="16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7"/>
        <v>83.193877551020407</v>
      </c>
      <c r="G286" s="5" t="s">
        <v>14</v>
      </c>
      <c r="H286">
        <v>132</v>
      </c>
      <c r="I286">
        <f t="shared" si="18"/>
        <v>61.77</v>
      </c>
      <c r="J286" t="s">
        <v>21</v>
      </c>
      <c r="K286" t="s">
        <v>22</v>
      </c>
      <c r="L286">
        <v>1335848400</v>
      </c>
      <c r="M286" s="11">
        <f t="shared" si="16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7"/>
        <v>706.33333333333337</v>
      </c>
      <c r="G287" s="5" t="s">
        <v>20</v>
      </c>
      <c r="H287">
        <v>254</v>
      </c>
      <c r="I287">
        <f t="shared" si="18"/>
        <v>25.03</v>
      </c>
      <c r="J287" t="s">
        <v>21</v>
      </c>
      <c r="K287" t="s">
        <v>22</v>
      </c>
      <c r="L287">
        <v>1473483600</v>
      </c>
      <c r="M287" s="11">
        <f t="shared" si="16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7"/>
        <v>17.446030330062445</v>
      </c>
      <c r="G288" s="5" t="s">
        <v>74</v>
      </c>
      <c r="H288">
        <v>184</v>
      </c>
      <c r="I288">
        <f t="shared" si="18"/>
        <v>106.29</v>
      </c>
      <c r="J288" t="s">
        <v>21</v>
      </c>
      <c r="K288" t="s">
        <v>22</v>
      </c>
      <c r="L288">
        <v>1479880800</v>
      </c>
      <c r="M288" s="11">
        <f t="shared" si="16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7"/>
        <v>209.73015873015873</v>
      </c>
      <c r="G289" s="5" t="s">
        <v>20</v>
      </c>
      <c r="H289">
        <v>176</v>
      </c>
      <c r="I289">
        <f t="shared" si="18"/>
        <v>75.069999999999993</v>
      </c>
      <c r="J289" t="s">
        <v>21</v>
      </c>
      <c r="K289" t="s">
        <v>22</v>
      </c>
      <c r="L289">
        <v>1430197200</v>
      </c>
      <c r="M289" s="11">
        <f t="shared" si="16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7"/>
        <v>97.785714285714292</v>
      </c>
      <c r="G290" s="5" t="s">
        <v>14</v>
      </c>
      <c r="H290">
        <v>137</v>
      </c>
      <c r="I290">
        <f t="shared" si="18"/>
        <v>39.97</v>
      </c>
      <c r="J290" t="s">
        <v>36</v>
      </c>
      <c r="K290" t="s">
        <v>37</v>
      </c>
      <c r="L290">
        <v>1331701200</v>
      </c>
      <c r="M290" s="11">
        <f t="shared" si="16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7"/>
        <v>1684.25</v>
      </c>
      <c r="G291" s="5" t="s">
        <v>20</v>
      </c>
      <c r="H291">
        <v>337</v>
      </c>
      <c r="I291">
        <f t="shared" si="18"/>
        <v>39.979999999999997</v>
      </c>
      <c r="J291" t="s">
        <v>15</v>
      </c>
      <c r="K291" t="s">
        <v>16</v>
      </c>
      <c r="L291">
        <v>1438578000</v>
      </c>
      <c r="M291" s="11">
        <f t="shared" si="16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7"/>
        <v>54.402135231316727</v>
      </c>
      <c r="G292" s="5" t="s">
        <v>14</v>
      </c>
      <c r="H292">
        <v>908</v>
      </c>
      <c r="I292">
        <f t="shared" si="18"/>
        <v>101.02</v>
      </c>
      <c r="J292" t="s">
        <v>21</v>
      </c>
      <c r="K292" t="s">
        <v>22</v>
      </c>
      <c r="L292">
        <v>1368162000</v>
      </c>
      <c r="M292" s="11">
        <f t="shared" si="16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7"/>
        <v>456.61111111111109</v>
      </c>
      <c r="G293" s="5" t="s">
        <v>20</v>
      </c>
      <c r="H293">
        <v>107</v>
      </c>
      <c r="I293">
        <f t="shared" si="18"/>
        <v>76.81</v>
      </c>
      <c r="J293" t="s">
        <v>21</v>
      </c>
      <c r="K293" t="s">
        <v>22</v>
      </c>
      <c r="L293">
        <v>1318654800</v>
      </c>
      <c r="M293" s="11">
        <f t="shared" si="16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7"/>
        <v>9.8219178082191778</v>
      </c>
      <c r="G294" s="5" t="s">
        <v>14</v>
      </c>
      <c r="H294">
        <v>10</v>
      </c>
      <c r="I294">
        <f t="shared" si="18"/>
        <v>71.7</v>
      </c>
      <c r="J294" t="s">
        <v>21</v>
      </c>
      <c r="K294" t="s">
        <v>22</v>
      </c>
      <c r="L294">
        <v>1331874000</v>
      </c>
      <c r="M294" s="11">
        <f t="shared" si="16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7"/>
        <v>16.384615384615383</v>
      </c>
      <c r="G295" s="5" t="s">
        <v>74</v>
      </c>
      <c r="H295">
        <v>32</v>
      </c>
      <c r="I295">
        <f t="shared" si="18"/>
        <v>33.28</v>
      </c>
      <c r="J295" t="s">
        <v>107</v>
      </c>
      <c r="K295" t="s">
        <v>108</v>
      </c>
      <c r="L295">
        <v>1286254800</v>
      </c>
      <c r="M295" s="11">
        <f t="shared" si="16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7"/>
        <v>1339.6666666666667</v>
      </c>
      <c r="G296" s="5" t="s">
        <v>20</v>
      </c>
      <c r="H296">
        <v>183</v>
      </c>
      <c r="I296">
        <f t="shared" si="18"/>
        <v>43.92</v>
      </c>
      <c r="J296" t="s">
        <v>21</v>
      </c>
      <c r="K296" t="s">
        <v>22</v>
      </c>
      <c r="L296">
        <v>1540530000</v>
      </c>
      <c r="M296" s="11">
        <f t="shared" si="16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7"/>
        <v>35.650077760497666</v>
      </c>
      <c r="G297" s="5" t="s">
        <v>14</v>
      </c>
      <c r="H297">
        <v>1910</v>
      </c>
      <c r="I297">
        <f t="shared" si="18"/>
        <v>36</v>
      </c>
      <c r="J297" t="s">
        <v>98</v>
      </c>
      <c r="K297" t="s">
        <v>99</v>
      </c>
      <c r="L297">
        <v>1381813200</v>
      </c>
      <c r="M297" s="11">
        <f t="shared" si="16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7"/>
        <v>54.950819672131146</v>
      </c>
      <c r="G298" s="5" t="s">
        <v>14</v>
      </c>
      <c r="H298">
        <v>38</v>
      </c>
      <c r="I298">
        <f t="shared" si="18"/>
        <v>88.21</v>
      </c>
      <c r="J298" t="s">
        <v>26</v>
      </c>
      <c r="K298" t="s">
        <v>27</v>
      </c>
      <c r="L298">
        <v>1548655200</v>
      </c>
      <c r="M298" s="11">
        <f t="shared" si="16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7"/>
        <v>94.236111111111114</v>
      </c>
      <c r="G299" s="5" t="s">
        <v>14</v>
      </c>
      <c r="H299">
        <v>104</v>
      </c>
      <c r="I299">
        <f t="shared" si="18"/>
        <v>65.239999999999995</v>
      </c>
      <c r="J299" t="s">
        <v>26</v>
      </c>
      <c r="K299" t="s">
        <v>27</v>
      </c>
      <c r="L299">
        <v>1389679200</v>
      </c>
      <c r="M299" s="11">
        <f t="shared" si="16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7"/>
        <v>143.91428571428571</v>
      </c>
      <c r="G300" s="5" t="s">
        <v>20</v>
      </c>
      <c r="H300">
        <v>72</v>
      </c>
      <c r="I300">
        <f t="shared" si="18"/>
        <v>69.959999999999994</v>
      </c>
      <c r="J300" t="s">
        <v>21</v>
      </c>
      <c r="K300" t="s">
        <v>22</v>
      </c>
      <c r="L300">
        <v>1456466400</v>
      </c>
      <c r="M300" s="11">
        <f t="shared" si="16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7"/>
        <v>51.421052631578945</v>
      </c>
      <c r="G301" s="5" t="s">
        <v>14</v>
      </c>
      <c r="H301">
        <v>49</v>
      </c>
      <c r="I301">
        <f t="shared" si="18"/>
        <v>39.880000000000003</v>
      </c>
      <c r="J301" t="s">
        <v>21</v>
      </c>
      <c r="K301" t="s">
        <v>22</v>
      </c>
      <c r="L301">
        <v>1456984800</v>
      </c>
      <c r="M301" s="11">
        <f t="shared" si="16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7"/>
        <v>5</v>
      </c>
      <c r="G302" s="5" t="s">
        <v>14</v>
      </c>
      <c r="H302">
        <v>1</v>
      </c>
      <c r="I302">
        <f t="shared" si="18"/>
        <v>5</v>
      </c>
      <c r="J302" t="s">
        <v>36</v>
      </c>
      <c r="K302" t="s">
        <v>37</v>
      </c>
      <c r="L302">
        <v>1504069200</v>
      </c>
      <c r="M302" s="11">
        <f t="shared" si="16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7"/>
        <v>1344.6666666666667</v>
      </c>
      <c r="G303" s="5" t="s">
        <v>20</v>
      </c>
      <c r="H303">
        <v>295</v>
      </c>
      <c r="I303">
        <f t="shared" si="18"/>
        <v>41.02</v>
      </c>
      <c r="J303" t="s">
        <v>21</v>
      </c>
      <c r="K303" t="s">
        <v>22</v>
      </c>
      <c r="L303">
        <v>1424930400</v>
      </c>
      <c r="M303" s="11">
        <f t="shared" si="16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7"/>
        <v>31.844940867279899</v>
      </c>
      <c r="G304" s="5" t="s">
        <v>14</v>
      </c>
      <c r="H304">
        <v>245</v>
      </c>
      <c r="I304">
        <f t="shared" si="18"/>
        <v>98.91</v>
      </c>
      <c r="J304" t="s">
        <v>21</v>
      </c>
      <c r="K304" t="s">
        <v>22</v>
      </c>
      <c r="L304">
        <v>1535864400</v>
      </c>
      <c r="M304" s="11">
        <f t="shared" si="16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7"/>
        <v>82.617647058823536</v>
      </c>
      <c r="G305" s="5" t="s">
        <v>14</v>
      </c>
      <c r="H305">
        <v>32</v>
      </c>
      <c r="I305">
        <f t="shared" si="18"/>
        <v>87.78</v>
      </c>
      <c r="J305" t="s">
        <v>21</v>
      </c>
      <c r="K305" t="s">
        <v>22</v>
      </c>
      <c r="L305">
        <v>1452146400</v>
      </c>
      <c r="M305" s="11">
        <f t="shared" si="16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7"/>
        <v>546.14285714285722</v>
      </c>
      <c r="G306" s="5" t="s">
        <v>20</v>
      </c>
      <c r="H306">
        <v>142</v>
      </c>
      <c r="I306">
        <f t="shared" si="18"/>
        <v>80.77</v>
      </c>
      <c r="J306" t="s">
        <v>21</v>
      </c>
      <c r="K306" t="s">
        <v>22</v>
      </c>
      <c r="L306">
        <v>1470546000</v>
      </c>
      <c r="M306" s="11">
        <f t="shared" si="16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7"/>
        <v>286.21428571428572</v>
      </c>
      <c r="G307" s="5" t="s">
        <v>20</v>
      </c>
      <c r="H307">
        <v>85</v>
      </c>
      <c r="I307">
        <f t="shared" si="18"/>
        <v>94.28</v>
      </c>
      <c r="J307" t="s">
        <v>21</v>
      </c>
      <c r="K307" t="s">
        <v>22</v>
      </c>
      <c r="L307">
        <v>1458363600</v>
      </c>
      <c r="M307" s="11">
        <f t="shared" si="16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7"/>
        <v>7.9076923076923071</v>
      </c>
      <c r="G308" s="5" t="s">
        <v>14</v>
      </c>
      <c r="H308">
        <v>7</v>
      </c>
      <c r="I308">
        <f t="shared" si="18"/>
        <v>73.430000000000007</v>
      </c>
      <c r="J308" t="s">
        <v>21</v>
      </c>
      <c r="K308" t="s">
        <v>22</v>
      </c>
      <c r="L308">
        <v>1500008400</v>
      </c>
      <c r="M308" s="11">
        <f t="shared" si="16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7"/>
        <v>132.13677811550153</v>
      </c>
      <c r="G309" s="5" t="s">
        <v>20</v>
      </c>
      <c r="H309">
        <v>659</v>
      </c>
      <c r="I309">
        <f t="shared" si="18"/>
        <v>65.97</v>
      </c>
      <c r="J309" t="s">
        <v>36</v>
      </c>
      <c r="K309" t="s">
        <v>37</v>
      </c>
      <c r="L309">
        <v>1338958800</v>
      </c>
      <c r="M309" s="11">
        <f t="shared" si="16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7"/>
        <v>74.077834179357026</v>
      </c>
      <c r="G310" s="5" t="s">
        <v>14</v>
      </c>
      <c r="H310">
        <v>803</v>
      </c>
      <c r="I310">
        <f t="shared" si="18"/>
        <v>109.04</v>
      </c>
      <c r="J310" t="s">
        <v>21</v>
      </c>
      <c r="K310" t="s">
        <v>22</v>
      </c>
      <c r="L310">
        <v>1303102800</v>
      </c>
      <c r="M310" s="11">
        <f t="shared" si="16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7"/>
        <v>75.292682926829272</v>
      </c>
      <c r="G311" s="5" t="s">
        <v>74</v>
      </c>
      <c r="H311">
        <v>75</v>
      </c>
      <c r="I311">
        <f t="shared" si="18"/>
        <v>41.16</v>
      </c>
      <c r="J311" t="s">
        <v>21</v>
      </c>
      <c r="K311" t="s">
        <v>22</v>
      </c>
      <c r="L311">
        <v>1316581200</v>
      </c>
      <c r="M311" s="11">
        <f t="shared" si="16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7"/>
        <v>20.333333333333332</v>
      </c>
      <c r="G312" s="5" t="s">
        <v>14</v>
      </c>
      <c r="H312">
        <v>16</v>
      </c>
      <c r="I312">
        <f t="shared" si="18"/>
        <v>99.13</v>
      </c>
      <c r="J312" t="s">
        <v>21</v>
      </c>
      <c r="K312" t="s">
        <v>22</v>
      </c>
      <c r="L312">
        <v>1270789200</v>
      </c>
      <c r="M312" s="11">
        <f t="shared" si="16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7"/>
        <v>203.36507936507937</v>
      </c>
      <c r="G313" s="5" t="s">
        <v>20</v>
      </c>
      <c r="H313">
        <v>121</v>
      </c>
      <c r="I313">
        <f t="shared" si="18"/>
        <v>105.88</v>
      </c>
      <c r="J313" t="s">
        <v>21</v>
      </c>
      <c r="K313" t="s">
        <v>22</v>
      </c>
      <c r="L313">
        <v>1297836000</v>
      </c>
      <c r="M313" s="11">
        <f t="shared" si="16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7"/>
        <v>310.2284263959391</v>
      </c>
      <c r="G314" s="5" t="s">
        <v>20</v>
      </c>
      <c r="H314">
        <v>3742</v>
      </c>
      <c r="I314">
        <f t="shared" si="18"/>
        <v>49</v>
      </c>
      <c r="J314" t="s">
        <v>21</v>
      </c>
      <c r="K314" t="s">
        <v>22</v>
      </c>
      <c r="L314">
        <v>1382677200</v>
      </c>
      <c r="M314" s="11">
        <f t="shared" si="16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7"/>
        <v>395.31818181818181</v>
      </c>
      <c r="G315" s="5" t="s">
        <v>20</v>
      </c>
      <c r="H315">
        <v>223</v>
      </c>
      <c r="I315">
        <f t="shared" si="18"/>
        <v>39</v>
      </c>
      <c r="J315" t="s">
        <v>21</v>
      </c>
      <c r="K315" t="s">
        <v>22</v>
      </c>
      <c r="L315">
        <v>1330322400</v>
      </c>
      <c r="M315" s="11">
        <f t="shared" si="16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7"/>
        <v>294.71428571428572</v>
      </c>
      <c r="G316" s="5" t="s">
        <v>20</v>
      </c>
      <c r="H316">
        <v>133</v>
      </c>
      <c r="I316">
        <f t="shared" si="18"/>
        <v>31.02</v>
      </c>
      <c r="J316" t="s">
        <v>21</v>
      </c>
      <c r="K316" t="s">
        <v>22</v>
      </c>
      <c r="L316">
        <v>1552366800</v>
      </c>
      <c r="M316" s="11">
        <f t="shared" si="16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7"/>
        <v>33.89473684210526</v>
      </c>
      <c r="G317" s="5" t="s">
        <v>14</v>
      </c>
      <c r="H317">
        <v>31</v>
      </c>
      <c r="I317">
        <f t="shared" si="18"/>
        <v>103.87</v>
      </c>
      <c r="J317" t="s">
        <v>21</v>
      </c>
      <c r="K317" t="s">
        <v>22</v>
      </c>
      <c r="L317">
        <v>1400907600</v>
      </c>
      <c r="M317" s="11">
        <f t="shared" si="16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7"/>
        <v>66.677083333333329</v>
      </c>
      <c r="G318" s="5" t="s">
        <v>14</v>
      </c>
      <c r="H318">
        <v>108</v>
      </c>
      <c r="I318">
        <f t="shared" si="18"/>
        <v>59.27</v>
      </c>
      <c r="J318" t="s">
        <v>107</v>
      </c>
      <c r="K318" t="s">
        <v>108</v>
      </c>
      <c r="L318">
        <v>1574143200</v>
      </c>
      <c r="M318" s="11">
        <f t="shared" si="16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7"/>
        <v>19.227272727272727</v>
      </c>
      <c r="G319" s="5" t="s">
        <v>14</v>
      </c>
      <c r="H319">
        <v>30</v>
      </c>
      <c r="I319">
        <f t="shared" si="18"/>
        <v>42.3</v>
      </c>
      <c r="J319" t="s">
        <v>21</v>
      </c>
      <c r="K319" t="s">
        <v>22</v>
      </c>
      <c r="L319">
        <v>1494738000</v>
      </c>
      <c r="M319" s="11">
        <f t="shared" si="16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7"/>
        <v>15.842105263157894</v>
      </c>
      <c r="G320" s="5" t="s">
        <v>14</v>
      </c>
      <c r="H320">
        <v>17</v>
      </c>
      <c r="I320">
        <f t="shared" si="18"/>
        <v>53.12</v>
      </c>
      <c r="J320" t="s">
        <v>21</v>
      </c>
      <c r="K320" t="s">
        <v>22</v>
      </c>
      <c r="L320">
        <v>1392357600</v>
      </c>
      <c r="M320" s="11">
        <f t="shared" si="16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7"/>
        <v>38.702380952380956</v>
      </c>
      <c r="G321" s="5" t="s">
        <v>74</v>
      </c>
      <c r="H321">
        <v>64</v>
      </c>
      <c r="I321">
        <f t="shared" si="18"/>
        <v>50.8</v>
      </c>
      <c r="J321" t="s">
        <v>21</v>
      </c>
      <c r="K321" t="s">
        <v>22</v>
      </c>
      <c r="L321">
        <v>1281589200</v>
      </c>
      <c r="M321" s="11">
        <f t="shared" si="16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7"/>
        <v>9.5876777251184837</v>
      </c>
      <c r="G322" s="5" t="s">
        <v>14</v>
      </c>
      <c r="H322">
        <v>80</v>
      </c>
      <c r="I322">
        <f t="shared" si="18"/>
        <v>101.15</v>
      </c>
      <c r="J322" t="s">
        <v>21</v>
      </c>
      <c r="K322" t="s">
        <v>22</v>
      </c>
      <c r="L322">
        <v>1305003600</v>
      </c>
      <c r="M322" s="11">
        <f t="shared" ref="M322:M385" si="20">(((L322/60)/60)/24)+DATE(1970,1,1)</f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21">SUM(E323/D323)*100</f>
        <v>94.144366197183089</v>
      </c>
      <c r="G323" s="5" t="s">
        <v>14</v>
      </c>
      <c r="H323">
        <v>2468</v>
      </c>
      <c r="I323">
        <f t="shared" ref="I323:I386" si="22">IF(H323=0,0, ROUND(E323/H323,2))</f>
        <v>65</v>
      </c>
      <c r="J323" t="s">
        <v>21</v>
      </c>
      <c r="K323" t="s">
        <v>22</v>
      </c>
      <c r="L323">
        <v>1301634000</v>
      </c>
      <c r="M323" s="11">
        <f t="shared" si="20"/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1"/>
        <v>166.56234096692114</v>
      </c>
      <c r="G324" s="5" t="s">
        <v>20</v>
      </c>
      <c r="H324">
        <v>5168</v>
      </c>
      <c r="I324">
        <f t="shared" si="22"/>
        <v>38</v>
      </c>
      <c r="J324" t="s">
        <v>21</v>
      </c>
      <c r="K324" t="s">
        <v>22</v>
      </c>
      <c r="L324">
        <v>1290664800</v>
      </c>
      <c r="M324" s="11">
        <f t="shared" si="20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1"/>
        <v>24.134831460674157</v>
      </c>
      <c r="G325" s="5" t="s">
        <v>14</v>
      </c>
      <c r="H325">
        <v>26</v>
      </c>
      <c r="I325">
        <f t="shared" si="22"/>
        <v>82.62</v>
      </c>
      <c r="J325" t="s">
        <v>40</v>
      </c>
      <c r="K325" t="s">
        <v>41</v>
      </c>
      <c r="L325">
        <v>1395896400</v>
      </c>
      <c r="M325" s="11">
        <f t="shared" si="20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1"/>
        <v>164.05633802816902</v>
      </c>
      <c r="G326" s="5" t="s">
        <v>20</v>
      </c>
      <c r="H326">
        <v>307</v>
      </c>
      <c r="I326">
        <f t="shared" si="22"/>
        <v>37.94</v>
      </c>
      <c r="J326" t="s">
        <v>21</v>
      </c>
      <c r="K326" t="s">
        <v>22</v>
      </c>
      <c r="L326">
        <v>1434862800</v>
      </c>
      <c r="M326" s="11">
        <f t="shared" si="20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1"/>
        <v>90.723076923076931</v>
      </c>
      <c r="G327" s="5" t="s">
        <v>14</v>
      </c>
      <c r="H327">
        <v>73</v>
      </c>
      <c r="I327">
        <f t="shared" si="22"/>
        <v>80.78</v>
      </c>
      <c r="J327" t="s">
        <v>21</v>
      </c>
      <c r="K327" t="s">
        <v>22</v>
      </c>
      <c r="L327">
        <v>1529125200</v>
      </c>
      <c r="M327" s="11">
        <f t="shared" si="20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1"/>
        <v>46.194444444444443</v>
      </c>
      <c r="G328" s="5" t="s">
        <v>14</v>
      </c>
      <c r="H328">
        <v>128</v>
      </c>
      <c r="I328">
        <f t="shared" si="22"/>
        <v>25.98</v>
      </c>
      <c r="J328" t="s">
        <v>21</v>
      </c>
      <c r="K328" t="s">
        <v>22</v>
      </c>
      <c r="L328">
        <v>1451109600</v>
      </c>
      <c r="M328" s="11">
        <f t="shared" si="20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1"/>
        <v>38.53846153846154</v>
      </c>
      <c r="G329" s="5" t="s">
        <v>14</v>
      </c>
      <c r="H329">
        <v>33</v>
      </c>
      <c r="I329">
        <f t="shared" si="22"/>
        <v>30.36</v>
      </c>
      <c r="J329" t="s">
        <v>21</v>
      </c>
      <c r="K329" t="s">
        <v>22</v>
      </c>
      <c r="L329">
        <v>1566968400</v>
      </c>
      <c r="M329" s="11">
        <f t="shared" si="20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1"/>
        <v>133.56231003039514</v>
      </c>
      <c r="G330" s="5" t="s">
        <v>20</v>
      </c>
      <c r="H330">
        <v>2441</v>
      </c>
      <c r="I330">
        <f t="shared" si="22"/>
        <v>54</v>
      </c>
      <c r="J330" t="s">
        <v>21</v>
      </c>
      <c r="K330" t="s">
        <v>22</v>
      </c>
      <c r="L330">
        <v>1543557600</v>
      </c>
      <c r="M330" s="11">
        <f t="shared" si="20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1"/>
        <v>22.896588486140725</v>
      </c>
      <c r="G331" s="5" t="s">
        <v>47</v>
      </c>
      <c r="H331">
        <v>211</v>
      </c>
      <c r="I331">
        <f t="shared" si="22"/>
        <v>101.79</v>
      </c>
      <c r="J331" t="s">
        <v>21</v>
      </c>
      <c r="K331" t="s">
        <v>22</v>
      </c>
      <c r="L331">
        <v>1481522400</v>
      </c>
      <c r="M331" s="11">
        <f t="shared" si="20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1"/>
        <v>184.95548961424333</v>
      </c>
      <c r="G332" s="5" t="s">
        <v>20</v>
      </c>
      <c r="H332">
        <v>1385</v>
      </c>
      <c r="I332">
        <f t="shared" si="22"/>
        <v>45</v>
      </c>
      <c r="J332" t="s">
        <v>40</v>
      </c>
      <c r="K332" t="s">
        <v>41</v>
      </c>
      <c r="L332">
        <v>1512712800</v>
      </c>
      <c r="M332" s="11">
        <f t="shared" si="20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1"/>
        <v>443.72727272727275</v>
      </c>
      <c r="G333" s="5" t="s">
        <v>20</v>
      </c>
      <c r="H333">
        <v>190</v>
      </c>
      <c r="I333">
        <f t="shared" si="22"/>
        <v>77.069999999999993</v>
      </c>
      <c r="J333" t="s">
        <v>21</v>
      </c>
      <c r="K333" t="s">
        <v>22</v>
      </c>
      <c r="L333">
        <v>1324274400</v>
      </c>
      <c r="M333" s="11">
        <f t="shared" si="20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1"/>
        <v>199.9806763285024</v>
      </c>
      <c r="G334" s="5" t="s">
        <v>20</v>
      </c>
      <c r="H334">
        <v>470</v>
      </c>
      <c r="I334">
        <f t="shared" si="22"/>
        <v>88.08</v>
      </c>
      <c r="J334" t="s">
        <v>21</v>
      </c>
      <c r="K334" t="s">
        <v>22</v>
      </c>
      <c r="L334">
        <v>1364446800</v>
      </c>
      <c r="M334" s="11">
        <f t="shared" si="20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1"/>
        <v>123.95833333333333</v>
      </c>
      <c r="G335" s="5" t="s">
        <v>20</v>
      </c>
      <c r="H335">
        <v>253</v>
      </c>
      <c r="I335">
        <f t="shared" si="22"/>
        <v>47.04</v>
      </c>
      <c r="J335" t="s">
        <v>21</v>
      </c>
      <c r="K335" t="s">
        <v>22</v>
      </c>
      <c r="L335">
        <v>1542693600</v>
      </c>
      <c r="M335" s="11">
        <f t="shared" si="20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1"/>
        <v>186.61329305135951</v>
      </c>
      <c r="G336" s="5" t="s">
        <v>20</v>
      </c>
      <c r="H336">
        <v>1113</v>
      </c>
      <c r="I336">
        <f t="shared" si="22"/>
        <v>111</v>
      </c>
      <c r="J336" t="s">
        <v>21</v>
      </c>
      <c r="K336" t="s">
        <v>22</v>
      </c>
      <c r="L336">
        <v>1515564000</v>
      </c>
      <c r="M336" s="11">
        <f t="shared" si="20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1"/>
        <v>114.28538550057536</v>
      </c>
      <c r="G337" s="5" t="s">
        <v>20</v>
      </c>
      <c r="H337">
        <v>2283</v>
      </c>
      <c r="I337">
        <f t="shared" si="22"/>
        <v>87</v>
      </c>
      <c r="J337" t="s">
        <v>21</v>
      </c>
      <c r="K337" t="s">
        <v>22</v>
      </c>
      <c r="L337">
        <v>1573797600</v>
      </c>
      <c r="M337" s="11">
        <f t="shared" si="20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1"/>
        <v>97.032531824611041</v>
      </c>
      <c r="G338" s="5" t="s">
        <v>14</v>
      </c>
      <c r="H338">
        <v>1072</v>
      </c>
      <c r="I338">
        <f t="shared" si="22"/>
        <v>63.99</v>
      </c>
      <c r="J338" t="s">
        <v>21</v>
      </c>
      <c r="K338" t="s">
        <v>22</v>
      </c>
      <c r="L338">
        <v>1292392800</v>
      </c>
      <c r="M338" s="11">
        <f t="shared" si="20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1"/>
        <v>122.81904761904762</v>
      </c>
      <c r="G339" s="5" t="s">
        <v>20</v>
      </c>
      <c r="H339">
        <v>1095</v>
      </c>
      <c r="I339">
        <f t="shared" si="22"/>
        <v>105.99</v>
      </c>
      <c r="J339" t="s">
        <v>21</v>
      </c>
      <c r="K339" t="s">
        <v>22</v>
      </c>
      <c r="L339">
        <v>1573452000</v>
      </c>
      <c r="M339" s="11">
        <f t="shared" si="20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1"/>
        <v>179.14326647564468</v>
      </c>
      <c r="G340" s="5" t="s">
        <v>20</v>
      </c>
      <c r="H340">
        <v>1690</v>
      </c>
      <c r="I340">
        <f t="shared" si="22"/>
        <v>73.989999999999995</v>
      </c>
      <c r="J340" t="s">
        <v>21</v>
      </c>
      <c r="K340" t="s">
        <v>22</v>
      </c>
      <c r="L340">
        <v>1317790800</v>
      </c>
      <c r="M340" s="11">
        <f t="shared" si="20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1"/>
        <v>79.951577402787962</v>
      </c>
      <c r="G341" s="5" t="s">
        <v>74</v>
      </c>
      <c r="H341">
        <v>1297</v>
      </c>
      <c r="I341">
        <f t="shared" si="22"/>
        <v>84.02</v>
      </c>
      <c r="J341" t="s">
        <v>15</v>
      </c>
      <c r="K341" t="s">
        <v>16</v>
      </c>
      <c r="L341">
        <v>1501650000</v>
      </c>
      <c r="M341" s="11">
        <f t="shared" si="20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1"/>
        <v>94.242587601078171</v>
      </c>
      <c r="G342" s="5" t="s">
        <v>14</v>
      </c>
      <c r="H342">
        <v>393</v>
      </c>
      <c r="I342">
        <f t="shared" si="22"/>
        <v>88.97</v>
      </c>
      <c r="J342" t="s">
        <v>21</v>
      </c>
      <c r="K342" t="s">
        <v>22</v>
      </c>
      <c r="L342">
        <v>1323669600</v>
      </c>
      <c r="M342" s="11">
        <f t="shared" si="20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1"/>
        <v>84.669291338582681</v>
      </c>
      <c r="G343" s="5" t="s">
        <v>14</v>
      </c>
      <c r="H343">
        <v>1257</v>
      </c>
      <c r="I343">
        <f t="shared" si="22"/>
        <v>76.989999999999995</v>
      </c>
      <c r="J343" t="s">
        <v>21</v>
      </c>
      <c r="K343" t="s">
        <v>22</v>
      </c>
      <c r="L343">
        <v>1440738000</v>
      </c>
      <c r="M343" s="11">
        <f t="shared" si="20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1"/>
        <v>66.521920668058456</v>
      </c>
      <c r="G344" s="5" t="s">
        <v>14</v>
      </c>
      <c r="H344">
        <v>328</v>
      </c>
      <c r="I344">
        <f t="shared" si="22"/>
        <v>97.15</v>
      </c>
      <c r="J344" t="s">
        <v>21</v>
      </c>
      <c r="K344" t="s">
        <v>22</v>
      </c>
      <c r="L344">
        <v>1374296400</v>
      </c>
      <c r="M344" s="11">
        <f t="shared" si="20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1"/>
        <v>53.922222222222224</v>
      </c>
      <c r="G345" s="5" t="s">
        <v>14</v>
      </c>
      <c r="H345">
        <v>147</v>
      </c>
      <c r="I345">
        <f t="shared" si="22"/>
        <v>33.01</v>
      </c>
      <c r="J345" t="s">
        <v>21</v>
      </c>
      <c r="K345" t="s">
        <v>22</v>
      </c>
      <c r="L345">
        <v>1384840800</v>
      </c>
      <c r="M345" s="11">
        <f t="shared" si="20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1"/>
        <v>41.983299595141702</v>
      </c>
      <c r="G346" s="5" t="s">
        <v>14</v>
      </c>
      <c r="H346">
        <v>830</v>
      </c>
      <c r="I346">
        <f t="shared" si="22"/>
        <v>99.95</v>
      </c>
      <c r="J346" t="s">
        <v>21</v>
      </c>
      <c r="K346" t="s">
        <v>22</v>
      </c>
      <c r="L346">
        <v>1516600800</v>
      </c>
      <c r="M346" s="11">
        <f t="shared" si="20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1"/>
        <v>14.69479695431472</v>
      </c>
      <c r="G347" s="5" t="s">
        <v>14</v>
      </c>
      <c r="H347">
        <v>331</v>
      </c>
      <c r="I347">
        <f t="shared" si="22"/>
        <v>69.97</v>
      </c>
      <c r="J347" t="s">
        <v>40</v>
      </c>
      <c r="K347" t="s">
        <v>41</v>
      </c>
      <c r="L347">
        <v>1436418000</v>
      </c>
      <c r="M347" s="11">
        <f t="shared" si="20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1"/>
        <v>34.475000000000001</v>
      </c>
      <c r="G348" s="5" t="s">
        <v>14</v>
      </c>
      <c r="H348">
        <v>25</v>
      </c>
      <c r="I348">
        <f t="shared" si="22"/>
        <v>110.32</v>
      </c>
      <c r="J348" t="s">
        <v>21</v>
      </c>
      <c r="K348" t="s">
        <v>22</v>
      </c>
      <c r="L348">
        <v>1503550800</v>
      </c>
      <c r="M348" s="11">
        <f t="shared" si="20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1"/>
        <v>1400.7777777777778</v>
      </c>
      <c r="G349" s="5" t="s">
        <v>20</v>
      </c>
      <c r="H349">
        <v>191</v>
      </c>
      <c r="I349">
        <f t="shared" si="22"/>
        <v>66.010000000000005</v>
      </c>
      <c r="J349" t="s">
        <v>21</v>
      </c>
      <c r="K349" t="s">
        <v>22</v>
      </c>
      <c r="L349">
        <v>1423634400</v>
      </c>
      <c r="M349" s="11">
        <f t="shared" si="20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1"/>
        <v>71.770351758793964</v>
      </c>
      <c r="G350" s="5" t="s">
        <v>14</v>
      </c>
      <c r="H350">
        <v>3483</v>
      </c>
      <c r="I350">
        <f t="shared" si="22"/>
        <v>41.01</v>
      </c>
      <c r="J350" t="s">
        <v>21</v>
      </c>
      <c r="K350" t="s">
        <v>22</v>
      </c>
      <c r="L350">
        <v>1487224800</v>
      </c>
      <c r="M350" s="11">
        <f t="shared" si="20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1"/>
        <v>53.074115044247783</v>
      </c>
      <c r="G351" s="5" t="s">
        <v>14</v>
      </c>
      <c r="H351">
        <v>923</v>
      </c>
      <c r="I351">
        <f t="shared" si="22"/>
        <v>103.96</v>
      </c>
      <c r="J351" t="s">
        <v>21</v>
      </c>
      <c r="K351" t="s">
        <v>22</v>
      </c>
      <c r="L351">
        <v>1500008400</v>
      </c>
      <c r="M351" s="11">
        <f t="shared" si="20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1"/>
        <v>5</v>
      </c>
      <c r="G352" s="5" t="s">
        <v>14</v>
      </c>
      <c r="H352">
        <v>1</v>
      </c>
      <c r="I352">
        <f t="shared" si="22"/>
        <v>5</v>
      </c>
      <c r="J352" t="s">
        <v>21</v>
      </c>
      <c r="K352" t="s">
        <v>22</v>
      </c>
      <c r="L352">
        <v>1432098000</v>
      </c>
      <c r="M352" s="11">
        <f t="shared" si="20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1"/>
        <v>127.70715249662618</v>
      </c>
      <c r="G353" s="5" t="s">
        <v>20</v>
      </c>
      <c r="H353">
        <v>2013</v>
      </c>
      <c r="I353">
        <f t="shared" si="22"/>
        <v>47.01</v>
      </c>
      <c r="J353" t="s">
        <v>21</v>
      </c>
      <c r="K353" t="s">
        <v>22</v>
      </c>
      <c r="L353">
        <v>1440392400</v>
      </c>
      <c r="M353" s="11">
        <f t="shared" si="20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1"/>
        <v>34.892857142857139</v>
      </c>
      <c r="G354" s="5" t="s">
        <v>14</v>
      </c>
      <c r="H354">
        <v>33</v>
      </c>
      <c r="I354">
        <f t="shared" si="22"/>
        <v>29.61</v>
      </c>
      <c r="J354" t="s">
        <v>15</v>
      </c>
      <c r="K354" t="s">
        <v>16</v>
      </c>
      <c r="L354">
        <v>1446876000</v>
      </c>
      <c r="M354" s="11">
        <f t="shared" si="20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1"/>
        <v>410.59821428571428</v>
      </c>
      <c r="G355" s="5" t="s">
        <v>20</v>
      </c>
      <c r="H355">
        <v>1703</v>
      </c>
      <c r="I355">
        <f t="shared" si="22"/>
        <v>81.010000000000005</v>
      </c>
      <c r="J355" t="s">
        <v>21</v>
      </c>
      <c r="K355" t="s">
        <v>22</v>
      </c>
      <c r="L355">
        <v>1562302800</v>
      </c>
      <c r="M355" s="11">
        <f t="shared" si="20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1"/>
        <v>123.73770491803278</v>
      </c>
      <c r="G356" s="5" t="s">
        <v>20</v>
      </c>
      <c r="H356">
        <v>80</v>
      </c>
      <c r="I356">
        <f t="shared" si="22"/>
        <v>94.35</v>
      </c>
      <c r="J356" t="s">
        <v>36</v>
      </c>
      <c r="K356" t="s">
        <v>37</v>
      </c>
      <c r="L356">
        <v>1378184400</v>
      </c>
      <c r="M356" s="11">
        <f t="shared" si="20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1"/>
        <v>58.973684210526315</v>
      </c>
      <c r="G357" s="5" t="s">
        <v>47</v>
      </c>
      <c r="H357">
        <v>86</v>
      </c>
      <c r="I357">
        <f t="shared" si="22"/>
        <v>26.06</v>
      </c>
      <c r="J357" t="s">
        <v>21</v>
      </c>
      <c r="K357" t="s">
        <v>22</v>
      </c>
      <c r="L357">
        <v>1485064800</v>
      </c>
      <c r="M357" s="11">
        <f t="shared" si="20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1"/>
        <v>36.892473118279568</v>
      </c>
      <c r="G358" s="5" t="s">
        <v>14</v>
      </c>
      <c r="H358">
        <v>40</v>
      </c>
      <c r="I358">
        <f t="shared" si="22"/>
        <v>85.78</v>
      </c>
      <c r="J358" t="s">
        <v>107</v>
      </c>
      <c r="K358" t="s">
        <v>108</v>
      </c>
      <c r="L358">
        <v>1326520800</v>
      </c>
      <c r="M358" s="11">
        <f t="shared" si="20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1"/>
        <v>184.91304347826087</v>
      </c>
      <c r="G359" s="5" t="s">
        <v>20</v>
      </c>
      <c r="H359">
        <v>41</v>
      </c>
      <c r="I359">
        <f t="shared" si="22"/>
        <v>103.73</v>
      </c>
      <c r="J359" t="s">
        <v>21</v>
      </c>
      <c r="K359" t="s">
        <v>22</v>
      </c>
      <c r="L359">
        <v>1441256400</v>
      </c>
      <c r="M359" s="11">
        <f t="shared" si="20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1"/>
        <v>11.814432989690722</v>
      </c>
      <c r="G360" s="5" t="s">
        <v>14</v>
      </c>
      <c r="H360">
        <v>23</v>
      </c>
      <c r="I360">
        <f t="shared" si="22"/>
        <v>49.83</v>
      </c>
      <c r="J360" t="s">
        <v>15</v>
      </c>
      <c r="K360" t="s">
        <v>16</v>
      </c>
      <c r="L360">
        <v>1533877200</v>
      </c>
      <c r="M360" s="11">
        <f t="shared" si="20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1"/>
        <v>298.7</v>
      </c>
      <c r="G361" s="5" t="s">
        <v>20</v>
      </c>
      <c r="H361">
        <v>187</v>
      </c>
      <c r="I361">
        <f t="shared" si="22"/>
        <v>63.89</v>
      </c>
      <c r="J361" t="s">
        <v>21</v>
      </c>
      <c r="K361" t="s">
        <v>22</v>
      </c>
      <c r="L361">
        <v>1314421200</v>
      </c>
      <c r="M361" s="11">
        <f t="shared" si="20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1"/>
        <v>226.35175879396985</v>
      </c>
      <c r="G362" s="5" t="s">
        <v>20</v>
      </c>
      <c r="H362">
        <v>2875</v>
      </c>
      <c r="I362">
        <f t="shared" si="22"/>
        <v>47</v>
      </c>
      <c r="J362" t="s">
        <v>40</v>
      </c>
      <c r="K362" t="s">
        <v>41</v>
      </c>
      <c r="L362">
        <v>1293861600</v>
      </c>
      <c r="M362" s="11">
        <f t="shared" si="20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1"/>
        <v>173.56363636363636</v>
      </c>
      <c r="G363" s="5" t="s">
        <v>20</v>
      </c>
      <c r="H363">
        <v>88</v>
      </c>
      <c r="I363">
        <f t="shared" si="22"/>
        <v>108.48</v>
      </c>
      <c r="J363" t="s">
        <v>21</v>
      </c>
      <c r="K363" t="s">
        <v>22</v>
      </c>
      <c r="L363">
        <v>1507352400</v>
      </c>
      <c r="M363" s="11">
        <f t="shared" si="20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1"/>
        <v>371.75675675675677</v>
      </c>
      <c r="G364" s="5" t="s">
        <v>20</v>
      </c>
      <c r="H364">
        <v>191</v>
      </c>
      <c r="I364">
        <f t="shared" si="22"/>
        <v>72.02</v>
      </c>
      <c r="J364" t="s">
        <v>21</v>
      </c>
      <c r="K364" t="s">
        <v>22</v>
      </c>
      <c r="L364">
        <v>1296108000</v>
      </c>
      <c r="M364" s="11">
        <f t="shared" si="20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1"/>
        <v>160.19230769230771</v>
      </c>
      <c r="G365" s="5" t="s">
        <v>20</v>
      </c>
      <c r="H365">
        <v>139</v>
      </c>
      <c r="I365">
        <f t="shared" si="22"/>
        <v>59.93</v>
      </c>
      <c r="J365" t="s">
        <v>21</v>
      </c>
      <c r="K365" t="s">
        <v>22</v>
      </c>
      <c r="L365">
        <v>1324965600</v>
      </c>
      <c r="M365" s="11">
        <f t="shared" si="20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1"/>
        <v>1616.3333333333335</v>
      </c>
      <c r="G366" s="5" t="s">
        <v>20</v>
      </c>
      <c r="H366">
        <v>186</v>
      </c>
      <c r="I366">
        <f t="shared" si="22"/>
        <v>78.209999999999994</v>
      </c>
      <c r="J366" t="s">
        <v>21</v>
      </c>
      <c r="K366" t="s">
        <v>22</v>
      </c>
      <c r="L366">
        <v>1520229600</v>
      </c>
      <c r="M366" s="11">
        <f t="shared" si="20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1"/>
        <v>733.4375</v>
      </c>
      <c r="G367" s="5" t="s">
        <v>20</v>
      </c>
      <c r="H367">
        <v>112</v>
      </c>
      <c r="I367">
        <f t="shared" si="22"/>
        <v>104.78</v>
      </c>
      <c r="J367" t="s">
        <v>26</v>
      </c>
      <c r="K367" t="s">
        <v>27</v>
      </c>
      <c r="L367">
        <v>1482991200</v>
      </c>
      <c r="M367" s="11">
        <f t="shared" si="20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1"/>
        <v>592.11111111111109</v>
      </c>
      <c r="G368" s="5" t="s">
        <v>20</v>
      </c>
      <c r="H368">
        <v>101</v>
      </c>
      <c r="I368">
        <f t="shared" si="22"/>
        <v>105.52</v>
      </c>
      <c r="J368" t="s">
        <v>21</v>
      </c>
      <c r="K368" t="s">
        <v>22</v>
      </c>
      <c r="L368">
        <v>1294034400</v>
      </c>
      <c r="M368" s="11">
        <f t="shared" si="20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1"/>
        <v>18.888888888888889</v>
      </c>
      <c r="G369" s="5" t="s">
        <v>14</v>
      </c>
      <c r="H369">
        <v>75</v>
      </c>
      <c r="I369">
        <f t="shared" si="22"/>
        <v>24.93</v>
      </c>
      <c r="J369" t="s">
        <v>21</v>
      </c>
      <c r="K369" t="s">
        <v>22</v>
      </c>
      <c r="L369">
        <v>1413608400</v>
      </c>
      <c r="M369" s="11">
        <f t="shared" si="20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1"/>
        <v>276.80769230769232</v>
      </c>
      <c r="G370" s="5" t="s">
        <v>20</v>
      </c>
      <c r="H370">
        <v>206</v>
      </c>
      <c r="I370">
        <f t="shared" si="22"/>
        <v>69.87</v>
      </c>
      <c r="J370" t="s">
        <v>40</v>
      </c>
      <c r="K370" t="s">
        <v>41</v>
      </c>
      <c r="L370">
        <v>1286946000</v>
      </c>
      <c r="M370" s="11">
        <f t="shared" si="20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1"/>
        <v>273.01851851851848</v>
      </c>
      <c r="G371" s="5" t="s">
        <v>20</v>
      </c>
      <c r="H371">
        <v>154</v>
      </c>
      <c r="I371">
        <f t="shared" si="22"/>
        <v>95.73</v>
      </c>
      <c r="J371" t="s">
        <v>21</v>
      </c>
      <c r="K371" t="s">
        <v>22</v>
      </c>
      <c r="L371">
        <v>1359871200</v>
      </c>
      <c r="M371" s="11">
        <f t="shared" si="20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1"/>
        <v>159.36331255565449</v>
      </c>
      <c r="G372" s="5" t="s">
        <v>20</v>
      </c>
      <c r="H372">
        <v>5966</v>
      </c>
      <c r="I372">
        <f t="shared" si="22"/>
        <v>30</v>
      </c>
      <c r="J372" t="s">
        <v>21</v>
      </c>
      <c r="K372" t="s">
        <v>22</v>
      </c>
      <c r="L372">
        <v>1555304400</v>
      </c>
      <c r="M372" s="11">
        <f t="shared" si="20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1"/>
        <v>67.869978858350947</v>
      </c>
      <c r="G373" s="5" t="s">
        <v>14</v>
      </c>
      <c r="H373">
        <v>2176</v>
      </c>
      <c r="I373">
        <f t="shared" si="22"/>
        <v>59.01</v>
      </c>
      <c r="J373" t="s">
        <v>21</v>
      </c>
      <c r="K373" t="s">
        <v>22</v>
      </c>
      <c r="L373">
        <v>1423375200</v>
      </c>
      <c r="M373" s="11">
        <f t="shared" si="20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1"/>
        <v>1591.5555555555554</v>
      </c>
      <c r="G374" s="5" t="s">
        <v>20</v>
      </c>
      <c r="H374">
        <v>169</v>
      </c>
      <c r="I374">
        <f t="shared" si="22"/>
        <v>84.76</v>
      </c>
      <c r="J374" t="s">
        <v>21</v>
      </c>
      <c r="K374" t="s">
        <v>22</v>
      </c>
      <c r="L374">
        <v>1420696800</v>
      </c>
      <c r="M374" s="11">
        <f t="shared" si="20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1"/>
        <v>730.18222222222221</v>
      </c>
      <c r="G375" s="5" t="s">
        <v>20</v>
      </c>
      <c r="H375">
        <v>2106</v>
      </c>
      <c r="I375">
        <f t="shared" si="22"/>
        <v>78.010000000000005</v>
      </c>
      <c r="J375" t="s">
        <v>21</v>
      </c>
      <c r="K375" t="s">
        <v>22</v>
      </c>
      <c r="L375">
        <v>1502946000</v>
      </c>
      <c r="M375" s="11">
        <f t="shared" si="20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1"/>
        <v>13.185782556750297</v>
      </c>
      <c r="G376" s="5" t="s">
        <v>14</v>
      </c>
      <c r="H376">
        <v>441</v>
      </c>
      <c r="I376">
        <f t="shared" si="22"/>
        <v>50.05</v>
      </c>
      <c r="J376" t="s">
        <v>21</v>
      </c>
      <c r="K376" t="s">
        <v>22</v>
      </c>
      <c r="L376">
        <v>1547186400</v>
      </c>
      <c r="M376" s="11">
        <f t="shared" si="20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1"/>
        <v>54.777777777777779</v>
      </c>
      <c r="G377" s="5" t="s">
        <v>14</v>
      </c>
      <c r="H377">
        <v>25</v>
      </c>
      <c r="I377">
        <f t="shared" si="22"/>
        <v>59.16</v>
      </c>
      <c r="J377" t="s">
        <v>21</v>
      </c>
      <c r="K377" t="s">
        <v>22</v>
      </c>
      <c r="L377">
        <v>1444971600</v>
      </c>
      <c r="M377" s="11">
        <f t="shared" si="20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1"/>
        <v>361.02941176470591</v>
      </c>
      <c r="G378" s="5" t="s">
        <v>20</v>
      </c>
      <c r="H378">
        <v>131</v>
      </c>
      <c r="I378">
        <f t="shared" si="22"/>
        <v>93.7</v>
      </c>
      <c r="J378" t="s">
        <v>21</v>
      </c>
      <c r="K378" t="s">
        <v>22</v>
      </c>
      <c r="L378">
        <v>1404622800</v>
      </c>
      <c r="M378" s="11">
        <f t="shared" si="20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1"/>
        <v>10.257545271629779</v>
      </c>
      <c r="G379" s="5" t="s">
        <v>14</v>
      </c>
      <c r="H379">
        <v>127</v>
      </c>
      <c r="I379">
        <f t="shared" si="22"/>
        <v>40.14</v>
      </c>
      <c r="J379" t="s">
        <v>21</v>
      </c>
      <c r="K379" t="s">
        <v>22</v>
      </c>
      <c r="L379">
        <v>1571720400</v>
      </c>
      <c r="M379" s="11">
        <f t="shared" si="20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1"/>
        <v>13.962962962962964</v>
      </c>
      <c r="G380" s="5" t="s">
        <v>14</v>
      </c>
      <c r="H380">
        <v>355</v>
      </c>
      <c r="I380">
        <f t="shared" si="22"/>
        <v>70.09</v>
      </c>
      <c r="J380" t="s">
        <v>21</v>
      </c>
      <c r="K380" t="s">
        <v>22</v>
      </c>
      <c r="L380">
        <v>1526878800</v>
      </c>
      <c r="M380" s="11">
        <f t="shared" si="20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1"/>
        <v>40.444444444444443</v>
      </c>
      <c r="G381" s="5" t="s">
        <v>14</v>
      </c>
      <c r="H381">
        <v>44</v>
      </c>
      <c r="I381">
        <f t="shared" si="22"/>
        <v>66.180000000000007</v>
      </c>
      <c r="J381" t="s">
        <v>40</v>
      </c>
      <c r="K381" t="s">
        <v>41</v>
      </c>
      <c r="L381">
        <v>1319691600</v>
      </c>
      <c r="M381" s="11">
        <f t="shared" si="20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1"/>
        <v>160.32</v>
      </c>
      <c r="G382" s="5" t="s">
        <v>20</v>
      </c>
      <c r="H382">
        <v>84</v>
      </c>
      <c r="I382">
        <f t="shared" si="22"/>
        <v>47.71</v>
      </c>
      <c r="J382" t="s">
        <v>21</v>
      </c>
      <c r="K382" t="s">
        <v>22</v>
      </c>
      <c r="L382">
        <v>1371963600</v>
      </c>
      <c r="M382" s="11">
        <f t="shared" si="20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1"/>
        <v>183.9433962264151</v>
      </c>
      <c r="G383" s="5" t="s">
        <v>20</v>
      </c>
      <c r="H383">
        <v>155</v>
      </c>
      <c r="I383">
        <f t="shared" si="22"/>
        <v>62.9</v>
      </c>
      <c r="J383" t="s">
        <v>21</v>
      </c>
      <c r="K383" t="s">
        <v>22</v>
      </c>
      <c r="L383">
        <v>1433739600</v>
      </c>
      <c r="M383" s="11">
        <f t="shared" si="20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1"/>
        <v>63.769230769230766</v>
      </c>
      <c r="G384" s="5" t="s">
        <v>14</v>
      </c>
      <c r="H384">
        <v>67</v>
      </c>
      <c r="I384">
        <f t="shared" si="22"/>
        <v>86.61</v>
      </c>
      <c r="J384" t="s">
        <v>21</v>
      </c>
      <c r="K384" t="s">
        <v>22</v>
      </c>
      <c r="L384">
        <v>1508130000</v>
      </c>
      <c r="M384" s="11">
        <f t="shared" si="20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1"/>
        <v>225.38095238095238</v>
      </c>
      <c r="G385" s="5" t="s">
        <v>20</v>
      </c>
      <c r="H385">
        <v>189</v>
      </c>
      <c r="I385">
        <f t="shared" si="22"/>
        <v>75.13</v>
      </c>
      <c r="J385" t="s">
        <v>21</v>
      </c>
      <c r="K385" t="s">
        <v>22</v>
      </c>
      <c r="L385">
        <v>1550037600</v>
      </c>
      <c r="M385" s="11">
        <f t="shared" si="20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1"/>
        <v>172.00961538461539</v>
      </c>
      <c r="G386" s="5" t="s">
        <v>20</v>
      </c>
      <c r="H386">
        <v>4799</v>
      </c>
      <c r="I386">
        <f t="shared" si="22"/>
        <v>41</v>
      </c>
      <c r="J386" t="s">
        <v>21</v>
      </c>
      <c r="K386" t="s">
        <v>22</v>
      </c>
      <c r="L386">
        <v>1486706400</v>
      </c>
      <c r="M386" s="11">
        <f t="shared" ref="M386:M449" si="24">(((L386/60)/60)/24)+DATE(1970,1,1)</f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25">SUM(E387/D387)*100</f>
        <v>146.16709511568124</v>
      </c>
      <c r="G387" s="5" t="s">
        <v>20</v>
      </c>
      <c r="H387">
        <v>1137</v>
      </c>
      <c r="I387">
        <f t="shared" ref="I387:I450" si="26">IF(H387=0,0, ROUND(E387/H387,2))</f>
        <v>50.01</v>
      </c>
      <c r="J387" t="s">
        <v>21</v>
      </c>
      <c r="K387" t="s">
        <v>22</v>
      </c>
      <c r="L387">
        <v>1553835600</v>
      </c>
      <c r="M387" s="11">
        <f t="shared" si="24"/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5"/>
        <v>76.42361623616236</v>
      </c>
      <c r="G388" s="5" t="s">
        <v>14</v>
      </c>
      <c r="H388">
        <v>1068</v>
      </c>
      <c r="I388">
        <f t="shared" si="26"/>
        <v>96.96</v>
      </c>
      <c r="J388" t="s">
        <v>21</v>
      </c>
      <c r="K388" t="s">
        <v>22</v>
      </c>
      <c r="L388">
        <v>1277528400</v>
      </c>
      <c r="M388" s="11">
        <f t="shared" si="24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5"/>
        <v>39.261467889908261</v>
      </c>
      <c r="G389" s="5" t="s">
        <v>14</v>
      </c>
      <c r="H389">
        <v>424</v>
      </c>
      <c r="I389">
        <f t="shared" si="26"/>
        <v>100.93</v>
      </c>
      <c r="J389" t="s">
        <v>21</v>
      </c>
      <c r="K389" t="s">
        <v>22</v>
      </c>
      <c r="L389">
        <v>1339477200</v>
      </c>
      <c r="M389" s="11">
        <f t="shared" si="24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5"/>
        <v>11.270034843205574</v>
      </c>
      <c r="G390" s="5" t="s">
        <v>74</v>
      </c>
      <c r="H390">
        <v>145</v>
      </c>
      <c r="I390">
        <f t="shared" si="26"/>
        <v>89.23</v>
      </c>
      <c r="J390" t="s">
        <v>98</v>
      </c>
      <c r="K390" t="s">
        <v>99</v>
      </c>
      <c r="L390">
        <v>1325656800</v>
      </c>
      <c r="M390" s="11">
        <f t="shared" si="24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5"/>
        <v>122.11084337349398</v>
      </c>
      <c r="G391" s="5" t="s">
        <v>20</v>
      </c>
      <c r="H391">
        <v>1152</v>
      </c>
      <c r="I391">
        <f t="shared" si="26"/>
        <v>87.98</v>
      </c>
      <c r="J391" t="s">
        <v>21</v>
      </c>
      <c r="K391" t="s">
        <v>22</v>
      </c>
      <c r="L391">
        <v>1288242000</v>
      </c>
      <c r="M391" s="11">
        <f t="shared" si="24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5"/>
        <v>186.54166666666669</v>
      </c>
      <c r="G392" s="5" t="s">
        <v>20</v>
      </c>
      <c r="H392">
        <v>50</v>
      </c>
      <c r="I392">
        <f t="shared" si="26"/>
        <v>89.54</v>
      </c>
      <c r="J392" t="s">
        <v>21</v>
      </c>
      <c r="K392" t="s">
        <v>22</v>
      </c>
      <c r="L392">
        <v>1379048400</v>
      </c>
      <c r="M392" s="11">
        <f t="shared" si="24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5"/>
        <v>7.2731788079470201</v>
      </c>
      <c r="G393" s="5" t="s">
        <v>14</v>
      </c>
      <c r="H393">
        <v>151</v>
      </c>
      <c r="I393">
        <f t="shared" si="26"/>
        <v>29.09</v>
      </c>
      <c r="J393" t="s">
        <v>21</v>
      </c>
      <c r="K393" t="s">
        <v>22</v>
      </c>
      <c r="L393">
        <v>1389679200</v>
      </c>
      <c r="M393" s="11">
        <f t="shared" si="24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5"/>
        <v>65.642371234207957</v>
      </c>
      <c r="G394" s="5" t="s">
        <v>14</v>
      </c>
      <c r="H394">
        <v>1608</v>
      </c>
      <c r="I394">
        <f t="shared" si="26"/>
        <v>42.01</v>
      </c>
      <c r="J394" t="s">
        <v>21</v>
      </c>
      <c r="K394" t="s">
        <v>22</v>
      </c>
      <c r="L394">
        <v>1294293600</v>
      </c>
      <c r="M394" s="11">
        <f t="shared" si="24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5"/>
        <v>228.96178343949046</v>
      </c>
      <c r="G395" s="5" t="s">
        <v>20</v>
      </c>
      <c r="H395">
        <v>3059</v>
      </c>
      <c r="I395">
        <f t="shared" si="26"/>
        <v>47</v>
      </c>
      <c r="J395" t="s">
        <v>15</v>
      </c>
      <c r="K395" t="s">
        <v>16</v>
      </c>
      <c r="L395">
        <v>1500267600</v>
      </c>
      <c r="M395" s="11">
        <f t="shared" si="24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5"/>
        <v>469.37499999999994</v>
      </c>
      <c r="G396" s="5" t="s">
        <v>20</v>
      </c>
      <c r="H396">
        <v>34</v>
      </c>
      <c r="I396">
        <f t="shared" si="26"/>
        <v>110.44</v>
      </c>
      <c r="J396" t="s">
        <v>21</v>
      </c>
      <c r="K396" t="s">
        <v>22</v>
      </c>
      <c r="L396">
        <v>1375074000</v>
      </c>
      <c r="M396" s="11">
        <f t="shared" si="24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5"/>
        <v>130.11267605633802</v>
      </c>
      <c r="G397" s="5" t="s">
        <v>20</v>
      </c>
      <c r="H397">
        <v>220</v>
      </c>
      <c r="I397">
        <f t="shared" si="26"/>
        <v>41.99</v>
      </c>
      <c r="J397" t="s">
        <v>21</v>
      </c>
      <c r="K397" t="s">
        <v>22</v>
      </c>
      <c r="L397">
        <v>1323324000</v>
      </c>
      <c r="M397" s="11">
        <f t="shared" si="24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5"/>
        <v>167.05422993492408</v>
      </c>
      <c r="G398" s="5" t="s">
        <v>20</v>
      </c>
      <c r="H398">
        <v>1604</v>
      </c>
      <c r="I398">
        <f t="shared" si="26"/>
        <v>48.01</v>
      </c>
      <c r="J398" t="s">
        <v>26</v>
      </c>
      <c r="K398" t="s">
        <v>27</v>
      </c>
      <c r="L398">
        <v>1538715600</v>
      </c>
      <c r="M398" s="11">
        <f t="shared" si="24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5"/>
        <v>173.8641975308642</v>
      </c>
      <c r="G399" s="5" t="s">
        <v>20</v>
      </c>
      <c r="H399">
        <v>454</v>
      </c>
      <c r="I399">
        <f t="shared" si="26"/>
        <v>31.02</v>
      </c>
      <c r="J399" t="s">
        <v>21</v>
      </c>
      <c r="K399" t="s">
        <v>22</v>
      </c>
      <c r="L399">
        <v>1369285200</v>
      </c>
      <c r="M399" s="11">
        <f t="shared" si="24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5"/>
        <v>717.76470588235293</v>
      </c>
      <c r="G400" s="5" t="s">
        <v>20</v>
      </c>
      <c r="H400">
        <v>123</v>
      </c>
      <c r="I400">
        <f t="shared" si="26"/>
        <v>99.2</v>
      </c>
      <c r="J400" t="s">
        <v>107</v>
      </c>
      <c r="K400" t="s">
        <v>108</v>
      </c>
      <c r="L400">
        <v>1525755600</v>
      </c>
      <c r="M400" s="11">
        <f t="shared" si="24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5"/>
        <v>63.850976361767728</v>
      </c>
      <c r="G401" s="5" t="s">
        <v>14</v>
      </c>
      <c r="H401">
        <v>941</v>
      </c>
      <c r="I401">
        <f t="shared" si="26"/>
        <v>66.02</v>
      </c>
      <c r="J401" t="s">
        <v>21</v>
      </c>
      <c r="K401" t="s">
        <v>22</v>
      </c>
      <c r="L401">
        <v>1296626400</v>
      </c>
      <c r="M401" s="11">
        <f t="shared" si="24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5"/>
        <v>2</v>
      </c>
      <c r="G402" s="5" t="s">
        <v>14</v>
      </c>
      <c r="H402">
        <v>1</v>
      </c>
      <c r="I402">
        <f t="shared" si="26"/>
        <v>2</v>
      </c>
      <c r="J402" t="s">
        <v>21</v>
      </c>
      <c r="K402" t="s">
        <v>22</v>
      </c>
      <c r="L402">
        <v>1376629200</v>
      </c>
      <c r="M402" s="11">
        <f t="shared" si="24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5"/>
        <v>1530.2222222222222</v>
      </c>
      <c r="G403" s="5" t="s">
        <v>20</v>
      </c>
      <c r="H403">
        <v>299</v>
      </c>
      <c r="I403">
        <f t="shared" si="26"/>
        <v>46.06</v>
      </c>
      <c r="J403" t="s">
        <v>21</v>
      </c>
      <c r="K403" t="s">
        <v>22</v>
      </c>
      <c r="L403">
        <v>1572152400</v>
      </c>
      <c r="M403" s="11">
        <f t="shared" si="24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5"/>
        <v>40.356164383561641</v>
      </c>
      <c r="G404" s="5" t="s">
        <v>14</v>
      </c>
      <c r="H404">
        <v>40</v>
      </c>
      <c r="I404">
        <f t="shared" si="26"/>
        <v>73.650000000000006</v>
      </c>
      <c r="J404" t="s">
        <v>21</v>
      </c>
      <c r="K404" t="s">
        <v>22</v>
      </c>
      <c r="L404">
        <v>1325829600</v>
      </c>
      <c r="M404" s="11">
        <f t="shared" si="24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5"/>
        <v>86.220633299284984</v>
      </c>
      <c r="G405" s="5" t="s">
        <v>14</v>
      </c>
      <c r="H405">
        <v>3015</v>
      </c>
      <c r="I405">
        <f t="shared" si="26"/>
        <v>55.99</v>
      </c>
      <c r="J405" t="s">
        <v>15</v>
      </c>
      <c r="K405" t="s">
        <v>16</v>
      </c>
      <c r="L405">
        <v>1273640400</v>
      </c>
      <c r="M405" s="11">
        <f t="shared" si="24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5"/>
        <v>315.58486707566465</v>
      </c>
      <c r="G406" s="5" t="s">
        <v>20</v>
      </c>
      <c r="H406">
        <v>2237</v>
      </c>
      <c r="I406">
        <f t="shared" si="26"/>
        <v>68.989999999999995</v>
      </c>
      <c r="J406" t="s">
        <v>21</v>
      </c>
      <c r="K406" t="s">
        <v>22</v>
      </c>
      <c r="L406">
        <v>1510639200</v>
      </c>
      <c r="M406" s="11">
        <f t="shared" si="24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5"/>
        <v>89.618243243243242</v>
      </c>
      <c r="G407" s="5" t="s">
        <v>14</v>
      </c>
      <c r="H407">
        <v>435</v>
      </c>
      <c r="I407">
        <f t="shared" si="26"/>
        <v>60.98</v>
      </c>
      <c r="J407" t="s">
        <v>21</v>
      </c>
      <c r="K407" t="s">
        <v>22</v>
      </c>
      <c r="L407">
        <v>1528088400</v>
      </c>
      <c r="M407" s="11">
        <f t="shared" si="24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5"/>
        <v>182.14503816793894</v>
      </c>
      <c r="G408" s="5" t="s">
        <v>20</v>
      </c>
      <c r="H408">
        <v>645</v>
      </c>
      <c r="I408">
        <f t="shared" si="26"/>
        <v>110.98</v>
      </c>
      <c r="J408" t="s">
        <v>21</v>
      </c>
      <c r="K408" t="s">
        <v>22</v>
      </c>
      <c r="L408">
        <v>1359525600</v>
      </c>
      <c r="M408" s="11">
        <f t="shared" si="24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5"/>
        <v>355.88235294117646</v>
      </c>
      <c r="G409" s="5" t="s">
        <v>20</v>
      </c>
      <c r="H409">
        <v>484</v>
      </c>
      <c r="I409">
        <f t="shared" si="26"/>
        <v>25</v>
      </c>
      <c r="J409" t="s">
        <v>36</v>
      </c>
      <c r="K409" t="s">
        <v>37</v>
      </c>
      <c r="L409">
        <v>1570942800</v>
      </c>
      <c r="M409" s="11">
        <f t="shared" si="24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5"/>
        <v>131.83695652173913</v>
      </c>
      <c r="G410" s="5" t="s">
        <v>20</v>
      </c>
      <c r="H410">
        <v>154</v>
      </c>
      <c r="I410">
        <f t="shared" si="26"/>
        <v>78.760000000000005</v>
      </c>
      <c r="J410" t="s">
        <v>15</v>
      </c>
      <c r="K410" t="s">
        <v>16</v>
      </c>
      <c r="L410">
        <v>1466398800</v>
      </c>
      <c r="M410" s="11">
        <f t="shared" si="24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5"/>
        <v>46.315634218289084</v>
      </c>
      <c r="G411" s="5" t="s">
        <v>14</v>
      </c>
      <c r="H411">
        <v>714</v>
      </c>
      <c r="I411">
        <f t="shared" si="26"/>
        <v>87.96</v>
      </c>
      <c r="J411" t="s">
        <v>21</v>
      </c>
      <c r="K411" t="s">
        <v>22</v>
      </c>
      <c r="L411">
        <v>1492491600</v>
      </c>
      <c r="M411" s="11">
        <f t="shared" si="24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5"/>
        <v>36.132726089785294</v>
      </c>
      <c r="G412" s="5" t="s">
        <v>47</v>
      </c>
      <c r="H412">
        <v>1111</v>
      </c>
      <c r="I412">
        <f t="shared" si="26"/>
        <v>49.99</v>
      </c>
      <c r="J412" t="s">
        <v>21</v>
      </c>
      <c r="K412" t="s">
        <v>22</v>
      </c>
      <c r="L412">
        <v>1430197200</v>
      </c>
      <c r="M412" s="11">
        <f t="shared" si="24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5"/>
        <v>104.62820512820512</v>
      </c>
      <c r="G413" s="5" t="s">
        <v>20</v>
      </c>
      <c r="H413">
        <v>82</v>
      </c>
      <c r="I413">
        <f t="shared" si="26"/>
        <v>99.52</v>
      </c>
      <c r="J413" t="s">
        <v>21</v>
      </c>
      <c r="K413" t="s">
        <v>22</v>
      </c>
      <c r="L413">
        <v>1496034000</v>
      </c>
      <c r="M413" s="11">
        <f t="shared" si="24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5"/>
        <v>668.85714285714289</v>
      </c>
      <c r="G414" s="5" t="s">
        <v>20</v>
      </c>
      <c r="H414">
        <v>134</v>
      </c>
      <c r="I414">
        <f t="shared" si="26"/>
        <v>104.82</v>
      </c>
      <c r="J414" t="s">
        <v>21</v>
      </c>
      <c r="K414" t="s">
        <v>22</v>
      </c>
      <c r="L414">
        <v>1388728800</v>
      </c>
      <c r="M414" s="11">
        <f t="shared" si="24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5"/>
        <v>62.072823218997364</v>
      </c>
      <c r="G415" s="5" t="s">
        <v>47</v>
      </c>
      <c r="H415">
        <v>1089</v>
      </c>
      <c r="I415">
        <f t="shared" si="26"/>
        <v>108.01</v>
      </c>
      <c r="J415" t="s">
        <v>21</v>
      </c>
      <c r="K415" t="s">
        <v>22</v>
      </c>
      <c r="L415">
        <v>1543298400</v>
      </c>
      <c r="M415" s="11">
        <f t="shared" si="24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5"/>
        <v>84.699787460148784</v>
      </c>
      <c r="G416" s="5" t="s">
        <v>14</v>
      </c>
      <c r="H416">
        <v>5497</v>
      </c>
      <c r="I416">
        <f t="shared" si="26"/>
        <v>29</v>
      </c>
      <c r="J416" t="s">
        <v>21</v>
      </c>
      <c r="K416" t="s">
        <v>22</v>
      </c>
      <c r="L416">
        <v>1271739600</v>
      </c>
      <c r="M416" s="11">
        <f t="shared" si="24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5"/>
        <v>11.059030837004405</v>
      </c>
      <c r="G417" s="5" t="s">
        <v>14</v>
      </c>
      <c r="H417">
        <v>418</v>
      </c>
      <c r="I417">
        <f t="shared" si="26"/>
        <v>30.03</v>
      </c>
      <c r="J417" t="s">
        <v>21</v>
      </c>
      <c r="K417" t="s">
        <v>22</v>
      </c>
      <c r="L417">
        <v>1326434400</v>
      </c>
      <c r="M417" s="11">
        <f t="shared" si="24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5"/>
        <v>43.838781575037146</v>
      </c>
      <c r="G418" s="5" t="s">
        <v>14</v>
      </c>
      <c r="H418">
        <v>1439</v>
      </c>
      <c r="I418">
        <f t="shared" si="26"/>
        <v>41.01</v>
      </c>
      <c r="J418" t="s">
        <v>21</v>
      </c>
      <c r="K418" t="s">
        <v>22</v>
      </c>
      <c r="L418">
        <v>1295244000</v>
      </c>
      <c r="M418" s="11">
        <f t="shared" si="24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5"/>
        <v>55.470588235294116</v>
      </c>
      <c r="G419" s="5" t="s">
        <v>14</v>
      </c>
      <c r="H419">
        <v>15</v>
      </c>
      <c r="I419">
        <f t="shared" si="26"/>
        <v>62.87</v>
      </c>
      <c r="J419" t="s">
        <v>21</v>
      </c>
      <c r="K419" t="s">
        <v>22</v>
      </c>
      <c r="L419">
        <v>1541221200</v>
      </c>
      <c r="M419" s="11">
        <f t="shared" si="24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5"/>
        <v>57.399511301160658</v>
      </c>
      <c r="G420" s="5" t="s">
        <v>14</v>
      </c>
      <c r="H420">
        <v>1999</v>
      </c>
      <c r="I420">
        <f t="shared" si="26"/>
        <v>47.01</v>
      </c>
      <c r="J420" t="s">
        <v>15</v>
      </c>
      <c r="K420" t="s">
        <v>16</v>
      </c>
      <c r="L420">
        <v>1336280400</v>
      </c>
      <c r="M420" s="11">
        <f t="shared" si="24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5"/>
        <v>123.43497363796135</v>
      </c>
      <c r="G421" s="5" t="s">
        <v>20</v>
      </c>
      <c r="H421">
        <v>5203</v>
      </c>
      <c r="I421">
        <f t="shared" si="26"/>
        <v>27</v>
      </c>
      <c r="J421" t="s">
        <v>21</v>
      </c>
      <c r="K421" t="s">
        <v>22</v>
      </c>
      <c r="L421">
        <v>1324533600</v>
      </c>
      <c r="M421" s="11">
        <f t="shared" si="24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5"/>
        <v>128.46</v>
      </c>
      <c r="G422" s="5" t="s">
        <v>20</v>
      </c>
      <c r="H422">
        <v>94</v>
      </c>
      <c r="I422">
        <f t="shared" si="26"/>
        <v>68.33</v>
      </c>
      <c r="J422" t="s">
        <v>21</v>
      </c>
      <c r="K422" t="s">
        <v>22</v>
      </c>
      <c r="L422">
        <v>1498366800</v>
      </c>
      <c r="M422" s="11">
        <f t="shared" si="24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5"/>
        <v>63.989361702127653</v>
      </c>
      <c r="G423" s="5" t="s">
        <v>14</v>
      </c>
      <c r="H423">
        <v>118</v>
      </c>
      <c r="I423">
        <f t="shared" si="26"/>
        <v>50.97</v>
      </c>
      <c r="J423" t="s">
        <v>21</v>
      </c>
      <c r="K423" t="s">
        <v>22</v>
      </c>
      <c r="L423">
        <v>1498712400</v>
      </c>
      <c r="M423" s="11">
        <f t="shared" si="24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5"/>
        <v>127.29885057471265</v>
      </c>
      <c r="G424" s="5" t="s">
        <v>20</v>
      </c>
      <c r="H424">
        <v>205</v>
      </c>
      <c r="I424">
        <f t="shared" si="26"/>
        <v>54.02</v>
      </c>
      <c r="J424" t="s">
        <v>21</v>
      </c>
      <c r="K424" t="s">
        <v>22</v>
      </c>
      <c r="L424">
        <v>1271480400</v>
      </c>
      <c r="M424" s="11">
        <f t="shared" si="24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5"/>
        <v>10.638024357239512</v>
      </c>
      <c r="G425" s="5" t="s">
        <v>14</v>
      </c>
      <c r="H425">
        <v>162</v>
      </c>
      <c r="I425">
        <f t="shared" si="26"/>
        <v>97.06</v>
      </c>
      <c r="J425" t="s">
        <v>21</v>
      </c>
      <c r="K425" t="s">
        <v>22</v>
      </c>
      <c r="L425">
        <v>1316667600</v>
      </c>
      <c r="M425" s="11">
        <f t="shared" si="24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5"/>
        <v>40.470588235294116</v>
      </c>
      <c r="G426" s="5" t="s">
        <v>14</v>
      </c>
      <c r="H426">
        <v>83</v>
      </c>
      <c r="I426">
        <f t="shared" si="26"/>
        <v>24.87</v>
      </c>
      <c r="J426" t="s">
        <v>21</v>
      </c>
      <c r="K426" t="s">
        <v>22</v>
      </c>
      <c r="L426">
        <v>1524027600</v>
      </c>
      <c r="M426" s="11">
        <f t="shared" si="24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5"/>
        <v>287.66666666666663</v>
      </c>
      <c r="G427" s="5" t="s">
        <v>20</v>
      </c>
      <c r="H427">
        <v>92</v>
      </c>
      <c r="I427">
        <f t="shared" si="26"/>
        <v>84.42</v>
      </c>
      <c r="J427" t="s">
        <v>21</v>
      </c>
      <c r="K427" t="s">
        <v>22</v>
      </c>
      <c r="L427">
        <v>1438059600</v>
      </c>
      <c r="M427" s="11">
        <f t="shared" si="24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5"/>
        <v>572.94444444444446</v>
      </c>
      <c r="G428" s="5" t="s">
        <v>20</v>
      </c>
      <c r="H428">
        <v>219</v>
      </c>
      <c r="I428">
        <f t="shared" si="26"/>
        <v>47.09</v>
      </c>
      <c r="J428" t="s">
        <v>21</v>
      </c>
      <c r="K428" t="s">
        <v>22</v>
      </c>
      <c r="L428">
        <v>1361944800</v>
      </c>
      <c r="M428" s="11">
        <f t="shared" si="24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5"/>
        <v>112.90429799426933</v>
      </c>
      <c r="G429" s="5" t="s">
        <v>20</v>
      </c>
      <c r="H429">
        <v>2526</v>
      </c>
      <c r="I429">
        <f t="shared" si="26"/>
        <v>78</v>
      </c>
      <c r="J429" t="s">
        <v>21</v>
      </c>
      <c r="K429" t="s">
        <v>22</v>
      </c>
      <c r="L429">
        <v>1410584400</v>
      </c>
      <c r="M429" s="11">
        <f t="shared" si="24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5"/>
        <v>46.387573964497044</v>
      </c>
      <c r="G430" s="5" t="s">
        <v>14</v>
      </c>
      <c r="H430">
        <v>747</v>
      </c>
      <c r="I430">
        <f t="shared" si="26"/>
        <v>62.97</v>
      </c>
      <c r="J430" t="s">
        <v>21</v>
      </c>
      <c r="K430" t="s">
        <v>22</v>
      </c>
      <c r="L430">
        <v>1297404000</v>
      </c>
      <c r="M430" s="11">
        <f t="shared" si="24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5"/>
        <v>90.675916230366497</v>
      </c>
      <c r="G431" s="5" t="s">
        <v>74</v>
      </c>
      <c r="H431">
        <v>2138</v>
      </c>
      <c r="I431">
        <f t="shared" si="26"/>
        <v>81.010000000000005</v>
      </c>
      <c r="J431" t="s">
        <v>21</v>
      </c>
      <c r="K431" t="s">
        <v>22</v>
      </c>
      <c r="L431">
        <v>1392012000</v>
      </c>
      <c r="M431" s="11">
        <f t="shared" si="24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5"/>
        <v>67.740740740740748</v>
      </c>
      <c r="G432" s="5" t="s">
        <v>14</v>
      </c>
      <c r="H432">
        <v>84</v>
      </c>
      <c r="I432">
        <f t="shared" si="26"/>
        <v>65.319999999999993</v>
      </c>
      <c r="J432" t="s">
        <v>21</v>
      </c>
      <c r="K432" t="s">
        <v>22</v>
      </c>
      <c r="L432">
        <v>1569733200</v>
      </c>
      <c r="M432" s="11">
        <f t="shared" si="24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5"/>
        <v>192.49019607843135</v>
      </c>
      <c r="G433" s="5" t="s">
        <v>20</v>
      </c>
      <c r="H433">
        <v>94</v>
      </c>
      <c r="I433">
        <f t="shared" si="26"/>
        <v>104.44</v>
      </c>
      <c r="J433" t="s">
        <v>21</v>
      </c>
      <c r="K433" t="s">
        <v>22</v>
      </c>
      <c r="L433">
        <v>1529643600</v>
      </c>
      <c r="M433" s="11">
        <f t="shared" si="24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5"/>
        <v>82.714285714285722</v>
      </c>
      <c r="G434" s="5" t="s">
        <v>14</v>
      </c>
      <c r="H434">
        <v>91</v>
      </c>
      <c r="I434">
        <f t="shared" si="26"/>
        <v>69.989999999999995</v>
      </c>
      <c r="J434" t="s">
        <v>21</v>
      </c>
      <c r="K434" t="s">
        <v>22</v>
      </c>
      <c r="L434">
        <v>1399006800</v>
      </c>
      <c r="M434" s="11">
        <f t="shared" si="24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5"/>
        <v>54.163920922570021</v>
      </c>
      <c r="G435" s="5" t="s">
        <v>14</v>
      </c>
      <c r="H435">
        <v>792</v>
      </c>
      <c r="I435">
        <f t="shared" si="26"/>
        <v>83.02</v>
      </c>
      <c r="J435" t="s">
        <v>21</v>
      </c>
      <c r="K435" t="s">
        <v>22</v>
      </c>
      <c r="L435">
        <v>1385359200</v>
      </c>
      <c r="M435" s="11">
        <f t="shared" si="24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5"/>
        <v>16.722222222222221</v>
      </c>
      <c r="G436" s="5" t="s">
        <v>74</v>
      </c>
      <c r="H436">
        <v>10</v>
      </c>
      <c r="I436">
        <f t="shared" si="26"/>
        <v>90.3</v>
      </c>
      <c r="J436" t="s">
        <v>15</v>
      </c>
      <c r="K436" t="s">
        <v>16</v>
      </c>
      <c r="L436">
        <v>1480572000</v>
      </c>
      <c r="M436" s="11">
        <f t="shared" si="24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5"/>
        <v>116.87664041994749</v>
      </c>
      <c r="G437" s="5" t="s">
        <v>20</v>
      </c>
      <c r="H437">
        <v>1713</v>
      </c>
      <c r="I437">
        <f t="shared" si="26"/>
        <v>103.98</v>
      </c>
      <c r="J437" t="s">
        <v>107</v>
      </c>
      <c r="K437" t="s">
        <v>108</v>
      </c>
      <c r="L437">
        <v>1418623200</v>
      </c>
      <c r="M437" s="11">
        <f t="shared" si="24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5"/>
        <v>1052.1538461538462</v>
      </c>
      <c r="G438" s="5" t="s">
        <v>20</v>
      </c>
      <c r="H438">
        <v>249</v>
      </c>
      <c r="I438">
        <f t="shared" si="26"/>
        <v>54.93</v>
      </c>
      <c r="J438" t="s">
        <v>21</v>
      </c>
      <c r="K438" t="s">
        <v>22</v>
      </c>
      <c r="L438">
        <v>1555736400</v>
      </c>
      <c r="M438" s="11">
        <f t="shared" si="24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5"/>
        <v>123.07407407407408</v>
      </c>
      <c r="G439" s="5" t="s">
        <v>20</v>
      </c>
      <c r="H439">
        <v>192</v>
      </c>
      <c r="I439">
        <f t="shared" si="26"/>
        <v>51.92</v>
      </c>
      <c r="J439" t="s">
        <v>21</v>
      </c>
      <c r="K439" t="s">
        <v>22</v>
      </c>
      <c r="L439">
        <v>1442120400</v>
      </c>
      <c r="M439" s="11">
        <f t="shared" si="24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5"/>
        <v>178.63855421686748</v>
      </c>
      <c r="G440" s="5" t="s">
        <v>20</v>
      </c>
      <c r="H440">
        <v>247</v>
      </c>
      <c r="I440">
        <f t="shared" si="26"/>
        <v>60.03</v>
      </c>
      <c r="J440" t="s">
        <v>21</v>
      </c>
      <c r="K440" t="s">
        <v>22</v>
      </c>
      <c r="L440">
        <v>1362376800</v>
      </c>
      <c r="M440" s="11">
        <f t="shared" si="24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5"/>
        <v>355.28169014084506</v>
      </c>
      <c r="G441" s="5" t="s">
        <v>20</v>
      </c>
      <c r="H441">
        <v>2293</v>
      </c>
      <c r="I441">
        <f t="shared" si="26"/>
        <v>44</v>
      </c>
      <c r="J441" t="s">
        <v>21</v>
      </c>
      <c r="K441" t="s">
        <v>22</v>
      </c>
      <c r="L441">
        <v>1478408400</v>
      </c>
      <c r="M441" s="11">
        <f t="shared" si="24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5"/>
        <v>161.90634146341463</v>
      </c>
      <c r="G442" s="5" t="s">
        <v>20</v>
      </c>
      <c r="H442">
        <v>3131</v>
      </c>
      <c r="I442">
        <f t="shared" si="26"/>
        <v>53</v>
      </c>
      <c r="J442" t="s">
        <v>21</v>
      </c>
      <c r="K442" t="s">
        <v>22</v>
      </c>
      <c r="L442">
        <v>1498798800</v>
      </c>
      <c r="M442" s="11">
        <f t="shared" si="24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5"/>
        <v>24.914285714285715</v>
      </c>
      <c r="G443" s="5" t="s">
        <v>14</v>
      </c>
      <c r="H443">
        <v>32</v>
      </c>
      <c r="I443">
        <f t="shared" si="26"/>
        <v>54.5</v>
      </c>
      <c r="J443" t="s">
        <v>21</v>
      </c>
      <c r="K443" t="s">
        <v>22</v>
      </c>
      <c r="L443">
        <v>1335416400</v>
      </c>
      <c r="M443" s="11">
        <f t="shared" si="24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5"/>
        <v>198.72222222222223</v>
      </c>
      <c r="G444" s="5" t="s">
        <v>20</v>
      </c>
      <c r="H444">
        <v>143</v>
      </c>
      <c r="I444">
        <f t="shared" si="26"/>
        <v>75.040000000000006</v>
      </c>
      <c r="J444" t="s">
        <v>107</v>
      </c>
      <c r="K444" t="s">
        <v>108</v>
      </c>
      <c r="L444">
        <v>1504328400</v>
      </c>
      <c r="M444" s="11">
        <f t="shared" si="24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5"/>
        <v>34.752688172043008</v>
      </c>
      <c r="G445" s="5" t="s">
        <v>74</v>
      </c>
      <c r="H445">
        <v>90</v>
      </c>
      <c r="I445">
        <f t="shared" si="26"/>
        <v>35.909999999999997</v>
      </c>
      <c r="J445" t="s">
        <v>21</v>
      </c>
      <c r="K445" t="s">
        <v>22</v>
      </c>
      <c r="L445">
        <v>1285822800</v>
      </c>
      <c r="M445" s="11">
        <f t="shared" si="24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5"/>
        <v>176.41935483870967</v>
      </c>
      <c r="G446" s="5" t="s">
        <v>20</v>
      </c>
      <c r="H446">
        <v>296</v>
      </c>
      <c r="I446">
        <f t="shared" si="26"/>
        <v>36.950000000000003</v>
      </c>
      <c r="J446" t="s">
        <v>21</v>
      </c>
      <c r="K446" t="s">
        <v>22</v>
      </c>
      <c r="L446">
        <v>1311483600</v>
      </c>
      <c r="M446" s="11">
        <f t="shared" si="24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5"/>
        <v>511.38095238095235</v>
      </c>
      <c r="G447" s="5" t="s">
        <v>20</v>
      </c>
      <c r="H447">
        <v>170</v>
      </c>
      <c r="I447">
        <f t="shared" si="26"/>
        <v>63.17</v>
      </c>
      <c r="J447" t="s">
        <v>21</v>
      </c>
      <c r="K447" t="s">
        <v>22</v>
      </c>
      <c r="L447">
        <v>1291356000</v>
      </c>
      <c r="M447" s="11">
        <f t="shared" si="24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5"/>
        <v>82.044117647058826</v>
      </c>
      <c r="G448" s="5" t="s">
        <v>14</v>
      </c>
      <c r="H448">
        <v>186</v>
      </c>
      <c r="I448">
        <f t="shared" si="26"/>
        <v>29.99</v>
      </c>
      <c r="J448" t="s">
        <v>21</v>
      </c>
      <c r="K448" t="s">
        <v>22</v>
      </c>
      <c r="L448">
        <v>1355810400</v>
      </c>
      <c r="M448" s="11">
        <f t="shared" si="24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5"/>
        <v>24.326030927835053</v>
      </c>
      <c r="G449" s="5" t="s">
        <v>74</v>
      </c>
      <c r="H449">
        <v>439</v>
      </c>
      <c r="I449">
        <f t="shared" si="26"/>
        <v>86</v>
      </c>
      <c r="J449" t="s">
        <v>40</v>
      </c>
      <c r="K449" t="s">
        <v>41</v>
      </c>
      <c r="L449">
        <v>1513663200</v>
      </c>
      <c r="M449" s="11">
        <f t="shared" si="24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5"/>
        <v>50.482758620689658</v>
      </c>
      <c r="G450" s="5" t="s">
        <v>14</v>
      </c>
      <c r="H450">
        <v>605</v>
      </c>
      <c r="I450">
        <f t="shared" si="26"/>
        <v>75.010000000000005</v>
      </c>
      <c r="J450" t="s">
        <v>21</v>
      </c>
      <c r="K450" t="s">
        <v>22</v>
      </c>
      <c r="L450">
        <v>1365915600</v>
      </c>
      <c r="M450" s="11">
        <f t="shared" ref="M450:M513" si="28">(((L450/60)/60)/24)+DATE(1970,1,1)</f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29">SUM(E451/D451)*100</f>
        <v>967</v>
      </c>
      <c r="G451" s="5" t="s">
        <v>20</v>
      </c>
      <c r="H451">
        <v>86</v>
      </c>
      <c r="I451">
        <f t="shared" ref="I451:I514" si="30">IF(H451=0,0, ROUND(E451/H451,2))</f>
        <v>101.2</v>
      </c>
      <c r="J451" t="s">
        <v>36</v>
      </c>
      <c r="K451" t="s">
        <v>37</v>
      </c>
      <c r="L451">
        <v>1551852000</v>
      </c>
      <c r="M451" s="11">
        <f t="shared" si="28"/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9"/>
        <v>4</v>
      </c>
      <c r="G452" s="5" t="s">
        <v>14</v>
      </c>
      <c r="H452">
        <v>1</v>
      </c>
      <c r="I452">
        <f t="shared" si="30"/>
        <v>4</v>
      </c>
      <c r="J452" t="s">
        <v>15</v>
      </c>
      <c r="K452" t="s">
        <v>16</v>
      </c>
      <c r="L452">
        <v>1540098000</v>
      </c>
      <c r="M452" s="11">
        <f t="shared" si="28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9"/>
        <v>122.84501347708894</v>
      </c>
      <c r="G453" s="5" t="s">
        <v>20</v>
      </c>
      <c r="H453">
        <v>6286</v>
      </c>
      <c r="I453">
        <f t="shared" si="30"/>
        <v>29</v>
      </c>
      <c r="J453" t="s">
        <v>21</v>
      </c>
      <c r="K453" t="s">
        <v>22</v>
      </c>
      <c r="L453">
        <v>1500440400</v>
      </c>
      <c r="M453" s="11">
        <f t="shared" si="28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9"/>
        <v>63.4375</v>
      </c>
      <c r="G454" s="5" t="s">
        <v>14</v>
      </c>
      <c r="H454">
        <v>31</v>
      </c>
      <c r="I454">
        <f t="shared" si="30"/>
        <v>98.23</v>
      </c>
      <c r="J454" t="s">
        <v>21</v>
      </c>
      <c r="K454" t="s">
        <v>22</v>
      </c>
      <c r="L454">
        <v>1278392400</v>
      </c>
      <c r="M454" s="11">
        <f t="shared" si="28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9"/>
        <v>56.331688596491226</v>
      </c>
      <c r="G455" s="5" t="s">
        <v>14</v>
      </c>
      <c r="H455">
        <v>1181</v>
      </c>
      <c r="I455">
        <f t="shared" si="30"/>
        <v>87</v>
      </c>
      <c r="J455" t="s">
        <v>21</v>
      </c>
      <c r="K455" t="s">
        <v>22</v>
      </c>
      <c r="L455">
        <v>1480572000</v>
      </c>
      <c r="M455" s="11">
        <f t="shared" si="28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9"/>
        <v>44.074999999999996</v>
      </c>
      <c r="G456" s="5" t="s">
        <v>14</v>
      </c>
      <c r="H456">
        <v>39</v>
      </c>
      <c r="I456">
        <f t="shared" si="30"/>
        <v>45.21</v>
      </c>
      <c r="J456" t="s">
        <v>21</v>
      </c>
      <c r="K456" t="s">
        <v>22</v>
      </c>
      <c r="L456">
        <v>1382331600</v>
      </c>
      <c r="M456" s="11">
        <f t="shared" si="28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9"/>
        <v>118.37253218884121</v>
      </c>
      <c r="G457" s="5" t="s">
        <v>20</v>
      </c>
      <c r="H457">
        <v>3727</v>
      </c>
      <c r="I457">
        <f t="shared" si="30"/>
        <v>37</v>
      </c>
      <c r="J457" t="s">
        <v>21</v>
      </c>
      <c r="K457" t="s">
        <v>22</v>
      </c>
      <c r="L457">
        <v>1316754000</v>
      </c>
      <c r="M457" s="11">
        <f t="shared" si="28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9"/>
        <v>104.1243169398907</v>
      </c>
      <c r="G458" s="5" t="s">
        <v>20</v>
      </c>
      <c r="H458">
        <v>1605</v>
      </c>
      <c r="I458">
        <f t="shared" si="30"/>
        <v>94.98</v>
      </c>
      <c r="J458" t="s">
        <v>21</v>
      </c>
      <c r="K458" t="s">
        <v>22</v>
      </c>
      <c r="L458">
        <v>1518242400</v>
      </c>
      <c r="M458" s="11">
        <f t="shared" si="28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9"/>
        <v>26.640000000000004</v>
      </c>
      <c r="G459" s="5" t="s">
        <v>14</v>
      </c>
      <c r="H459">
        <v>46</v>
      </c>
      <c r="I459">
        <f t="shared" si="30"/>
        <v>28.96</v>
      </c>
      <c r="J459" t="s">
        <v>21</v>
      </c>
      <c r="K459" t="s">
        <v>22</v>
      </c>
      <c r="L459">
        <v>1476421200</v>
      </c>
      <c r="M459" s="11">
        <f t="shared" si="28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9"/>
        <v>351.20118343195264</v>
      </c>
      <c r="G460" s="5" t="s">
        <v>20</v>
      </c>
      <c r="H460">
        <v>2120</v>
      </c>
      <c r="I460">
        <f t="shared" si="30"/>
        <v>55.99</v>
      </c>
      <c r="J460" t="s">
        <v>21</v>
      </c>
      <c r="K460" t="s">
        <v>22</v>
      </c>
      <c r="L460">
        <v>1269752400</v>
      </c>
      <c r="M460" s="11">
        <f t="shared" si="28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9"/>
        <v>90.063492063492063</v>
      </c>
      <c r="G461" s="5" t="s">
        <v>14</v>
      </c>
      <c r="H461">
        <v>105</v>
      </c>
      <c r="I461">
        <f t="shared" si="30"/>
        <v>54.04</v>
      </c>
      <c r="J461" t="s">
        <v>21</v>
      </c>
      <c r="K461" t="s">
        <v>22</v>
      </c>
      <c r="L461">
        <v>1419746400</v>
      </c>
      <c r="M461" s="11">
        <f t="shared" si="28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9"/>
        <v>171.625</v>
      </c>
      <c r="G462" s="5" t="s">
        <v>20</v>
      </c>
      <c r="H462">
        <v>50</v>
      </c>
      <c r="I462">
        <f t="shared" si="30"/>
        <v>82.38</v>
      </c>
      <c r="J462" t="s">
        <v>21</v>
      </c>
      <c r="K462" t="s">
        <v>22</v>
      </c>
      <c r="L462">
        <v>1281330000</v>
      </c>
      <c r="M462" s="11">
        <f t="shared" si="28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9"/>
        <v>141.04655870445345</v>
      </c>
      <c r="G463" s="5" t="s">
        <v>20</v>
      </c>
      <c r="H463">
        <v>2080</v>
      </c>
      <c r="I463">
        <f t="shared" si="30"/>
        <v>67</v>
      </c>
      <c r="J463" t="s">
        <v>21</v>
      </c>
      <c r="K463" t="s">
        <v>22</v>
      </c>
      <c r="L463">
        <v>1398661200</v>
      </c>
      <c r="M463" s="11">
        <f t="shared" si="28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9"/>
        <v>30.57944915254237</v>
      </c>
      <c r="G464" s="5" t="s">
        <v>14</v>
      </c>
      <c r="H464">
        <v>535</v>
      </c>
      <c r="I464">
        <f t="shared" si="30"/>
        <v>107.91</v>
      </c>
      <c r="J464" t="s">
        <v>21</v>
      </c>
      <c r="K464" t="s">
        <v>22</v>
      </c>
      <c r="L464">
        <v>1359525600</v>
      </c>
      <c r="M464" s="11">
        <f t="shared" si="28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9"/>
        <v>108.16455696202532</v>
      </c>
      <c r="G465" s="5" t="s">
        <v>20</v>
      </c>
      <c r="H465">
        <v>2105</v>
      </c>
      <c r="I465">
        <f t="shared" si="30"/>
        <v>69.010000000000005</v>
      </c>
      <c r="J465" t="s">
        <v>21</v>
      </c>
      <c r="K465" t="s">
        <v>22</v>
      </c>
      <c r="L465">
        <v>1388469600</v>
      </c>
      <c r="M465" s="11">
        <f t="shared" si="28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9"/>
        <v>133.45505617977528</v>
      </c>
      <c r="G466" s="5" t="s">
        <v>20</v>
      </c>
      <c r="H466">
        <v>2436</v>
      </c>
      <c r="I466">
        <f t="shared" si="30"/>
        <v>39.01</v>
      </c>
      <c r="J466" t="s">
        <v>21</v>
      </c>
      <c r="K466" t="s">
        <v>22</v>
      </c>
      <c r="L466">
        <v>1518328800</v>
      </c>
      <c r="M466" s="11">
        <f t="shared" si="28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9"/>
        <v>187.85106382978722</v>
      </c>
      <c r="G467" s="5" t="s">
        <v>20</v>
      </c>
      <c r="H467">
        <v>80</v>
      </c>
      <c r="I467">
        <f t="shared" si="30"/>
        <v>110.36</v>
      </c>
      <c r="J467" t="s">
        <v>21</v>
      </c>
      <c r="K467" t="s">
        <v>22</v>
      </c>
      <c r="L467">
        <v>1517032800</v>
      </c>
      <c r="M467" s="11">
        <f t="shared" si="28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9"/>
        <v>332</v>
      </c>
      <c r="G468" s="5" t="s">
        <v>20</v>
      </c>
      <c r="H468">
        <v>42</v>
      </c>
      <c r="I468">
        <f t="shared" si="30"/>
        <v>94.86</v>
      </c>
      <c r="J468" t="s">
        <v>21</v>
      </c>
      <c r="K468" t="s">
        <v>22</v>
      </c>
      <c r="L468">
        <v>1368594000</v>
      </c>
      <c r="M468" s="11">
        <f t="shared" si="28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9"/>
        <v>575.21428571428578</v>
      </c>
      <c r="G469" s="5" t="s">
        <v>20</v>
      </c>
      <c r="H469">
        <v>139</v>
      </c>
      <c r="I469">
        <f t="shared" si="30"/>
        <v>57.94</v>
      </c>
      <c r="J469" t="s">
        <v>15</v>
      </c>
      <c r="K469" t="s">
        <v>16</v>
      </c>
      <c r="L469">
        <v>1448258400</v>
      </c>
      <c r="M469" s="11">
        <f t="shared" si="28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9"/>
        <v>40.5</v>
      </c>
      <c r="G470" s="5" t="s">
        <v>14</v>
      </c>
      <c r="H470">
        <v>16</v>
      </c>
      <c r="I470">
        <f t="shared" si="30"/>
        <v>101.25</v>
      </c>
      <c r="J470" t="s">
        <v>21</v>
      </c>
      <c r="K470" t="s">
        <v>22</v>
      </c>
      <c r="L470">
        <v>1555218000</v>
      </c>
      <c r="M470" s="11">
        <f t="shared" si="28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9"/>
        <v>184.42857142857144</v>
      </c>
      <c r="G471" s="5" t="s">
        <v>20</v>
      </c>
      <c r="H471">
        <v>159</v>
      </c>
      <c r="I471">
        <f t="shared" si="30"/>
        <v>64.959999999999994</v>
      </c>
      <c r="J471" t="s">
        <v>21</v>
      </c>
      <c r="K471" t="s">
        <v>22</v>
      </c>
      <c r="L471">
        <v>1431925200</v>
      </c>
      <c r="M471" s="11">
        <f t="shared" si="28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9"/>
        <v>285.80555555555554</v>
      </c>
      <c r="G472" s="5" t="s">
        <v>20</v>
      </c>
      <c r="H472">
        <v>381</v>
      </c>
      <c r="I472">
        <f t="shared" si="30"/>
        <v>27.01</v>
      </c>
      <c r="J472" t="s">
        <v>21</v>
      </c>
      <c r="K472" t="s">
        <v>22</v>
      </c>
      <c r="L472">
        <v>1481522400</v>
      </c>
      <c r="M472" s="11">
        <f t="shared" si="28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9"/>
        <v>319</v>
      </c>
      <c r="G473" s="5" t="s">
        <v>20</v>
      </c>
      <c r="H473">
        <v>194</v>
      </c>
      <c r="I473">
        <f t="shared" si="30"/>
        <v>50.97</v>
      </c>
      <c r="J473" t="s">
        <v>40</v>
      </c>
      <c r="K473" t="s">
        <v>41</v>
      </c>
      <c r="L473">
        <v>1335934800</v>
      </c>
      <c r="M473" s="11">
        <f t="shared" si="28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9"/>
        <v>39.234070221066318</v>
      </c>
      <c r="G474" s="5" t="s">
        <v>14</v>
      </c>
      <c r="H474">
        <v>575</v>
      </c>
      <c r="I474">
        <f t="shared" si="30"/>
        <v>104.94</v>
      </c>
      <c r="J474" t="s">
        <v>21</v>
      </c>
      <c r="K474" t="s">
        <v>22</v>
      </c>
      <c r="L474">
        <v>1552280400</v>
      </c>
      <c r="M474" s="11">
        <f t="shared" si="28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9"/>
        <v>178.14000000000001</v>
      </c>
      <c r="G475" s="5" t="s">
        <v>20</v>
      </c>
      <c r="H475">
        <v>106</v>
      </c>
      <c r="I475">
        <f t="shared" si="30"/>
        <v>84.03</v>
      </c>
      <c r="J475" t="s">
        <v>21</v>
      </c>
      <c r="K475" t="s">
        <v>22</v>
      </c>
      <c r="L475">
        <v>1529989200</v>
      </c>
      <c r="M475" s="11">
        <f t="shared" si="28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9"/>
        <v>365.15</v>
      </c>
      <c r="G476" s="5" t="s">
        <v>20</v>
      </c>
      <c r="H476">
        <v>142</v>
      </c>
      <c r="I476">
        <f t="shared" si="30"/>
        <v>102.86</v>
      </c>
      <c r="J476" t="s">
        <v>21</v>
      </c>
      <c r="K476" t="s">
        <v>22</v>
      </c>
      <c r="L476">
        <v>1418709600</v>
      </c>
      <c r="M476" s="11">
        <f t="shared" si="28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9"/>
        <v>113.94594594594594</v>
      </c>
      <c r="G477" s="5" t="s">
        <v>20</v>
      </c>
      <c r="H477">
        <v>211</v>
      </c>
      <c r="I477">
        <f t="shared" si="30"/>
        <v>39.96</v>
      </c>
      <c r="J477" t="s">
        <v>21</v>
      </c>
      <c r="K477" t="s">
        <v>22</v>
      </c>
      <c r="L477">
        <v>1372136400</v>
      </c>
      <c r="M477" s="11">
        <f t="shared" si="28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9"/>
        <v>29.828720626631856</v>
      </c>
      <c r="G478" s="5" t="s">
        <v>14</v>
      </c>
      <c r="H478">
        <v>1120</v>
      </c>
      <c r="I478">
        <f t="shared" si="30"/>
        <v>51</v>
      </c>
      <c r="J478" t="s">
        <v>21</v>
      </c>
      <c r="K478" t="s">
        <v>22</v>
      </c>
      <c r="L478">
        <v>1533877200</v>
      </c>
      <c r="M478" s="11">
        <f t="shared" si="28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9"/>
        <v>54.270588235294113</v>
      </c>
      <c r="G479" s="5" t="s">
        <v>14</v>
      </c>
      <c r="H479">
        <v>113</v>
      </c>
      <c r="I479">
        <f t="shared" si="30"/>
        <v>40.82</v>
      </c>
      <c r="J479" t="s">
        <v>21</v>
      </c>
      <c r="K479" t="s">
        <v>22</v>
      </c>
      <c r="L479">
        <v>1309064400</v>
      </c>
      <c r="M479" s="11">
        <f t="shared" si="28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9"/>
        <v>236.34156976744185</v>
      </c>
      <c r="G480" s="5" t="s">
        <v>20</v>
      </c>
      <c r="H480">
        <v>2756</v>
      </c>
      <c r="I480">
        <f t="shared" si="30"/>
        <v>59</v>
      </c>
      <c r="J480" t="s">
        <v>21</v>
      </c>
      <c r="K480" t="s">
        <v>22</v>
      </c>
      <c r="L480">
        <v>1425877200</v>
      </c>
      <c r="M480" s="11">
        <f t="shared" si="28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9"/>
        <v>512.91666666666663</v>
      </c>
      <c r="G481" s="5" t="s">
        <v>20</v>
      </c>
      <c r="H481">
        <v>173</v>
      </c>
      <c r="I481">
        <f t="shared" si="30"/>
        <v>71.16</v>
      </c>
      <c r="J481" t="s">
        <v>40</v>
      </c>
      <c r="K481" t="s">
        <v>41</v>
      </c>
      <c r="L481">
        <v>1501304400</v>
      </c>
      <c r="M481" s="11">
        <f t="shared" si="28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9"/>
        <v>100.65116279069768</v>
      </c>
      <c r="G482" s="5" t="s">
        <v>20</v>
      </c>
      <c r="H482">
        <v>87</v>
      </c>
      <c r="I482">
        <f t="shared" si="30"/>
        <v>99.49</v>
      </c>
      <c r="J482" t="s">
        <v>21</v>
      </c>
      <c r="K482" t="s">
        <v>22</v>
      </c>
      <c r="L482">
        <v>1268287200</v>
      </c>
      <c r="M482" s="11">
        <f t="shared" si="28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9"/>
        <v>81.348423194303152</v>
      </c>
      <c r="G483" s="5" t="s">
        <v>14</v>
      </c>
      <c r="H483">
        <v>1538</v>
      </c>
      <c r="I483">
        <f t="shared" si="30"/>
        <v>103.99</v>
      </c>
      <c r="J483" t="s">
        <v>21</v>
      </c>
      <c r="K483" t="s">
        <v>22</v>
      </c>
      <c r="L483">
        <v>1412139600</v>
      </c>
      <c r="M483" s="11">
        <f t="shared" si="28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9"/>
        <v>16.404761904761905</v>
      </c>
      <c r="G484" s="5" t="s">
        <v>14</v>
      </c>
      <c r="H484">
        <v>9</v>
      </c>
      <c r="I484">
        <f t="shared" si="30"/>
        <v>76.56</v>
      </c>
      <c r="J484" t="s">
        <v>21</v>
      </c>
      <c r="K484" t="s">
        <v>22</v>
      </c>
      <c r="L484">
        <v>1330063200</v>
      </c>
      <c r="M484" s="11">
        <f t="shared" si="28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9"/>
        <v>52.774617067833695</v>
      </c>
      <c r="G485" s="5" t="s">
        <v>14</v>
      </c>
      <c r="H485">
        <v>554</v>
      </c>
      <c r="I485">
        <f t="shared" si="30"/>
        <v>87.07</v>
      </c>
      <c r="J485" t="s">
        <v>21</v>
      </c>
      <c r="K485" t="s">
        <v>22</v>
      </c>
      <c r="L485">
        <v>1576130400</v>
      </c>
      <c r="M485" s="11">
        <f t="shared" si="28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9"/>
        <v>260.20608108108109</v>
      </c>
      <c r="G486" s="5" t="s">
        <v>20</v>
      </c>
      <c r="H486">
        <v>1572</v>
      </c>
      <c r="I486">
        <f t="shared" si="30"/>
        <v>49</v>
      </c>
      <c r="J486" t="s">
        <v>40</v>
      </c>
      <c r="K486" t="s">
        <v>41</v>
      </c>
      <c r="L486">
        <v>1407128400</v>
      </c>
      <c r="M486" s="11">
        <f t="shared" si="28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9"/>
        <v>30.73289183222958</v>
      </c>
      <c r="G487" s="5" t="s">
        <v>14</v>
      </c>
      <c r="H487">
        <v>648</v>
      </c>
      <c r="I487">
        <f t="shared" si="30"/>
        <v>42.97</v>
      </c>
      <c r="J487" t="s">
        <v>40</v>
      </c>
      <c r="K487" t="s">
        <v>41</v>
      </c>
      <c r="L487">
        <v>1560142800</v>
      </c>
      <c r="M487" s="11">
        <f t="shared" si="28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9"/>
        <v>13.5</v>
      </c>
      <c r="G488" s="5" t="s">
        <v>14</v>
      </c>
      <c r="H488">
        <v>21</v>
      </c>
      <c r="I488">
        <f t="shared" si="30"/>
        <v>33.43</v>
      </c>
      <c r="J488" t="s">
        <v>40</v>
      </c>
      <c r="K488" t="s">
        <v>41</v>
      </c>
      <c r="L488">
        <v>1520575200</v>
      </c>
      <c r="M488" s="11">
        <f t="shared" si="28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9"/>
        <v>178.62556663644605</v>
      </c>
      <c r="G489" s="5" t="s">
        <v>20</v>
      </c>
      <c r="H489">
        <v>2346</v>
      </c>
      <c r="I489">
        <f t="shared" si="30"/>
        <v>83.98</v>
      </c>
      <c r="J489" t="s">
        <v>21</v>
      </c>
      <c r="K489" t="s">
        <v>22</v>
      </c>
      <c r="L489">
        <v>1492664400</v>
      </c>
      <c r="M489" s="11">
        <f t="shared" si="28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9"/>
        <v>220.0566037735849</v>
      </c>
      <c r="G490" s="5" t="s">
        <v>20</v>
      </c>
      <c r="H490">
        <v>115</v>
      </c>
      <c r="I490">
        <f t="shared" si="30"/>
        <v>101.42</v>
      </c>
      <c r="J490" t="s">
        <v>21</v>
      </c>
      <c r="K490" t="s">
        <v>22</v>
      </c>
      <c r="L490">
        <v>1454479200</v>
      </c>
      <c r="M490" s="11">
        <f t="shared" si="28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9"/>
        <v>101.5108695652174</v>
      </c>
      <c r="G491" s="5" t="s">
        <v>20</v>
      </c>
      <c r="H491">
        <v>85</v>
      </c>
      <c r="I491">
        <f t="shared" si="30"/>
        <v>109.87</v>
      </c>
      <c r="J491" t="s">
        <v>107</v>
      </c>
      <c r="K491" t="s">
        <v>108</v>
      </c>
      <c r="L491">
        <v>1281934800</v>
      </c>
      <c r="M491" s="11">
        <f t="shared" si="28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9"/>
        <v>191.5</v>
      </c>
      <c r="G492" s="5" t="s">
        <v>20</v>
      </c>
      <c r="H492">
        <v>144</v>
      </c>
      <c r="I492">
        <f t="shared" si="30"/>
        <v>31.92</v>
      </c>
      <c r="J492" t="s">
        <v>21</v>
      </c>
      <c r="K492" t="s">
        <v>22</v>
      </c>
      <c r="L492">
        <v>1573970400</v>
      </c>
      <c r="M492" s="11">
        <f t="shared" si="28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9"/>
        <v>305.34683098591546</v>
      </c>
      <c r="G493" s="5" t="s">
        <v>20</v>
      </c>
      <c r="H493">
        <v>2443</v>
      </c>
      <c r="I493">
        <f t="shared" si="30"/>
        <v>70.989999999999995</v>
      </c>
      <c r="J493" t="s">
        <v>21</v>
      </c>
      <c r="K493" t="s">
        <v>22</v>
      </c>
      <c r="L493">
        <v>1372654800</v>
      </c>
      <c r="M493" s="11">
        <f t="shared" si="28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9"/>
        <v>23.995287958115181</v>
      </c>
      <c r="G494" s="5" t="s">
        <v>74</v>
      </c>
      <c r="H494">
        <v>595</v>
      </c>
      <c r="I494">
        <f t="shared" si="30"/>
        <v>77.03</v>
      </c>
      <c r="J494" t="s">
        <v>21</v>
      </c>
      <c r="K494" t="s">
        <v>22</v>
      </c>
      <c r="L494">
        <v>1275886800</v>
      </c>
      <c r="M494" s="11">
        <f t="shared" si="28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9"/>
        <v>723.77777777777771</v>
      </c>
      <c r="G495" s="5" t="s">
        <v>20</v>
      </c>
      <c r="H495">
        <v>64</v>
      </c>
      <c r="I495">
        <f t="shared" si="30"/>
        <v>101.78</v>
      </c>
      <c r="J495" t="s">
        <v>21</v>
      </c>
      <c r="K495" t="s">
        <v>22</v>
      </c>
      <c r="L495">
        <v>1561784400</v>
      </c>
      <c r="M495" s="11">
        <f t="shared" si="28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9"/>
        <v>547.36</v>
      </c>
      <c r="G496" s="5" t="s">
        <v>20</v>
      </c>
      <c r="H496">
        <v>268</v>
      </c>
      <c r="I496">
        <f t="shared" si="30"/>
        <v>51.06</v>
      </c>
      <c r="J496" t="s">
        <v>21</v>
      </c>
      <c r="K496" t="s">
        <v>22</v>
      </c>
      <c r="L496">
        <v>1332392400</v>
      </c>
      <c r="M496" s="11">
        <f t="shared" si="28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9"/>
        <v>414.49999999999994</v>
      </c>
      <c r="G497" s="5" t="s">
        <v>20</v>
      </c>
      <c r="H497">
        <v>195</v>
      </c>
      <c r="I497">
        <f t="shared" si="30"/>
        <v>68.02</v>
      </c>
      <c r="J497" t="s">
        <v>36</v>
      </c>
      <c r="K497" t="s">
        <v>37</v>
      </c>
      <c r="L497">
        <v>1402376400</v>
      </c>
      <c r="M497" s="11">
        <f t="shared" si="28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9"/>
        <v>0.90696409140369971</v>
      </c>
      <c r="G498" s="5" t="s">
        <v>14</v>
      </c>
      <c r="H498">
        <v>54</v>
      </c>
      <c r="I498">
        <f t="shared" si="30"/>
        <v>30.87</v>
      </c>
      <c r="J498" t="s">
        <v>21</v>
      </c>
      <c r="K498" t="s">
        <v>22</v>
      </c>
      <c r="L498">
        <v>1495342800</v>
      </c>
      <c r="M498" s="11">
        <f t="shared" si="28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9"/>
        <v>34.173469387755098</v>
      </c>
      <c r="G499" s="5" t="s">
        <v>14</v>
      </c>
      <c r="H499">
        <v>120</v>
      </c>
      <c r="I499">
        <f t="shared" si="30"/>
        <v>27.91</v>
      </c>
      <c r="J499" t="s">
        <v>21</v>
      </c>
      <c r="K499" t="s">
        <v>22</v>
      </c>
      <c r="L499">
        <v>1482213600</v>
      </c>
      <c r="M499" s="11">
        <f t="shared" si="28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9"/>
        <v>23.948810754912099</v>
      </c>
      <c r="G500" s="5" t="s">
        <v>14</v>
      </c>
      <c r="H500">
        <v>579</v>
      </c>
      <c r="I500">
        <f t="shared" si="30"/>
        <v>79.989999999999995</v>
      </c>
      <c r="J500" t="s">
        <v>36</v>
      </c>
      <c r="K500" t="s">
        <v>37</v>
      </c>
      <c r="L500">
        <v>1420092000</v>
      </c>
      <c r="M500" s="11">
        <f t="shared" si="28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9"/>
        <v>48.072649572649574</v>
      </c>
      <c r="G501" s="5" t="s">
        <v>14</v>
      </c>
      <c r="H501">
        <v>2072</v>
      </c>
      <c r="I501">
        <f t="shared" si="30"/>
        <v>38</v>
      </c>
      <c r="J501" t="s">
        <v>21</v>
      </c>
      <c r="K501" t="s">
        <v>22</v>
      </c>
      <c r="L501">
        <v>1458018000</v>
      </c>
      <c r="M501" s="11">
        <f t="shared" si="28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9"/>
        <v>0</v>
      </c>
      <c r="G502" s="5" t="s">
        <v>14</v>
      </c>
      <c r="H502">
        <v>0</v>
      </c>
      <c r="I502">
        <f t="shared" si="30"/>
        <v>0</v>
      </c>
      <c r="J502" t="s">
        <v>21</v>
      </c>
      <c r="K502" t="s">
        <v>22</v>
      </c>
      <c r="L502">
        <v>1367384400</v>
      </c>
      <c r="M502" s="11">
        <f t="shared" si="28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9"/>
        <v>70.145182291666657</v>
      </c>
      <c r="G503" s="5" t="s">
        <v>14</v>
      </c>
      <c r="H503">
        <v>1796</v>
      </c>
      <c r="I503">
        <f t="shared" si="30"/>
        <v>59.99</v>
      </c>
      <c r="J503" t="s">
        <v>21</v>
      </c>
      <c r="K503" t="s">
        <v>22</v>
      </c>
      <c r="L503">
        <v>1363064400</v>
      </c>
      <c r="M503" s="11">
        <f t="shared" si="28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9"/>
        <v>529.92307692307691</v>
      </c>
      <c r="G504" s="5" t="s">
        <v>20</v>
      </c>
      <c r="H504">
        <v>186</v>
      </c>
      <c r="I504">
        <f t="shared" si="30"/>
        <v>37.04</v>
      </c>
      <c r="J504" t="s">
        <v>26</v>
      </c>
      <c r="K504" t="s">
        <v>27</v>
      </c>
      <c r="L504">
        <v>1343365200</v>
      </c>
      <c r="M504" s="11">
        <f t="shared" si="28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9"/>
        <v>180.32549019607845</v>
      </c>
      <c r="G505" s="5" t="s">
        <v>20</v>
      </c>
      <c r="H505">
        <v>460</v>
      </c>
      <c r="I505">
        <f t="shared" si="30"/>
        <v>99.96</v>
      </c>
      <c r="J505" t="s">
        <v>21</v>
      </c>
      <c r="K505" t="s">
        <v>22</v>
      </c>
      <c r="L505">
        <v>1435726800</v>
      </c>
      <c r="M505" s="11">
        <f t="shared" si="28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9"/>
        <v>92.320000000000007</v>
      </c>
      <c r="G506" s="5" t="s">
        <v>14</v>
      </c>
      <c r="H506">
        <v>62</v>
      </c>
      <c r="I506">
        <f t="shared" si="30"/>
        <v>111.68</v>
      </c>
      <c r="J506" t="s">
        <v>107</v>
      </c>
      <c r="K506" t="s">
        <v>108</v>
      </c>
      <c r="L506">
        <v>1431925200</v>
      </c>
      <c r="M506" s="11">
        <f t="shared" si="28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9"/>
        <v>13.901001112347053</v>
      </c>
      <c r="G507" s="5" t="s">
        <v>14</v>
      </c>
      <c r="H507">
        <v>347</v>
      </c>
      <c r="I507">
        <f t="shared" si="30"/>
        <v>36.01</v>
      </c>
      <c r="J507" t="s">
        <v>21</v>
      </c>
      <c r="K507" t="s">
        <v>22</v>
      </c>
      <c r="L507">
        <v>1362722400</v>
      </c>
      <c r="M507" s="11">
        <f t="shared" si="28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9"/>
        <v>927.07777777777767</v>
      </c>
      <c r="G508" s="5" t="s">
        <v>20</v>
      </c>
      <c r="H508">
        <v>2528</v>
      </c>
      <c r="I508">
        <f t="shared" si="30"/>
        <v>66.010000000000005</v>
      </c>
      <c r="J508" t="s">
        <v>21</v>
      </c>
      <c r="K508" t="s">
        <v>22</v>
      </c>
      <c r="L508">
        <v>1511416800</v>
      </c>
      <c r="M508" s="11">
        <f t="shared" si="28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9"/>
        <v>39.857142857142861</v>
      </c>
      <c r="G509" s="5" t="s">
        <v>14</v>
      </c>
      <c r="H509">
        <v>19</v>
      </c>
      <c r="I509">
        <f t="shared" si="30"/>
        <v>44.05</v>
      </c>
      <c r="J509" t="s">
        <v>21</v>
      </c>
      <c r="K509" t="s">
        <v>22</v>
      </c>
      <c r="L509">
        <v>1365483600</v>
      </c>
      <c r="M509" s="11">
        <f t="shared" si="28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9"/>
        <v>112.22929936305732</v>
      </c>
      <c r="G510" s="5" t="s">
        <v>20</v>
      </c>
      <c r="H510">
        <v>3657</v>
      </c>
      <c r="I510">
        <f t="shared" si="30"/>
        <v>53</v>
      </c>
      <c r="J510" t="s">
        <v>21</v>
      </c>
      <c r="K510" t="s">
        <v>22</v>
      </c>
      <c r="L510">
        <v>1532840400</v>
      </c>
      <c r="M510" s="11">
        <f t="shared" si="28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9"/>
        <v>70.925816023738875</v>
      </c>
      <c r="G511" s="5" t="s">
        <v>14</v>
      </c>
      <c r="H511">
        <v>1258</v>
      </c>
      <c r="I511">
        <f t="shared" si="30"/>
        <v>95</v>
      </c>
      <c r="J511" t="s">
        <v>21</v>
      </c>
      <c r="K511" t="s">
        <v>22</v>
      </c>
      <c r="L511">
        <v>1336194000</v>
      </c>
      <c r="M511" s="11">
        <f t="shared" si="28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9"/>
        <v>119.08974358974358</v>
      </c>
      <c r="G512" s="5" t="s">
        <v>20</v>
      </c>
      <c r="H512">
        <v>131</v>
      </c>
      <c r="I512">
        <f t="shared" si="30"/>
        <v>70.91</v>
      </c>
      <c r="J512" t="s">
        <v>26</v>
      </c>
      <c r="K512" t="s">
        <v>27</v>
      </c>
      <c r="L512">
        <v>1527742800</v>
      </c>
      <c r="M512" s="11">
        <f t="shared" si="28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9"/>
        <v>24.017591339648174</v>
      </c>
      <c r="G513" s="5" t="s">
        <v>14</v>
      </c>
      <c r="H513">
        <v>362</v>
      </c>
      <c r="I513">
        <f t="shared" si="30"/>
        <v>98.06</v>
      </c>
      <c r="J513" t="s">
        <v>21</v>
      </c>
      <c r="K513" t="s">
        <v>22</v>
      </c>
      <c r="L513">
        <v>1564030800</v>
      </c>
      <c r="M513" s="11">
        <f t="shared" si="28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29"/>
        <v>139.31868131868131</v>
      </c>
      <c r="G514" s="5" t="s">
        <v>20</v>
      </c>
      <c r="H514">
        <v>239</v>
      </c>
      <c r="I514">
        <f t="shared" si="30"/>
        <v>53.05</v>
      </c>
      <c r="J514" t="s">
        <v>21</v>
      </c>
      <c r="K514" t="s">
        <v>22</v>
      </c>
      <c r="L514">
        <v>1404536400</v>
      </c>
      <c r="M514" s="11">
        <f t="shared" ref="M514:M577" si="32">(((L514/60)/60)/24)+DATE(1970,1,1)</f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33">SUM(E515/D515)*100</f>
        <v>39.277108433734945</v>
      </c>
      <c r="G515" s="5" t="s">
        <v>74</v>
      </c>
      <c r="H515">
        <v>35</v>
      </c>
      <c r="I515">
        <f t="shared" ref="I515:I578" si="34">IF(H515=0,0, ROUND(E515/H515,2))</f>
        <v>93.14</v>
      </c>
      <c r="J515" t="s">
        <v>21</v>
      </c>
      <c r="K515" t="s">
        <v>22</v>
      </c>
      <c r="L515">
        <v>1284008400</v>
      </c>
      <c r="M515" s="11">
        <f t="shared" si="32"/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3"/>
        <v>22.439077144917089</v>
      </c>
      <c r="G516" s="5" t="s">
        <v>74</v>
      </c>
      <c r="H516">
        <v>528</v>
      </c>
      <c r="I516">
        <f t="shared" si="34"/>
        <v>58.95</v>
      </c>
      <c r="J516" t="s">
        <v>98</v>
      </c>
      <c r="K516" t="s">
        <v>99</v>
      </c>
      <c r="L516">
        <v>1386309600</v>
      </c>
      <c r="M516" s="11">
        <f t="shared" si="32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3"/>
        <v>55.779069767441861</v>
      </c>
      <c r="G517" s="5" t="s">
        <v>14</v>
      </c>
      <c r="H517">
        <v>133</v>
      </c>
      <c r="I517">
        <f t="shared" si="34"/>
        <v>36.07</v>
      </c>
      <c r="J517" t="s">
        <v>15</v>
      </c>
      <c r="K517" t="s">
        <v>16</v>
      </c>
      <c r="L517">
        <v>1324620000</v>
      </c>
      <c r="M517" s="11">
        <f t="shared" si="32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3"/>
        <v>42.523125996810208</v>
      </c>
      <c r="G518" s="5" t="s">
        <v>14</v>
      </c>
      <c r="H518">
        <v>846</v>
      </c>
      <c r="I518">
        <f t="shared" si="34"/>
        <v>63.03</v>
      </c>
      <c r="J518" t="s">
        <v>21</v>
      </c>
      <c r="K518" t="s">
        <v>22</v>
      </c>
      <c r="L518">
        <v>1281070800</v>
      </c>
      <c r="M518" s="11">
        <f t="shared" si="32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3"/>
        <v>112.00000000000001</v>
      </c>
      <c r="G519" s="5" t="s">
        <v>20</v>
      </c>
      <c r="H519">
        <v>78</v>
      </c>
      <c r="I519">
        <f t="shared" si="34"/>
        <v>84.72</v>
      </c>
      <c r="J519" t="s">
        <v>21</v>
      </c>
      <c r="K519" t="s">
        <v>22</v>
      </c>
      <c r="L519">
        <v>1493960400</v>
      </c>
      <c r="M519" s="11">
        <f t="shared" si="32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3"/>
        <v>7.0681818181818183</v>
      </c>
      <c r="G520" s="5" t="s">
        <v>14</v>
      </c>
      <c r="H520">
        <v>10</v>
      </c>
      <c r="I520">
        <f t="shared" si="34"/>
        <v>62.2</v>
      </c>
      <c r="J520" t="s">
        <v>21</v>
      </c>
      <c r="K520" t="s">
        <v>22</v>
      </c>
      <c r="L520">
        <v>1519365600</v>
      </c>
      <c r="M520" s="11">
        <f t="shared" si="32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3"/>
        <v>101.74563871693867</v>
      </c>
      <c r="G521" s="5" t="s">
        <v>20</v>
      </c>
      <c r="H521">
        <v>1773</v>
      </c>
      <c r="I521">
        <f t="shared" si="34"/>
        <v>101.98</v>
      </c>
      <c r="J521" t="s">
        <v>21</v>
      </c>
      <c r="K521" t="s">
        <v>22</v>
      </c>
      <c r="L521">
        <v>1420696800</v>
      </c>
      <c r="M521" s="11">
        <f t="shared" si="32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3"/>
        <v>425.75</v>
      </c>
      <c r="G522" s="5" t="s">
        <v>20</v>
      </c>
      <c r="H522">
        <v>32</v>
      </c>
      <c r="I522">
        <f t="shared" si="34"/>
        <v>106.44</v>
      </c>
      <c r="J522" t="s">
        <v>21</v>
      </c>
      <c r="K522" t="s">
        <v>22</v>
      </c>
      <c r="L522">
        <v>1555650000</v>
      </c>
      <c r="M522" s="11">
        <f t="shared" si="32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3"/>
        <v>145.53947368421052</v>
      </c>
      <c r="G523" s="5" t="s">
        <v>20</v>
      </c>
      <c r="H523">
        <v>369</v>
      </c>
      <c r="I523">
        <f t="shared" si="34"/>
        <v>29.98</v>
      </c>
      <c r="J523" t="s">
        <v>21</v>
      </c>
      <c r="K523" t="s">
        <v>22</v>
      </c>
      <c r="L523">
        <v>1471928400</v>
      </c>
      <c r="M523" s="11">
        <f t="shared" si="32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3"/>
        <v>32.453465346534657</v>
      </c>
      <c r="G524" s="5" t="s">
        <v>14</v>
      </c>
      <c r="H524">
        <v>191</v>
      </c>
      <c r="I524">
        <f t="shared" si="34"/>
        <v>85.81</v>
      </c>
      <c r="J524" t="s">
        <v>21</v>
      </c>
      <c r="K524" t="s">
        <v>22</v>
      </c>
      <c r="L524">
        <v>1341291600</v>
      </c>
      <c r="M524" s="11">
        <f t="shared" si="32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3"/>
        <v>700.33333333333326</v>
      </c>
      <c r="G525" s="5" t="s">
        <v>20</v>
      </c>
      <c r="H525">
        <v>89</v>
      </c>
      <c r="I525">
        <f t="shared" si="34"/>
        <v>70.819999999999993</v>
      </c>
      <c r="J525" t="s">
        <v>21</v>
      </c>
      <c r="K525" t="s">
        <v>22</v>
      </c>
      <c r="L525">
        <v>1267682400</v>
      </c>
      <c r="M525" s="11">
        <f t="shared" si="32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3"/>
        <v>83.904860392967933</v>
      </c>
      <c r="G526" s="5" t="s">
        <v>14</v>
      </c>
      <c r="H526">
        <v>1979</v>
      </c>
      <c r="I526">
        <f t="shared" si="34"/>
        <v>41</v>
      </c>
      <c r="J526" t="s">
        <v>21</v>
      </c>
      <c r="K526" t="s">
        <v>22</v>
      </c>
      <c r="L526">
        <v>1272258000</v>
      </c>
      <c r="M526" s="11">
        <f t="shared" si="32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3"/>
        <v>84.19047619047619</v>
      </c>
      <c r="G527" s="5" t="s">
        <v>14</v>
      </c>
      <c r="H527">
        <v>63</v>
      </c>
      <c r="I527">
        <f t="shared" si="34"/>
        <v>28.06</v>
      </c>
      <c r="J527" t="s">
        <v>21</v>
      </c>
      <c r="K527" t="s">
        <v>22</v>
      </c>
      <c r="L527">
        <v>1290492000</v>
      </c>
      <c r="M527" s="11">
        <f t="shared" si="32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3"/>
        <v>155.95180722891567</v>
      </c>
      <c r="G528" s="5" t="s">
        <v>20</v>
      </c>
      <c r="H528">
        <v>147</v>
      </c>
      <c r="I528">
        <f t="shared" si="34"/>
        <v>88.05</v>
      </c>
      <c r="J528" t="s">
        <v>21</v>
      </c>
      <c r="K528" t="s">
        <v>22</v>
      </c>
      <c r="L528">
        <v>1451109600</v>
      </c>
      <c r="M528" s="11">
        <f t="shared" si="32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3"/>
        <v>99.619450317124731</v>
      </c>
      <c r="G529" s="5" t="s">
        <v>14</v>
      </c>
      <c r="H529">
        <v>6080</v>
      </c>
      <c r="I529">
        <f t="shared" si="34"/>
        <v>31</v>
      </c>
      <c r="J529" t="s">
        <v>15</v>
      </c>
      <c r="K529" t="s">
        <v>16</v>
      </c>
      <c r="L529">
        <v>1454652000</v>
      </c>
      <c r="M529" s="11">
        <f t="shared" si="32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3"/>
        <v>80.300000000000011</v>
      </c>
      <c r="G530" s="5" t="s">
        <v>14</v>
      </c>
      <c r="H530">
        <v>80</v>
      </c>
      <c r="I530">
        <f t="shared" si="34"/>
        <v>90.34</v>
      </c>
      <c r="J530" t="s">
        <v>40</v>
      </c>
      <c r="K530" t="s">
        <v>41</v>
      </c>
      <c r="L530">
        <v>1385186400</v>
      </c>
      <c r="M530" s="11">
        <f t="shared" si="32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3"/>
        <v>11.254901960784313</v>
      </c>
      <c r="G531" s="5" t="s">
        <v>14</v>
      </c>
      <c r="H531">
        <v>9</v>
      </c>
      <c r="I531">
        <f t="shared" si="34"/>
        <v>63.78</v>
      </c>
      <c r="J531" t="s">
        <v>21</v>
      </c>
      <c r="K531" t="s">
        <v>22</v>
      </c>
      <c r="L531">
        <v>1399698000</v>
      </c>
      <c r="M531" s="11">
        <f t="shared" si="32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3"/>
        <v>91.740952380952379</v>
      </c>
      <c r="G532" s="5" t="s">
        <v>14</v>
      </c>
      <c r="H532">
        <v>1784</v>
      </c>
      <c r="I532">
        <f t="shared" si="34"/>
        <v>54</v>
      </c>
      <c r="J532" t="s">
        <v>21</v>
      </c>
      <c r="K532" t="s">
        <v>22</v>
      </c>
      <c r="L532">
        <v>1283230800</v>
      </c>
      <c r="M532" s="11">
        <f t="shared" si="32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3"/>
        <v>95.521156936261391</v>
      </c>
      <c r="G533" s="5" t="s">
        <v>47</v>
      </c>
      <c r="H533">
        <v>3640</v>
      </c>
      <c r="I533">
        <f t="shared" si="34"/>
        <v>48.99</v>
      </c>
      <c r="J533" t="s">
        <v>98</v>
      </c>
      <c r="K533" t="s">
        <v>99</v>
      </c>
      <c r="L533">
        <v>1384149600</v>
      </c>
      <c r="M533" s="11">
        <f t="shared" si="32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3"/>
        <v>502.87499999999994</v>
      </c>
      <c r="G534" s="5" t="s">
        <v>20</v>
      </c>
      <c r="H534">
        <v>126</v>
      </c>
      <c r="I534">
        <f t="shared" si="34"/>
        <v>63.86</v>
      </c>
      <c r="J534" t="s">
        <v>15</v>
      </c>
      <c r="K534" t="s">
        <v>16</v>
      </c>
      <c r="L534">
        <v>1516860000</v>
      </c>
      <c r="M534" s="11">
        <f t="shared" si="32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3"/>
        <v>159.24394463667818</v>
      </c>
      <c r="G535" s="5" t="s">
        <v>20</v>
      </c>
      <c r="H535">
        <v>2218</v>
      </c>
      <c r="I535">
        <f t="shared" si="34"/>
        <v>83</v>
      </c>
      <c r="J535" t="s">
        <v>40</v>
      </c>
      <c r="K535" t="s">
        <v>41</v>
      </c>
      <c r="L535">
        <v>1374642000</v>
      </c>
      <c r="M535" s="11">
        <f t="shared" si="32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3"/>
        <v>15.022446689113355</v>
      </c>
      <c r="G536" s="5" t="s">
        <v>14</v>
      </c>
      <c r="H536">
        <v>243</v>
      </c>
      <c r="I536">
        <f t="shared" si="34"/>
        <v>55.08</v>
      </c>
      <c r="J536" t="s">
        <v>21</v>
      </c>
      <c r="K536" t="s">
        <v>22</v>
      </c>
      <c r="L536">
        <v>1534482000</v>
      </c>
      <c r="M536" s="11">
        <f t="shared" si="32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3"/>
        <v>482.03846153846149</v>
      </c>
      <c r="G537" s="5" t="s">
        <v>20</v>
      </c>
      <c r="H537">
        <v>202</v>
      </c>
      <c r="I537">
        <f t="shared" si="34"/>
        <v>62.04</v>
      </c>
      <c r="J537" t="s">
        <v>107</v>
      </c>
      <c r="K537" t="s">
        <v>108</v>
      </c>
      <c r="L537">
        <v>1528434000</v>
      </c>
      <c r="M537" s="11">
        <f t="shared" si="32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3"/>
        <v>149.96938775510205</v>
      </c>
      <c r="G538" s="5" t="s">
        <v>20</v>
      </c>
      <c r="H538">
        <v>140</v>
      </c>
      <c r="I538">
        <f t="shared" si="34"/>
        <v>104.98</v>
      </c>
      <c r="J538" t="s">
        <v>107</v>
      </c>
      <c r="K538" t="s">
        <v>108</v>
      </c>
      <c r="L538">
        <v>1282626000</v>
      </c>
      <c r="M538" s="11">
        <f t="shared" si="32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3"/>
        <v>117.22156398104266</v>
      </c>
      <c r="G539" s="5" t="s">
        <v>20</v>
      </c>
      <c r="H539">
        <v>1052</v>
      </c>
      <c r="I539">
        <f t="shared" si="34"/>
        <v>94.04</v>
      </c>
      <c r="J539" t="s">
        <v>36</v>
      </c>
      <c r="K539" t="s">
        <v>37</v>
      </c>
      <c r="L539">
        <v>1535605200</v>
      </c>
      <c r="M539" s="11">
        <f t="shared" si="32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3"/>
        <v>37.695968274950431</v>
      </c>
      <c r="G540" s="5" t="s">
        <v>14</v>
      </c>
      <c r="H540">
        <v>1296</v>
      </c>
      <c r="I540">
        <f t="shared" si="34"/>
        <v>44.01</v>
      </c>
      <c r="J540" t="s">
        <v>21</v>
      </c>
      <c r="K540" t="s">
        <v>22</v>
      </c>
      <c r="L540">
        <v>1379826000</v>
      </c>
      <c r="M540" s="11">
        <f t="shared" si="32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3"/>
        <v>72.653061224489804</v>
      </c>
      <c r="G541" s="5" t="s">
        <v>14</v>
      </c>
      <c r="H541">
        <v>77</v>
      </c>
      <c r="I541">
        <f t="shared" si="34"/>
        <v>92.47</v>
      </c>
      <c r="J541" t="s">
        <v>21</v>
      </c>
      <c r="K541" t="s">
        <v>22</v>
      </c>
      <c r="L541">
        <v>1561957200</v>
      </c>
      <c r="M541" s="11">
        <f t="shared" si="32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3"/>
        <v>265.98113207547169</v>
      </c>
      <c r="G542" s="5" t="s">
        <v>20</v>
      </c>
      <c r="H542">
        <v>247</v>
      </c>
      <c r="I542">
        <f t="shared" si="34"/>
        <v>57.07</v>
      </c>
      <c r="J542" t="s">
        <v>21</v>
      </c>
      <c r="K542" t="s">
        <v>22</v>
      </c>
      <c r="L542">
        <v>1525496400</v>
      </c>
      <c r="M542" s="11">
        <f t="shared" si="32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3"/>
        <v>24.205617977528089</v>
      </c>
      <c r="G543" s="5" t="s">
        <v>14</v>
      </c>
      <c r="H543">
        <v>395</v>
      </c>
      <c r="I543">
        <f t="shared" si="34"/>
        <v>109.08</v>
      </c>
      <c r="J543" t="s">
        <v>107</v>
      </c>
      <c r="K543" t="s">
        <v>108</v>
      </c>
      <c r="L543">
        <v>1433912400</v>
      </c>
      <c r="M543" s="11">
        <f t="shared" si="32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3"/>
        <v>2.5064935064935066</v>
      </c>
      <c r="G544" s="5" t="s">
        <v>14</v>
      </c>
      <c r="H544">
        <v>49</v>
      </c>
      <c r="I544">
        <f t="shared" si="34"/>
        <v>39.39</v>
      </c>
      <c r="J544" t="s">
        <v>40</v>
      </c>
      <c r="K544" t="s">
        <v>41</v>
      </c>
      <c r="L544">
        <v>1453442400</v>
      </c>
      <c r="M544" s="11">
        <f t="shared" si="32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3"/>
        <v>16.329799764428738</v>
      </c>
      <c r="G545" s="5" t="s">
        <v>14</v>
      </c>
      <c r="H545">
        <v>180</v>
      </c>
      <c r="I545">
        <f t="shared" si="34"/>
        <v>77.02</v>
      </c>
      <c r="J545" t="s">
        <v>21</v>
      </c>
      <c r="K545" t="s">
        <v>22</v>
      </c>
      <c r="L545">
        <v>1378875600</v>
      </c>
      <c r="M545" s="11">
        <f t="shared" si="32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3"/>
        <v>276.5</v>
      </c>
      <c r="G546" s="5" t="s">
        <v>20</v>
      </c>
      <c r="H546">
        <v>84</v>
      </c>
      <c r="I546">
        <f t="shared" si="34"/>
        <v>92.17</v>
      </c>
      <c r="J546" t="s">
        <v>21</v>
      </c>
      <c r="K546" t="s">
        <v>22</v>
      </c>
      <c r="L546">
        <v>1452232800</v>
      </c>
      <c r="M546" s="11">
        <f t="shared" si="32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3"/>
        <v>88.803571428571431</v>
      </c>
      <c r="G547" s="5" t="s">
        <v>14</v>
      </c>
      <c r="H547">
        <v>2690</v>
      </c>
      <c r="I547">
        <f t="shared" si="34"/>
        <v>61.01</v>
      </c>
      <c r="J547" t="s">
        <v>21</v>
      </c>
      <c r="K547" t="s">
        <v>22</v>
      </c>
      <c r="L547">
        <v>1577253600</v>
      </c>
      <c r="M547" s="11">
        <f t="shared" si="32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3"/>
        <v>163.57142857142856</v>
      </c>
      <c r="G548" s="5" t="s">
        <v>20</v>
      </c>
      <c r="H548">
        <v>88</v>
      </c>
      <c r="I548">
        <f t="shared" si="34"/>
        <v>78.069999999999993</v>
      </c>
      <c r="J548" t="s">
        <v>21</v>
      </c>
      <c r="K548" t="s">
        <v>22</v>
      </c>
      <c r="L548">
        <v>1537160400</v>
      </c>
      <c r="M548" s="11">
        <f t="shared" si="32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3"/>
        <v>969</v>
      </c>
      <c r="G549" s="5" t="s">
        <v>20</v>
      </c>
      <c r="H549">
        <v>156</v>
      </c>
      <c r="I549">
        <f t="shared" si="34"/>
        <v>80.75</v>
      </c>
      <c r="J549" t="s">
        <v>21</v>
      </c>
      <c r="K549" t="s">
        <v>22</v>
      </c>
      <c r="L549">
        <v>1422165600</v>
      </c>
      <c r="M549" s="11">
        <f t="shared" si="32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3"/>
        <v>270.91376701966715</v>
      </c>
      <c r="G550" s="5" t="s">
        <v>20</v>
      </c>
      <c r="H550">
        <v>2985</v>
      </c>
      <c r="I550">
        <f t="shared" si="34"/>
        <v>59.99</v>
      </c>
      <c r="J550" t="s">
        <v>21</v>
      </c>
      <c r="K550" t="s">
        <v>22</v>
      </c>
      <c r="L550">
        <v>1459486800</v>
      </c>
      <c r="M550" s="11">
        <f t="shared" si="32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3"/>
        <v>284.21355932203392</v>
      </c>
      <c r="G551" s="5" t="s">
        <v>20</v>
      </c>
      <c r="H551">
        <v>762</v>
      </c>
      <c r="I551">
        <f t="shared" si="34"/>
        <v>110.03</v>
      </c>
      <c r="J551" t="s">
        <v>21</v>
      </c>
      <c r="K551" t="s">
        <v>22</v>
      </c>
      <c r="L551">
        <v>1369717200</v>
      </c>
      <c r="M551" s="11">
        <f t="shared" si="32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3"/>
        <v>4</v>
      </c>
      <c r="G552" s="5" t="s">
        <v>74</v>
      </c>
      <c r="H552">
        <v>1</v>
      </c>
      <c r="I552">
        <f t="shared" si="34"/>
        <v>4</v>
      </c>
      <c r="J552" t="s">
        <v>98</v>
      </c>
      <c r="K552" t="s">
        <v>99</v>
      </c>
      <c r="L552">
        <v>1330495200</v>
      </c>
      <c r="M552" s="11">
        <f t="shared" si="32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3"/>
        <v>58.6329816768462</v>
      </c>
      <c r="G553" s="5" t="s">
        <v>14</v>
      </c>
      <c r="H553">
        <v>2779</v>
      </c>
      <c r="I553">
        <f t="shared" si="34"/>
        <v>38</v>
      </c>
      <c r="J553" t="s">
        <v>26</v>
      </c>
      <c r="K553" t="s">
        <v>27</v>
      </c>
      <c r="L553">
        <v>1419055200</v>
      </c>
      <c r="M553" s="11">
        <f t="shared" si="32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3"/>
        <v>98.51111111111112</v>
      </c>
      <c r="G554" s="5" t="s">
        <v>14</v>
      </c>
      <c r="H554">
        <v>92</v>
      </c>
      <c r="I554">
        <f t="shared" si="34"/>
        <v>96.37</v>
      </c>
      <c r="J554" t="s">
        <v>21</v>
      </c>
      <c r="K554" t="s">
        <v>22</v>
      </c>
      <c r="L554">
        <v>1480140000</v>
      </c>
      <c r="M554" s="11">
        <f t="shared" si="32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3"/>
        <v>43.975381008206334</v>
      </c>
      <c r="G555" s="5" t="s">
        <v>14</v>
      </c>
      <c r="H555">
        <v>1028</v>
      </c>
      <c r="I555">
        <f t="shared" si="34"/>
        <v>72.98</v>
      </c>
      <c r="J555" t="s">
        <v>21</v>
      </c>
      <c r="K555" t="s">
        <v>22</v>
      </c>
      <c r="L555">
        <v>1293948000</v>
      </c>
      <c r="M555" s="11">
        <f t="shared" si="32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3"/>
        <v>151.66315789473683</v>
      </c>
      <c r="G556" s="5" t="s">
        <v>20</v>
      </c>
      <c r="H556">
        <v>554</v>
      </c>
      <c r="I556">
        <f t="shared" si="34"/>
        <v>26.01</v>
      </c>
      <c r="J556" t="s">
        <v>15</v>
      </c>
      <c r="K556" t="s">
        <v>16</v>
      </c>
      <c r="L556">
        <v>1482127200</v>
      </c>
      <c r="M556" s="11">
        <f t="shared" si="32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3"/>
        <v>223.63492063492063</v>
      </c>
      <c r="G557" s="5" t="s">
        <v>20</v>
      </c>
      <c r="H557">
        <v>135</v>
      </c>
      <c r="I557">
        <f t="shared" si="34"/>
        <v>104.36</v>
      </c>
      <c r="J557" t="s">
        <v>36</v>
      </c>
      <c r="K557" t="s">
        <v>37</v>
      </c>
      <c r="L557">
        <v>1396414800</v>
      </c>
      <c r="M557" s="11">
        <f t="shared" si="32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3"/>
        <v>239.75</v>
      </c>
      <c r="G558" s="5" t="s">
        <v>20</v>
      </c>
      <c r="H558">
        <v>122</v>
      </c>
      <c r="I558">
        <f t="shared" si="34"/>
        <v>102.19</v>
      </c>
      <c r="J558" t="s">
        <v>21</v>
      </c>
      <c r="K558" t="s">
        <v>22</v>
      </c>
      <c r="L558">
        <v>1315285200</v>
      </c>
      <c r="M558" s="11">
        <f t="shared" si="32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3"/>
        <v>199.33333333333334</v>
      </c>
      <c r="G559" s="5" t="s">
        <v>20</v>
      </c>
      <c r="H559">
        <v>221</v>
      </c>
      <c r="I559">
        <f t="shared" si="34"/>
        <v>54.12</v>
      </c>
      <c r="J559" t="s">
        <v>21</v>
      </c>
      <c r="K559" t="s">
        <v>22</v>
      </c>
      <c r="L559">
        <v>1443762000</v>
      </c>
      <c r="M559" s="11">
        <f t="shared" si="32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3"/>
        <v>137.34482758620689</v>
      </c>
      <c r="G560" s="5" t="s">
        <v>20</v>
      </c>
      <c r="H560">
        <v>126</v>
      </c>
      <c r="I560">
        <f t="shared" si="34"/>
        <v>63.22</v>
      </c>
      <c r="J560" t="s">
        <v>21</v>
      </c>
      <c r="K560" t="s">
        <v>22</v>
      </c>
      <c r="L560">
        <v>1456293600</v>
      </c>
      <c r="M560" s="11">
        <f t="shared" si="32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3"/>
        <v>100.9696106362773</v>
      </c>
      <c r="G561" s="5" t="s">
        <v>20</v>
      </c>
      <c r="H561">
        <v>1022</v>
      </c>
      <c r="I561">
        <f t="shared" si="34"/>
        <v>104.03</v>
      </c>
      <c r="J561" t="s">
        <v>21</v>
      </c>
      <c r="K561" t="s">
        <v>22</v>
      </c>
      <c r="L561">
        <v>1470114000</v>
      </c>
      <c r="M561" s="11">
        <f t="shared" si="32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3"/>
        <v>794.16</v>
      </c>
      <c r="G562" s="5" t="s">
        <v>20</v>
      </c>
      <c r="H562">
        <v>3177</v>
      </c>
      <c r="I562">
        <f t="shared" si="34"/>
        <v>49.99</v>
      </c>
      <c r="J562" t="s">
        <v>21</v>
      </c>
      <c r="K562" t="s">
        <v>22</v>
      </c>
      <c r="L562">
        <v>1321596000</v>
      </c>
      <c r="M562" s="11">
        <f t="shared" si="32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3"/>
        <v>369.7</v>
      </c>
      <c r="G563" s="5" t="s">
        <v>20</v>
      </c>
      <c r="H563">
        <v>198</v>
      </c>
      <c r="I563">
        <f t="shared" si="34"/>
        <v>56.02</v>
      </c>
      <c r="J563" t="s">
        <v>98</v>
      </c>
      <c r="K563" t="s">
        <v>99</v>
      </c>
      <c r="L563">
        <v>1318827600</v>
      </c>
      <c r="M563" s="11">
        <f t="shared" si="32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3"/>
        <v>12.818181818181817</v>
      </c>
      <c r="G564" s="5" t="s">
        <v>14</v>
      </c>
      <c r="H564">
        <v>26</v>
      </c>
      <c r="I564">
        <f t="shared" si="34"/>
        <v>48.81</v>
      </c>
      <c r="J564" t="s">
        <v>98</v>
      </c>
      <c r="K564" t="s">
        <v>99</v>
      </c>
      <c r="L564">
        <v>1552366800</v>
      </c>
      <c r="M564" s="11">
        <f t="shared" si="32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3"/>
        <v>138.02702702702703</v>
      </c>
      <c r="G565" s="5" t="s">
        <v>20</v>
      </c>
      <c r="H565">
        <v>85</v>
      </c>
      <c r="I565">
        <f t="shared" si="34"/>
        <v>60.08</v>
      </c>
      <c r="J565" t="s">
        <v>26</v>
      </c>
      <c r="K565" t="s">
        <v>27</v>
      </c>
      <c r="L565">
        <v>1542088800</v>
      </c>
      <c r="M565" s="11">
        <f t="shared" si="32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3"/>
        <v>83.813278008298752</v>
      </c>
      <c r="G566" s="5" t="s">
        <v>14</v>
      </c>
      <c r="H566">
        <v>1790</v>
      </c>
      <c r="I566">
        <f t="shared" si="34"/>
        <v>78.989999999999995</v>
      </c>
      <c r="J566" t="s">
        <v>21</v>
      </c>
      <c r="K566" t="s">
        <v>22</v>
      </c>
      <c r="L566">
        <v>1426395600</v>
      </c>
      <c r="M566" s="11">
        <f t="shared" si="32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3"/>
        <v>204.60063224446787</v>
      </c>
      <c r="G567" s="5" t="s">
        <v>20</v>
      </c>
      <c r="H567">
        <v>3596</v>
      </c>
      <c r="I567">
        <f t="shared" si="34"/>
        <v>53.99</v>
      </c>
      <c r="J567" t="s">
        <v>21</v>
      </c>
      <c r="K567" t="s">
        <v>22</v>
      </c>
      <c r="L567">
        <v>1321336800</v>
      </c>
      <c r="M567" s="11">
        <f t="shared" si="32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3"/>
        <v>44.344086021505376</v>
      </c>
      <c r="G568" s="5" t="s">
        <v>14</v>
      </c>
      <c r="H568">
        <v>37</v>
      </c>
      <c r="I568">
        <f t="shared" si="34"/>
        <v>111.46</v>
      </c>
      <c r="J568" t="s">
        <v>21</v>
      </c>
      <c r="K568" t="s">
        <v>22</v>
      </c>
      <c r="L568">
        <v>1456293600</v>
      </c>
      <c r="M568" s="11">
        <f t="shared" si="32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3"/>
        <v>218.60294117647058</v>
      </c>
      <c r="G569" s="5" t="s">
        <v>20</v>
      </c>
      <c r="H569">
        <v>244</v>
      </c>
      <c r="I569">
        <f t="shared" si="34"/>
        <v>60.92</v>
      </c>
      <c r="J569" t="s">
        <v>21</v>
      </c>
      <c r="K569" t="s">
        <v>22</v>
      </c>
      <c r="L569">
        <v>1404968400</v>
      </c>
      <c r="M569" s="11">
        <f t="shared" si="32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3"/>
        <v>186.03314917127071</v>
      </c>
      <c r="G570" s="5" t="s">
        <v>20</v>
      </c>
      <c r="H570">
        <v>5180</v>
      </c>
      <c r="I570">
        <f t="shared" si="34"/>
        <v>26</v>
      </c>
      <c r="J570" t="s">
        <v>21</v>
      </c>
      <c r="K570" t="s">
        <v>22</v>
      </c>
      <c r="L570">
        <v>1279170000</v>
      </c>
      <c r="M570" s="11">
        <f t="shared" si="32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3"/>
        <v>237.33830845771143</v>
      </c>
      <c r="G571" s="5" t="s">
        <v>20</v>
      </c>
      <c r="H571">
        <v>589</v>
      </c>
      <c r="I571">
        <f t="shared" si="34"/>
        <v>80.989999999999995</v>
      </c>
      <c r="J571" t="s">
        <v>107</v>
      </c>
      <c r="K571" t="s">
        <v>108</v>
      </c>
      <c r="L571">
        <v>1294725600</v>
      </c>
      <c r="M571" s="11">
        <f t="shared" si="32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3"/>
        <v>305.65384615384613</v>
      </c>
      <c r="G572" s="5" t="s">
        <v>20</v>
      </c>
      <c r="H572">
        <v>2725</v>
      </c>
      <c r="I572">
        <f t="shared" si="34"/>
        <v>35</v>
      </c>
      <c r="J572" t="s">
        <v>21</v>
      </c>
      <c r="K572" t="s">
        <v>22</v>
      </c>
      <c r="L572">
        <v>1419055200</v>
      </c>
      <c r="M572" s="11">
        <f t="shared" si="32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3"/>
        <v>94.142857142857139</v>
      </c>
      <c r="G573" s="5" t="s">
        <v>14</v>
      </c>
      <c r="H573">
        <v>35</v>
      </c>
      <c r="I573">
        <f t="shared" si="34"/>
        <v>94.14</v>
      </c>
      <c r="J573" t="s">
        <v>107</v>
      </c>
      <c r="K573" t="s">
        <v>108</v>
      </c>
      <c r="L573">
        <v>1434690000</v>
      </c>
      <c r="M573" s="11">
        <f t="shared" si="32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3"/>
        <v>54.400000000000006</v>
      </c>
      <c r="G574" s="5" t="s">
        <v>74</v>
      </c>
      <c r="H574">
        <v>94</v>
      </c>
      <c r="I574">
        <f t="shared" si="34"/>
        <v>52.09</v>
      </c>
      <c r="J574" t="s">
        <v>21</v>
      </c>
      <c r="K574" t="s">
        <v>22</v>
      </c>
      <c r="L574">
        <v>1443416400</v>
      </c>
      <c r="M574" s="11">
        <f t="shared" si="32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3"/>
        <v>111.88059701492537</v>
      </c>
      <c r="G575" s="5" t="s">
        <v>20</v>
      </c>
      <c r="H575">
        <v>300</v>
      </c>
      <c r="I575">
        <f t="shared" si="34"/>
        <v>24.99</v>
      </c>
      <c r="J575" t="s">
        <v>21</v>
      </c>
      <c r="K575" t="s">
        <v>22</v>
      </c>
      <c r="L575">
        <v>1399006800</v>
      </c>
      <c r="M575" s="11">
        <f t="shared" si="32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3"/>
        <v>369.14814814814815</v>
      </c>
      <c r="G576" s="5" t="s">
        <v>20</v>
      </c>
      <c r="H576">
        <v>144</v>
      </c>
      <c r="I576">
        <f t="shared" si="34"/>
        <v>69.22</v>
      </c>
      <c r="J576" t="s">
        <v>21</v>
      </c>
      <c r="K576" t="s">
        <v>22</v>
      </c>
      <c r="L576">
        <v>1575698400</v>
      </c>
      <c r="M576" s="11">
        <f t="shared" si="32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3"/>
        <v>62.930372148859547</v>
      </c>
      <c r="G577" s="5" t="s">
        <v>14</v>
      </c>
      <c r="H577">
        <v>558</v>
      </c>
      <c r="I577">
        <f t="shared" si="34"/>
        <v>93.94</v>
      </c>
      <c r="J577" t="s">
        <v>21</v>
      </c>
      <c r="K577" t="s">
        <v>22</v>
      </c>
      <c r="L577">
        <v>1400562000</v>
      </c>
      <c r="M577" s="11">
        <f t="shared" si="32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3"/>
        <v>64.927835051546396</v>
      </c>
      <c r="G578" s="5" t="s">
        <v>14</v>
      </c>
      <c r="H578">
        <v>64</v>
      </c>
      <c r="I578">
        <f t="shared" si="34"/>
        <v>98.41</v>
      </c>
      <c r="J578" t="s">
        <v>21</v>
      </c>
      <c r="K578" t="s">
        <v>22</v>
      </c>
      <c r="L578">
        <v>1509512400</v>
      </c>
      <c r="M578" s="11">
        <f t="shared" ref="M578:M641" si="36">(((L578/60)/60)/24)+DATE(1970,1,1)</f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37">SUM(E579/D579)*100</f>
        <v>18.853658536585368</v>
      </c>
      <c r="G579" s="5" t="s">
        <v>74</v>
      </c>
      <c r="H579">
        <v>37</v>
      </c>
      <c r="I579">
        <f t="shared" ref="I579:I642" si="38">IF(H579=0,0, ROUND(E579/H579,2))</f>
        <v>41.78</v>
      </c>
      <c r="J579" t="s">
        <v>21</v>
      </c>
      <c r="K579" t="s">
        <v>22</v>
      </c>
      <c r="L579">
        <v>1299823200</v>
      </c>
      <c r="M579" s="11">
        <f t="shared" si="36"/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7"/>
        <v>16.754404145077721</v>
      </c>
      <c r="G580" s="5" t="s">
        <v>14</v>
      </c>
      <c r="H580">
        <v>245</v>
      </c>
      <c r="I580">
        <f t="shared" si="38"/>
        <v>65.989999999999995</v>
      </c>
      <c r="J580" t="s">
        <v>21</v>
      </c>
      <c r="K580" t="s">
        <v>22</v>
      </c>
      <c r="L580">
        <v>1322719200</v>
      </c>
      <c r="M580" s="11">
        <f t="shared" si="36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7"/>
        <v>101.11290322580646</v>
      </c>
      <c r="G581" s="5" t="s">
        <v>20</v>
      </c>
      <c r="H581">
        <v>87</v>
      </c>
      <c r="I581">
        <f t="shared" si="38"/>
        <v>72.06</v>
      </c>
      <c r="J581" t="s">
        <v>21</v>
      </c>
      <c r="K581" t="s">
        <v>22</v>
      </c>
      <c r="L581">
        <v>1312693200</v>
      </c>
      <c r="M581" s="11">
        <f t="shared" si="36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7"/>
        <v>341.5022831050228</v>
      </c>
      <c r="G582" s="5" t="s">
        <v>20</v>
      </c>
      <c r="H582">
        <v>3116</v>
      </c>
      <c r="I582">
        <f t="shared" si="38"/>
        <v>48</v>
      </c>
      <c r="J582" t="s">
        <v>21</v>
      </c>
      <c r="K582" t="s">
        <v>22</v>
      </c>
      <c r="L582">
        <v>1393394400</v>
      </c>
      <c r="M582" s="11">
        <f t="shared" si="36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7"/>
        <v>64.016666666666666</v>
      </c>
      <c r="G583" s="5" t="s">
        <v>14</v>
      </c>
      <c r="H583">
        <v>71</v>
      </c>
      <c r="I583">
        <f t="shared" si="38"/>
        <v>54.1</v>
      </c>
      <c r="J583" t="s">
        <v>21</v>
      </c>
      <c r="K583" t="s">
        <v>22</v>
      </c>
      <c r="L583">
        <v>1304053200</v>
      </c>
      <c r="M583" s="11">
        <f t="shared" si="36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7"/>
        <v>52.080459770114942</v>
      </c>
      <c r="G584" s="5" t="s">
        <v>14</v>
      </c>
      <c r="H584">
        <v>42</v>
      </c>
      <c r="I584">
        <f t="shared" si="38"/>
        <v>107.88</v>
      </c>
      <c r="J584" t="s">
        <v>21</v>
      </c>
      <c r="K584" t="s">
        <v>22</v>
      </c>
      <c r="L584">
        <v>1433912400</v>
      </c>
      <c r="M584" s="11">
        <f t="shared" si="36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7"/>
        <v>322.40211640211641</v>
      </c>
      <c r="G585" s="5" t="s">
        <v>20</v>
      </c>
      <c r="H585">
        <v>909</v>
      </c>
      <c r="I585">
        <f t="shared" si="38"/>
        <v>67.03</v>
      </c>
      <c r="J585" t="s">
        <v>21</v>
      </c>
      <c r="K585" t="s">
        <v>22</v>
      </c>
      <c r="L585">
        <v>1329717600</v>
      </c>
      <c r="M585" s="11">
        <f t="shared" si="36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7"/>
        <v>119.50810185185186</v>
      </c>
      <c r="G586" s="5" t="s">
        <v>20</v>
      </c>
      <c r="H586">
        <v>1613</v>
      </c>
      <c r="I586">
        <f t="shared" si="38"/>
        <v>64.010000000000005</v>
      </c>
      <c r="J586" t="s">
        <v>21</v>
      </c>
      <c r="K586" t="s">
        <v>22</v>
      </c>
      <c r="L586">
        <v>1335330000</v>
      </c>
      <c r="M586" s="11">
        <f t="shared" si="36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7"/>
        <v>146.79775280898878</v>
      </c>
      <c r="G587" s="5" t="s">
        <v>20</v>
      </c>
      <c r="H587">
        <v>136</v>
      </c>
      <c r="I587">
        <f t="shared" si="38"/>
        <v>96.07</v>
      </c>
      <c r="J587" t="s">
        <v>21</v>
      </c>
      <c r="K587" t="s">
        <v>22</v>
      </c>
      <c r="L587">
        <v>1268888400</v>
      </c>
      <c r="M587" s="11">
        <f t="shared" si="36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7"/>
        <v>950.57142857142856</v>
      </c>
      <c r="G588" s="5" t="s">
        <v>20</v>
      </c>
      <c r="H588">
        <v>130</v>
      </c>
      <c r="I588">
        <f t="shared" si="38"/>
        <v>51.18</v>
      </c>
      <c r="J588" t="s">
        <v>21</v>
      </c>
      <c r="K588" t="s">
        <v>22</v>
      </c>
      <c r="L588">
        <v>1289973600</v>
      </c>
      <c r="M588" s="11">
        <f t="shared" si="36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7"/>
        <v>72.893617021276597</v>
      </c>
      <c r="G589" s="5" t="s">
        <v>14</v>
      </c>
      <c r="H589">
        <v>156</v>
      </c>
      <c r="I589">
        <f t="shared" si="38"/>
        <v>43.92</v>
      </c>
      <c r="J589" t="s">
        <v>15</v>
      </c>
      <c r="K589" t="s">
        <v>16</v>
      </c>
      <c r="L589">
        <v>1547877600</v>
      </c>
      <c r="M589" s="11">
        <f t="shared" si="36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7"/>
        <v>79.008248730964468</v>
      </c>
      <c r="G590" s="5" t="s">
        <v>14</v>
      </c>
      <c r="H590">
        <v>1368</v>
      </c>
      <c r="I590">
        <f t="shared" si="38"/>
        <v>91.02</v>
      </c>
      <c r="J590" t="s">
        <v>40</v>
      </c>
      <c r="K590" t="s">
        <v>41</v>
      </c>
      <c r="L590">
        <v>1269493200</v>
      </c>
      <c r="M590" s="11">
        <f t="shared" si="36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7"/>
        <v>64.721518987341781</v>
      </c>
      <c r="G591" s="5" t="s">
        <v>14</v>
      </c>
      <c r="H591">
        <v>102</v>
      </c>
      <c r="I591">
        <f t="shared" si="38"/>
        <v>50.13</v>
      </c>
      <c r="J591" t="s">
        <v>21</v>
      </c>
      <c r="K591" t="s">
        <v>22</v>
      </c>
      <c r="L591">
        <v>1436072400</v>
      </c>
      <c r="M591" s="11">
        <f t="shared" si="36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7"/>
        <v>82.028169014084511</v>
      </c>
      <c r="G592" s="5" t="s">
        <v>14</v>
      </c>
      <c r="H592">
        <v>86</v>
      </c>
      <c r="I592">
        <f t="shared" si="38"/>
        <v>67.72</v>
      </c>
      <c r="J592" t="s">
        <v>26</v>
      </c>
      <c r="K592" t="s">
        <v>27</v>
      </c>
      <c r="L592">
        <v>1419141600</v>
      </c>
      <c r="M592" s="11">
        <f t="shared" si="36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7"/>
        <v>1037.6666666666667</v>
      </c>
      <c r="G593" s="5" t="s">
        <v>20</v>
      </c>
      <c r="H593">
        <v>102</v>
      </c>
      <c r="I593">
        <f t="shared" si="38"/>
        <v>61.04</v>
      </c>
      <c r="J593" t="s">
        <v>21</v>
      </c>
      <c r="K593" t="s">
        <v>22</v>
      </c>
      <c r="L593">
        <v>1279083600</v>
      </c>
      <c r="M593" s="11">
        <f t="shared" si="36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7"/>
        <v>12.910076530612244</v>
      </c>
      <c r="G594" s="5" t="s">
        <v>14</v>
      </c>
      <c r="H594">
        <v>253</v>
      </c>
      <c r="I594">
        <f t="shared" si="38"/>
        <v>80.010000000000005</v>
      </c>
      <c r="J594" t="s">
        <v>21</v>
      </c>
      <c r="K594" t="s">
        <v>22</v>
      </c>
      <c r="L594">
        <v>1401426000</v>
      </c>
      <c r="M594" s="11">
        <f t="shared" si="36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7"/>
        <v>154.84210526315789</v>
      </c>
      <c r="G595" s="5" t="s">
        <v>20</v>
      </c>
      <c r="H595">
        <v>4006</v>
      </c>
      <c r="I595">
        <f t="shared" si="38"/>
        <v>47</v>
      </c>
      <c r="J595" t="s">
        <v>21</v>
      </c>
      <c r="K595" t="s">
        <v>22</v>
      </c>
      <c r="L595">
        <v>1395810000</v>
      </c>
      <c r="M595" s="11">
        <f t="shared" si="36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7"/>
        <v>7.0991735537190088</v>
      </c>
      <c r="G596" s="5" t="s">
        <v>14</v>
      </c>
      <c r="H596">
        <v>157</v>
      </c>
      <c r="I596">
        <f t="shared" si="38"/>
        <v>71.13</v>
      </c>
      <c r="J596" t="s">
        <v>21</v>
      </c>
      <c r="K596" t="s">
        <v>22</v>
      </c>
      <c r="L596">
        <v>1467003600</v>
      </c>
      <c r="M596" s="11">
        <f t="shared" si="36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7"/>
        <v>208.52773826458036</v>
      </c>
      <c r="G597" s="5" t="s">
        <v>20</v>
      </c>
      <c r="H597">
        <v>1629</v>
      </c>
      <c r="I597">
        <f t="shared" si="38"/>
        <v>89.99</v>
      </c>
      <c r="J597" t="s">
        <v>21</v>
      </c>
      <c r="K597" t="s">
        <v>22</v>
      </c>
      <c r="L597">
        <v>1268715600</v>
      </c>
      <c r="M597" s="11">
        <f t="shared" si="36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7"/>
        <v>99.683544303797461</v>
      </c>
      <c r="G598" s="5" t="s">
        <v>14</v>
      </c>
      <c r="H598">
        <v>183</v>
      </c>
      <c r="I598">
        <f t="shared" si="38"/>
        <v>43.03</v>
      </c>
      <c r="J598" t="s">
        <v>21</v>
      </c>
      <c r="K598" t="s">
        <v>22</v>
      </c>
      <c r="L598">
        <v>1457157600</v>
      </c>
      <c r="M598" s="11">
        <f t="shared" si="36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7"/>
        <v>201.59756097560978</v>
      </c>
      <c r="G599" s="5" t="s">
        <v>20</v>
      </c>
      <c r="H599">
        <v>2188</v>
      </c>
      <c r="I599">
        <f t="shared" si="38"/>
        <v>68</v>
      </c>
      <c r="J599" t="s">
        <v>21</v>
      </c>
      <c r="K599" t="s">
        <v>22</v>
      </c>
      <c r="L599">
        <v>1573970400</v>
      </c>
      <c r="M599" s="11">
        <f t="shared" si="36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7"/>
        <v>162.09032258064516</v>
      </c>
      <c r="G600" s="5" t="s">
        <v>20</v>
      </c>
      <c r="H600">
        <v>2409</v>
      </c>
      <c r="I600">
        <f t="shared" si="38"/>
        <v>73</v>
      </c>
      <c r="J600" t="s">
        <v>107</v>
      </c>
      <c r="K600" t="s">
        <v>108</v>
      </c>
      <c r="L600">
        <v>1276578000</v>
      </c>
      <c r="M600" s="11">
        <f t="shared" si="36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7"/>
        <v>3.6436208125445471</v>
      </c>
      <c r="G601" s="5" t="s">
        <v>14</v>
      </c>
      <c r="H601">
        <v>82</v>
      </c>
      <c r="I601">
        <f t="shared" si="38"/>
        <v>62.34</v>
      </c>
      <c r="J601" t="s">
        <v>36</v>
      </c>
      <c r="K601" t="s">
        <v>37</v>
      </c>
      <c r="L601">
        <v>1423720800</v>
      </c>
      <c r="M601" s="11">
        <f t="shared" si="36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7"/>
        <v>5</v>
      </c>
      <c r="G602" s="5" t="s">
        <v>14</v>
      </c>
      <c r="H602">
        <v>1</v>
      </c>
      <c r="I602">
        <f t="shared" si="38"/>
        <v>5</v>
      </c>
      <c r="J602" t="s">
        <v>40</v>
      </c>
      <c r="K602" t="s">
        <v>41</v>
      </c>
      <c r="L602">
        <v>1375160400</v>
      </c>
      <c r="M602" s="11">
        <f t="shared" si="36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7"/>
        <v>206.63492063492063</v>
      </c>
      <c r="G603" s="5" t="s">
        <v>20</v>
      </c>
      <c r="H603">
        <v>194</v>
      </c>
      <c r="I603">
        <f t="shared" si="38"/>
        <v>67.099999999999994</v>
      </c>
      <c r="J603" t="s">
        <v>21</v>
      </c>
      <c r="K603" t="s">
        <v>22</v>
      </c>
      <c r="L603">
        <v>1401426000</v>
      </c>
      <c r="M603" s="11">
        <f t="shared" si="36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7"/>
        <v>128.23628691983123</v>
      </c>
      <c r="G604" s="5" t="s">
        <v>20</v>
      </c>
      <c r="H604">
        <v>1140</v>
      </c>
      <c r="I604">
        <f t="shared" si="38"/>
        <v>79.98</v>
      </c>
      <c r="J604" t="s">
        <v>21</v>
      </c>
      <c r="K604" t="s">
        <v>22</v>
      </c>
      <c r="L604">
        <v>1433480400</v>
      </c>
      <c r="M604" s="11">
        <f t="shared" si="36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7"/>
        <v>119.66037735849055</v>
      </c>
      <c r="G605" s="5" t="s">
        <v>20</v>
      </c>
      <c r="H605">
        <v>102</v>
      </c>
      <c r="I605">
        <f t="shared" si="38"/>
        <v>62.18</v>
      </c>
      <c r="J605" t="s">
        <v>21</v>
      </c>
      <c r="K605" t="s">
        <v>22</v>
      </c>
      <c r="L605">
        <v>1555563600</v>
      </c>
      <c r="M605" s="11">
        <f t="shared" si="36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7"/>
        <v>170.73055242390078</v>
      </c>
      <c r="G606" s="5" t="s">
        <v>20</v>
      </c>
      <c r="H606">
        <v>2857</v>
      </c>
      <c r="I606">
        <f t="shared" si="38"/>
        <v>53.01</v>
      </c>
      <c r="J606" t="s">
        <v>21</v>
      </c>
      <c r="K606" t="s">
        <v>22</v>
      </c>
      <c r="L606">
        <v>1295676000</v>
      </c>
      <c r="M606" s="11">
        <f t="shared" si="36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7"/>
        <v>187.21212121212122</v>
      </c>
      <c r="G607" s="5" t="s">
        <v>20</v>
      </c>
      <c r="H607">
        <v>107</v>
      </c>
      <c r="I607">
        <f t="shared" si="38"/>
        <v>57.74</v>
      </c>
      <c r="J607" t="s">
        <v>21</v>
      </c>
      <c r="K607" t="s">
        <v>22</v>
      </c>
      <c r="L607">
        <v>1443848400</v>
      </c>
      <c r="M607" s="11">
        <f t="shared" si="36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7"/>
        <v>188.38235294117646</v>
      </c>
      <c r="G608" s="5" t="s">
        <v>20</v>
      </c>
      <c r="H608">
        <v>160</v>
      </c>
      <c r="I608">
        <f t="shared" si="38"/>
        <v>40.03</v>
      </c>
      <c r="J608" t="s">
        <v>40</v>
      </c>
      <c r="K608" t="s">
        <v>41</v>
      </c>
      <c r="L608">
        <v>1457330400</v>
      </c>
      <c r="M608" s="11">
        <f t="shared" si="36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7"/>
        <v>131.29869186046511</v>
      </c>
      <c r="G609" s="5" t="s">
        <v>20</v>
      </c>
      <c r="H609">
        <v>2230</v>
      </c>
      <c r="I609">
        <f t="shared" si="38"/>
        <v>81.02</v>
      </c>
      <c r="J609" t="s">
        <v>21</v>
      </c>
      <c r="K609" t="s">
        <v>22</v>
      </c>
      <c r="L609">
        <v>1395550800</v>
      </c>
      <c r="M609" s="11">
        <f t="shared" si="36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7"/>
        <v>283.97435897435901</v>
      </c>
      <c r="G610" s="5" t="s">
        <v>20</v>
      </c>
      <c r="H610">
        <v>316</v>
      </c>
      <c r="I610">
        <f t="shared" si="38"/>
        <v>35.049999999999997</v>
      </c>
      <c r="J610" t="s">
        <v>21</v>
      </c>
      <c r="K610" t="s">
        <v>22</v>
      </c>
      <c r="L610">
        <v>1551852000</v>
      </c>
      <c r="M610" s="11">
        <f t="shared" si="36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7"/>
        <v>120.41999999999999</v>
      </c>
      <c r="G611" s="5" t="s">
        <v>20</v>
      </c>
      <c r="H611">
        <v>117</v>
      </c>
      <c r="I611">
        <f t="shared" si="38"/>
        <v>102.92</v>
      </c>
      <c r="J611" t="s">
        <v>21</v>
      </c>
      <c r="K611" t="s">
        <v>22</v>
      </c>
      <c r="L611">
        <v>1547618400</v>
      </c>
      <c r="M611" s="11">
        <f t="shared" si="36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7"/>
        <v>419.0560747663551</v>
      </c>
      <c r="G612" s="5" t="s">
        <v>20</v>
      </c>
      <c r="H612">
        <v>6406</v>
      </c>
      <c r="I612">
        <f t="shared" si="38"/>
        <v>28</v>
      </c>
      <c r="J612" t="s">
        <v>21</v>
      </c>
      <c r="K612" t="s">
        <v>22</v>
      </c>
      <c r="L612">
        <v>1355637600</v>
      </c>
      <c r="M612" s="11">
        <f t="shared" si="36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7"/>
        <v>13.853658536585368</v>
      </c>
      <c r="G613" s="5" t="s">
        <v>74</v>
      </c>
      <c r="H613">
        <v>15</v>
      </c>
      <c r="I613">
        <f t="shared" si="38"/>
        <v>75.73</v>
      </c>
      <c r="J613" t="s">
        <v>21</v>
      </c>
      <c r="K613" t="s">
        <v>22</v>
      </c>
      <c r="L613">
        <v>1374728400</v>
      </c>
      <c r="M613" s="11">
        <f t="shared" si="36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7"/>
        <v>139.43548387096774</v>
      </c>
      <c r="G614" s="5" t="s">
        <v>20</v>
      </c>
      <c r="H614">
        <v>192</v>
      </c>
      <c r="I614">
        <f t="shared" si="38"/>
        <v>45.03</v>
      </c>
      <c r="J614" t="s">
        <v>21</v>
      </c>
      <c r="K614" t="s">
        <v>22</v>
      </c>
      <c r="L614">
        <v>1287810000</v>
      </c>
      <c r="M614" s="11">
        <f t="shared" si="36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7"/>
        <v>174</v>
      </c>
      <c r="G615" s="5" t="s">
        <v>20</v>
      </c>
      <c r="H615">
        <v>26</v>
      </c>
      <c r="I615">
        <f t="shared" si="38"/>
        <v>73.62</v>
      </c>
      <c r="J615" t="s">
        <v>15</v>
      </c>
      <c r="K615" t="s">
        <v>16</v>
      </c>
      <c r="L615">
        <v>1503723600</v>
      </c>
      <c r="M615" s="11">
        <f t="shared" si="36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7"/>
        <v>155.49056603773585</v>
      </c>
      <c r="G616" s="5" t="s">
        <v>20</v>
      </c>
      <c r="H616">
        <v>723</v>
      </c>
      <c r="I616">
        <f t="shared" si="38"/>
        <v>56.99</v>
      </c>
      <c r="J616" t="s">
        <v>21</v>
      </c>
      <c r="K616" t="s">
        <v>22</v>
      </c>
      <c r="L616">
        <v>1484114400</v>
      </c>
      <c r="M616" s="11">
        <f t="shared" si="36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7"/>
        <v>170.44705882352943</v>
      </c>
      <c r="G617" s="5" t="s">
        <v>20</v>
      </c>
      <c r="H617">
        <v>170</v>
      </c>
      <c r="I617">
        <f t="shared" si="38"/>
        <v>85.22</v>
      </c>
      <c r="J617" t="s">
        <v>107</v>
      </c>
      <c r="K617" t="s">
        <v>108</v>
      </c>
      <c r="L617">
        <v>1461906000</v>
      </c>
      <c r="M617" s="11">
        <f t="shared" si="36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7"/>
        <v>189.515625</v>
      </c>
      <c r="G618" s="5" t="s">
        <v>20</v>
      </c>
      <c r="H618">
        <v>238</v>
      </c>
      <c r="I618">
        <f t="shared" si="38"/>
        <v>50.96</v>
      </c>
      <c r="J618" t="s">
        <v>40</v>
      </c>
      <c r="K618" t="s">
        <v>41</v>
      </c>
      <c r="L618">
        <v>1379653200</v>
      </c>
      <c r="M618" s="11">
        <f t="shared" si="36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7"/>
        <v>249.71428571428572</v>
      </c>
      <c r="G619" s="5" t="s">
        <v>20</v>
      </c>
      <c r="H619">
        <v>55</v>
      </c>
      <c r="I619">
        <f t="shared" si="38"/>
        <v>63.56</v>
      </c>
      <c r="J619" t="s">
        <v>21</v>
      </c>
      <c r="K619" t="s">
        <v>22</v>
      </c>
      <c r="L619">
        <v>1401858000</v>
      </c>
      <c r="M619" s="11">
        <f t="shared" si="36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7"/>
        <v>48.860523665659613</v>
      </c>
      <c r="G620" s="5" t="s">
        <v>14</v>
      </c>
      <c r="H620">
        <v>1198</v>
      </c>
      <c r="I620">
        <f t="shared" si="38"/>
        <v>81</v>
      </c>
      <c r="J620" t="s">
        <v>21</v>
      </c>
      <c r="K620" t="s">
        <v>22</v>
      </c>
      <c r="L620">
        <v>1367470800</v>
      </c>
      <c r="M620" s="11">
        <f t="shared" si="36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7"/>
        <v>28.461970393057683</v>
      </c>
      <c r="G621" s="5" t="s">
        <v>14</v>
      </c>
      <c r="H621">
        <v>648</v>
      </c>
      <c r="I621">
        <f t="shared" si="38"/>
        <v>86.04</v>
      </c>
      <c r="J621" t="s">
        <v>21</v>
      </c>
      <c r="K621" t="s">
        <v>22</v>
      </c>
      <c r="L621">
        <v>1304658000</v>
      </c>
      <c r="M621" s="11">
        <f t="shared" si="36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7"/>
        <v>268.02325581395348</v>
      </c>
      <c r="G622" s="5" t="s">
        <v>20</v>
      </c>
      <c r="H622">
        <v>128</v>
      </c>
      <c r="I622">
        <f t="shared" si="38"/>
        <v>90.04</v>
      </c>
      <c r="J622" t="s">
        <v>26</v>
      </c>
      <c r="K622" t="s">
        <v>27</v>
      </c>
      <c r="L622">
        <v>1467954000</v>
      </c>
      <c r="M622" s="11">
        <f t="shared" si="36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7"/>
        <v>619.80078125</v>
      </c>
      <c r="G623" s="5" t="s">
        <v>20</v>
      </c>
      <c r="H623">
        <v>2144</v>
      </c>
      <c r="I623">
        <f t="shared" si="38"/>
        <v>74.010000000000005</v>
      </c>
      <c r="J623" t="s">
        <v>21</v>
      </c>
      <c r="K623" t="s">
        <v>22</v>
      </c>
      <c r="L623">
        <v>1473742800</v>
      </c>
      <c r="M623" s="11">
        <f t="shared" si="36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7"/>
        <v>3.1301587301587301</v>
      </c>
      <c r="G624" s="5" t="s">
        <v>14</v>
      </c>
      <c r="H624">
        <v>64</v>
      </c>
      <c r="I624">
        <f t="shared" si="38"/>
        <v>92.44</v>
      </c>
      <c r="J624" t="s">
        <v>21</v>
      </c>
      <c r="K624" t="s">
        <v>22</v>
      </c>
      <c r="L624">
        <v>1523768400</v>
      </c>
      <c r="M624" s="11">
        <f t="shared" si="36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7"/>
        <v>159.92152704135739</v>
      </c>
      <c r="G625" s="5" t="s">
        <v>20</v>
      </c>
      <c r="H625">
        <v>2693</v>
      </c>
      <c r="I625">
        <f t="shared" si="38"/>
        <v>56</v>
      </c>
      <c r="J625" t="s">
        <v>40</v>
      </c>
      <c r="K625" t="s">
        <v>41</v>
      </c>
      <c r="L625">
        <v>1437022800</v>
      </c>
      <c r="M625" s="11">
        <f t="shared" si="36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7"/>
        <v>279.39215686274508</v>
      </c>
      <c r="G626" s="5" t="s">
        <v>20</v>
      </c>
      <c r="H626">
        <v>432</v>
      </c>
      <c r="I626">
        <f t="shared" si="38"/>
        <v>32.979999999999997</v>
      </c>
      <c r="J626" t="s">
        <v>21</v>
      </c>
      <c r="K626" t="s">
        <v>22</v>
      </c>
      <c r="L626">
        <v>1422165600</v>
      </c>
      <c r="M626" s="11">
        <f t="shared" si="36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7"/>
        <v>77.373333333333335</v>
      </c>
      <c r="G627" s="5" t="s">
        <v>14</v>
      </c>
      <c r="H627">
        <v>62</v>
      </c>
      <c r="I627">
        <f t="shared" si="38"/>
        <v>93.6</v>
      </c>
      <c r="J627" t="s">
        <v>21</v>
      </c>
      <c r="K627" t="s">
        <v>22</v>
      </c>
      <c r="L627">
        <v>1580104800</v>
      </c>
      <c r="M627" s="11">
        <f t="shared" si="36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7"/>
        <v>206.32812500000003</v>
      </c>
      <c r="G628" s="5" t="s">
        <v>20</v>
      </c>
      <c r="H628">
        <v>189</v>
      </c>
      <c r="I628">
        <f t="shared" si="38"/>
        <v>69.87</v>
      </c>
      <c r="J628" t="s">
        <v>21</v>
      </c>
      <c r="K628" t="s">
        <v>22</v>
      </c>
      <c r="L628">
        <v>1285650000</v>
      </c>
      <c r="M628" s="11">
        <f t="shared" si="36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7"/>
        <v>694.25</v>
      </c>
      <c r="G629" s="5" t="s">
        <v>20</v>
      </c>
      <c r="H629">
        <v>154</v>
      </c>
      <c r="I629">
        <f t="shared" si="38"/>
        <v>72.13</v>
      </c>
      <c r="J629" t="s">
        <v>40</v>
      </c>
      <c r="K629" t="s">
        <v>41</v>
      </c>
      <c r="L629">
        <v>1276664400</v>
      </c>
      <c r="M629" s="11">
        <f t="shared" si="36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7"/>
        <v>151.78947368421052</v>
      </c>
      <c r="G630" s="5" t="s">
        <v>20</v>
      </c>
      <c r="H630">
        <v>96</v>
      </c>
      <c r="I630">
        <f t="shared" si="38"/>
        <v>30.04</v>
      </c>
      <c r="J630" t="s">
        <v>21</v>
      </c>
      <c r="K630" t="s">
        <v>22</v>
      </c>
      <c r="L630">
        <v>1286168400</v>
      </c>
      <c r="M630" s="11">
        <f t="shared" si="36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7"/>
        <v>64.58207217694995</v>
      </c>
      <c r="G631" s="5" t="s">
        <v>14</v>
      </c>
      <c r="H631">
        <v>750</v>
      </c>
      <c r="I631">
        <f t="shared" si="38"/>
        <v>73.97</v>
      </c>
      <c r="J631" t="s">
        <v>21</v>
      </c>
      <c r="K631" t="s">
        <v>22</v>
      </c>
      <c r="L631">
        <v>1467781200</v>
      </c>
      <c r="M631" s="11">
        <f t="shared" si="36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7"/>
        <v>62.873684210526314</v>
      </c>
      <c r="G632" s="5" t="s">
        <v>74</v>
      </c>
      <c r="H632">
        <v>87</v>
      </c>
      <c r="I632">
        <f t="shared" si="38"/>
        <v>68.66</v>
      </c>
      <c r="J632" t="s">
        <v>21</v>
      </c>
      <c r="K632" t="s">
        <v>22</v>
      </c>
      <c r="L632">
        <v>1556686800</v>
      </c>
      <c r="M632" s="11">
        <f t="shared" si="36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7"/>
        <v>310.39864864864865</v>
      </c>
      <c r="G633" s="5" t="s">
        <v>20</v>
      </c>
      <c r="H633">
        <v>3063</v>
      </c>
      <c r="I633">
        <f t="shared" si="38"/>
        <v>59.99</v>
      </c>
      <c r="J633" t="s">
        <v>21</v>
      </c>
      <c r="K633" t="s">
        <v>22</v>
      </c>
      <c r="L633">
        <v>1553576400</v>
      </c>
      <c r="M633" s="11">
        <f t="shared" si="36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7"/>
        <v>42.859916782246884</v>
      </c>
      <c r="G634" s="5" t="s">
        <v>47</v>
      </c>
      <c r="H634">
        <v>278</v>
      </c>
      <c r="I634">
        <f t="shared" si="38"/>
        <v>111.16</v>
      </c>
      <c r="J634" t="s">
        <v>21</v>
      </c>
      <c r="K634" t="s">
        <v>22</v>
      </c>
      <c r="L634">
        <v>1414904400</v>
      </c>
      <c r="M634" s="11">
        <f t="shared" si="36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7"/>
        <v>83.119402985074629</v>
      </c>
      <c r="G635" s="5" t="s">
        <v>14</v>
      </c>
      <c r="H635">
        <v>105</v>
      </c>
      <c r="I635">
        <f t="shared" si="38"/>
        <v>53.04</v>
      </c>
      <c r="J635" t="s">
        <v>21</v>
      </c>
      <c r="K635" t="s">
        <v>22</v>
      </c>
      <c r="L635">
        <v>1446876000</v>
      </c>
      <c r="M635" s="11">
        <f t="shared" si="36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7"/>
        <v>78.531302876480552</v>
      </c>
      <c r="G636" s="5" t="s">
        <v>74</v>
      </c>
      <c r="H636">
        <v>1658</v>
      </c>
      <c r="I636">
        <f t="shared" si="38"/>
        <v>55.99</v>
      </c>
      <c r="J636" t="s">
        <v>21</v>
      </c>
      <c r="K636" t="s">
        <v>22</v>
      </c>
      <c r="L636">
        <v>1490418000</v>
      </c>
      <c r="M636" s="11">
        <f t="shared" si="36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7"/>
        <v>114.09352517985612</v>
      </c>
      <c r="G637" s="5" t="s">
        <v>20</v>
      </c>
      <c r="H637">
        <v>2266</v>
      </c>
      <c r="I637">
        <f t="shared" si="38"/>
        <v>69.989999999999995</v>
      </c>
      <c r="J637" t="s">
        <v>21</v>
      </c>
      <c r="K637" t="s">
        <v>22</v>
      </c>
      <c r="L637">
        <v>1360389600</v>
      </c>
      <c r="M637" s="11">
        <f t="shared" si="36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7"/>
        <v>64.537683358624179</v>
      </c>
      <c r="G638" s="5" t="s">
        <v>14</v>
      </c>
      <c r="H638">
        <v>2604</v>
      </c>
      <c r="I638">
        <f t="shared" si="38"/>
        <v>49</v>
      </c>
      <c r="J638" t="s">
        <v>36</v>
      </c>
      <c r="K638" t="s">
        <v>37</v>
      </c>
      <c r="L638">
        <v>1326866400</v>
      </c>
      <c r="M638" s="11">
        <f t="shared" si="36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7"/>
        <v>79.411764705882348</v>
      </c>
      <c r="G639" s="5" t="s">
        <v>14</v>
      </c>
      <c r="H639">
        <v>65</v>
      </c>
      <c r="I639">
        <f t="shared" si="38"/>
        <v>103.85</v>
      </c>
      <c r="J639" t="s">
        <v>21</v>
      </c>
      <c r="K639" t="s">
        <v>22</v>
      </c>
      <c r="L639">
        <v>1479103200</v>
      </c>
      <c r="M639" s="11">
        <f t="shared" si="36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7"/>
        <v>11.419117647058824</v>
      </c>
      <c r="G640" s="5" t="s">
        <v>14</v>
      </c>
      <c r="H640">
        <v>94</v>
      </c>
      <c r="I640">
        <f t="shared" si="38"/>
        <v>99.13</v>
      </c>
      <c r="J640" t="s">
        <v>21</v>
      </c>
      <c r="K640" t="s">
        <v>22</v>
      </c>
      <c r="L640">
        <v>1280206800</v>
      </c>
      <c r="M640" s="11">
        <f t="shared" si="36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7"/>
        <v>56.186046511627907</v>
      </c>
      <c r="G641" s="5" t="s">
        <v>47</v>
      </c>
      <c r="H641">
        <v>45</v>
      </c>
      <c r="I641">
        <f t="shared" si="38"/>
        <v>107.38</v>
      </c>
      <c r="J641" t="s">
        <v>21</v>
      </c>
      <c r="K641" t="s">
        <v>22</v>
      </c>
      <c r="L641">
        <v>1532754000</v>
      </c>
      <c r="M641" s="11">
        <f t="shared" si="36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7"/>
        <v>16.501669449081803</v>
      </c>
      <c r="G642" s="5" t="s">
        <v>14</v>
      </c>
      <c r="H642">
        <v>257</v>
      </c>
      <c r="I642">
        <f t="shared" si="38"/>
        <v>76.92</v>
      </c>
      <c r="J642" t="s">
        <v>21</v>
      </c>
      <c r="K642" t="s">
        <v>22</v>
      </c>
      <c r="L642">
        <v>1453096800</v>
      </c>
      <c r="M642" s="11">
        <f t="shared" ref="M642:M705" si="40">(((L642/60)/60)/24)+DATE(1970,1,1)</f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41">SUM(E643/D643)*100</f>
        <v>119.96808510638297</v>
      </c>
      <c r="G643" s="5" t="s">
        <v>20</v>
      </c>
      <c r="H643">
        <v>194</v>
      </c>
      <c r="I643">
        <f t="shared" ref="I643:I706" si="42">IF(H643=0,0, ROUND(E643/H643,2))</f>
        <v>58.13</v>
      </c>
      <c r="J643" t="s">
        <v>98</v>
      </c>
      <c r="K643" t="s">
        <v>99</v>
      </c>
      <c r="L643">
        <v>1487570400</v>
      </c>
      <c r="M643" s="11">
        <f t="shared" si="40"/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1"/>
        <v>145.45652173913044</v>
      </c>
      <c r="G644" s="5" t="s">
        <v>20</v>
      </c>
      <c r="H644">
        <v>129</v>
      </c>
      <c r="I644">
        <f t="shared" si="42"/>
        <v>103.74</v>
      </c>
      <c r="J644" t="s">
        <v>15</v>
      </c>
      <c r="K644" t="s">
        <v>16</v>
      </c>
      <c r="L644">
        <v>1545026400</v>
      </c>
      <c r="M644" s="11">
        <f t="shared" si="40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1"/>
        <v>221.38255033557047</v>
      </c>
      <c r="G645" s="5" t="s">
        <v>20</v>
      </c>
      <c r="H645">
        <v>375</v>
      </c>
      <c r="I645">
        <f t="shared" si="42"/>
        <v>87.96</v>
      </c>
      <c r="J645" t="s">
        <v>21</v>
      </c>
      <c r="K645" t="s">
        <v>22</v>
      </c>
      <c r="L645">
        <v>1488348000</v>
      </c>
      <c r="M645" s="11">
        <f t="shared" si="40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1"/>
        <v>48.396694214876035</v>
      </c>
      <c r="G646" s="5" t="s">
        <v>14</v>
      </c>
      <c r="H646">
        <v>2928</v>
      </c>
      <c r="I646">
        <f t="shared" si="42"/>
        <v>28</v>
      </c>
      <c r="J646" t="s">
        <v>15</v>
      </c>
      <c r="K646" t="s">
        <v>16</v>
      </c>
      <c r="L646">
        <v>1545112800</v>
      </c>
      <c r="M646" s="11">
        <f t="shared" si="40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1"/>
        <v>92.911504424778755</v>
      </c>
      <c r="G647" s="5" t="s">
        <v>14</v>
      </c>
      <c r="H647">
        <v>4697</v>
      </c>
      <c r="I647">
        <f t="shared" si="42"/>
        <v>38</v>
      </c>
      <c r="J647" t="s">
        <v>21</v>
      </c>
      <c r="K647" t="s">
        <v>22</v>
      </c>
      <c r="L647">
        <v>1537938000</v>
      </c>
      <c r="M647" s="11">
        <f t="shared" si="40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1"/>
        <v>88.599797365754824</v>
      </c>
      <c r="G648" s="5" t="s">
        <v>14</v>
      </c>
      <c r="H648">
        <v>2915</v>
      </c>
      <c r="I648">
        <f t="shared" si="42"/>
        <v>30</v>
      </c>
      <c r="J648" t="s">
        <v>21</v>
      </c>
      <c r="K648" t="s">
        <v>22</v>
      </c>
      <c r="L648">
        <v>1363150800</v>
      </c>
      <c r="M648" s="11">
        <f t="shared" si="40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1"/>
        <v>41.4</v>
      </c>
      <c r="G649" s="5" t="s">
        <v>14</v>
      </c>
      <c r="H649">
        <v>18</v>
      </c>
      <c r="I649">
        <f t="shared" si="42"/>
        <v>103.5</v>
      </c>
      <c r="J649" t="s">
        <v>21</v>
      </c>
      <c r="K649" t="s">
        <v>22</v>
      </c>
      <c r="L649">
        <v>1523250000</v>
      </c>
      <c r="M649" s="11">
        <f t="shared" si="40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1"/>
        <v>63.056795131845846</v>
      </c>
      <c r="G650" s="5" t="s">
        <v>74</v>
      </c>
      <c r="H650">
        <v>723</v>
      </c>
      <c r="I650">
        <f t="shared" si="42"/>
        <v>85.99</v>
      </c>
      <c r="J650" t="s">
        <v>21</v>
      </c>
      <c r="K650" t="s">
        <v>22</v>
      </c>
      <c r="L650">
        <v>1499317200</v>
      </c>
      <c r="M650" s="11">
        <f t="shared" si="40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1"/>
        <v>48.482333607230892</v>
      </c>
      <c r="G651" s="5" t="s">
        <v>14</v>
      </c>
      <c r="H651">
        <v>602</v>
      </c>
      <c r="I651">
        <f t="shared" si="42"/>
        <v>98.01</v>
      </c>
      <c r="J651" t="s">
        <v>98</v>
      </c>
      <c r="K651" t="s">
        <v>99</v>
      </c>
      <c r="L651">
        <v>1287550800</v>
      </c>
      <c r="M651" s="11">
        <f t="shared" si="40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1"/>
        <v>2</v>
      </c>
      <c r="G652" s="5" t="s">
        <v>14</v>
      </c>
      <c r="H652">
        <v>1</v>
      </c>
      <c r="I652">
        <f t="shared" si="42"/>
        <v>2</v>
      </c>
      <c r="J652" t="s">
        <v>21</v>
      </c>
      <c r="K652" t="s">
        <v>22</v>
      </c>
      <c r="L652">
        <v>1404795600</v>
      </c>
      <c r="M652" s="11">
        <f t="shared" si="40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1"/>
        <v>88.47941026944585</v>
      </c>
      <c r="G653" s="5" t="s">
        <v>14</v>
      </c>
      <c r="H653">
        <v>3868</v>
      </c>
      <c r="I653">
        <f t="shared" si="42"/>
        <v>44.99</v>
      </c>
      <c r="J653" t="s">
        <v>107</v>
      </c>
      <c r="K653" t="s">
        <v>108</v>
      </c>
      <c r="L653">
        <v>1393048800</v>
      </c>
      <c r="M653" s="11">
        <f t="shared" si="40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1"/>
        <v>126.84</v>
      </c>
      <c r="G654" s="5" t="s">
        <v>20</v>
      </c>
      <c r="H654">
        <v>409</v>
      </c>
      <c r="I654">
        <f t="shared" si="42"/>
        <v>31.01</v>
      </c>
      <c r="J654" t="s">
        <v>21</v>
      </c>
      <c r="K654" t="s">
        <v>22</v>
      </c>
      <c r="L654">
        <v>1470373200</v>
      </c>
      <c r="M654" s="11">
        <f t="shared" si="40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1"/>
        <v>2338.833333333333</v>
      </c>
      <c r="G655" s="5" t="s">
        <v>20</v>
      </c>
      <c r="H655">
        <v>234</v>
      </c>
      <c r="I655">
        <f t="shared" si="42"/>
        <v>59.97</v>
      </c>
      <c r="J655" t="s">
        <v>21</v>
      </c>
      <c r="K655" t="s">
        <v>22</v>
      </c>
      <c r="L655">
        <v>1460091600</v>
      </c>
      <c r="M655" s="11">
        <f t="shared" si="40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1"/>
        <v>508.38857142857148</v>
      </c>
      <c r="G656" s="5" t="s">
        <v>20</v>
      </c>
      <c r="H656">
        <v>3016</v>
      </c>
      <c r="I656">
        <f t="shared" si="42"/>
        <v>59</v>
      </c>
      <c r="J656" t="s">
        <v>21</v>
      </c>
      <c r="K656" t="s">
        <v>22</v>
      </c>
      <c r="L656">
        <v>1440392400</v>
      </c>
      <c r="M656" s="11">
        <f t="shared" si="40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1"/>
        <v>191.47826086956522</v>
      </c>
      <c r="G657" s="5" t="s">
        <v>20</v>
      </c>
      <c r="H657">
        <v>264</v>
      </c>
      <c r="I657">
        <f t="shared" si="42"/>
        <v>50.05</v>
      </c>
      <c r="J657" t="s">
        <v>21</v>
      </c>
      <c r="K657" t="s">
        <v>22</v>
      </c>
      <c r="L657">
        <v>1488434400</v>
      </c>
      <c r="M657" s="11">
        <f t="shared" si="40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1"/>
        <v>42.127533783783782</v>
      </c>
      <c r="G658" s="5" t="s">
        <v>14</v>
      </c>
      <c r="H658">
        <v>504</v>
      </c>
      <c r="I658">
        <f t="shared" si="42"/>
        <v>98.97</v>
      </c>
      <c r="J658" t="s">
        <v>26</v>
      </c>
      <c r="K658" t="s">
        <v>27</v>
      </c>
      <c r="L658">
        <v>1514440800</v>
      </c>
      <c r="M658" s="11">
        <f t="shared" si="40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1"/>
        <v>8.24</v>
      </c>
      <c r="G659" s="5" t="s">
        <v>14</v>
      </c>
      <c r="H659">
        <v>14</v>
      </c>
      <c r="I659">
        <f t="shared" si="42"/>
        <v>58.86</v>
      </c>
      <c r="J659" t="s">
        <v>21</v>
      </c>
      <c r="K659" t="s">
        <v>22</v>
      </c>
      <c r="L659">
        <v>1514354400</v>
      </c>
      <c r="M659" s="11">
        <f t="shared" si="40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1"/>
        <v>60.064638783269963</v>
      </c>
      <c r="G660" s="5" t="s">
        <v>74</v>
      </c>
      <c r="H660">
        <v>390</v>
      </c>
      <c r="I660">
        <f t="shared" si="42"/>
        <v>81.010000000000005</v>
      </c>
      <c r="J660" t="s">
        <v>21</v>
      </c>
      <c r="K660" t="s">
        <v>22</v>
      </c>
      <c r="L660">
        <v>1440910800</v>
      </c>
      <c r="M660" s="11">
        <f t="shared" si="40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1"/>
        <v>47.232808616404313</v>
      </c>
      <c r="G661" s="5" t="s">
        <v>14</v>
      </c>
      <c r="H661">
        <v>750</v>
      </c>
      <c r="I661">
        <f t="shared" si="42"/>
        <v>76.010000000000005</v>
      </c>
      <c r="J661" t="s">
        <v>40</v>
      </c>
      <c r="K661" t="s">
        <v>41</v>
      </c>
      <c r="L661">
        <v>1296108000</v>
      </c>
      <c r="M661" s="11">
        <f t="shared" si="40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1"/>
        <v>81.736263736263737</v>
      </c>
      <c r="G662" s="5" t="s">
        <v>14</v>
      </c>
      <c r="H662">
        <v>77</v>
      </c>
      <c r="I662">
        <f t="shared" si="42"/>
        <v>96.6</v>
      </c>
      <c r="J662" t="s">
        <v>21</v>
      </c>
      <c r="K662" t="s">
        <v>22</v>
      </c>
      <c r="L662">
        <v>1440133200</v>
      </c>
      <c r="M662" s="11">
        <f t="shared" si="40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1"/>
        <v>54.187265917603</v>
      </c>
      <c r="G663" s="5" t="s">
        <v>14</v>
      </c>
      <c r="H663">
        <v>752</v>
      </c>
      <c r="I663">
        <f t="shared" si="42"/>
        <v>76.959999999999994</v>
      </c>
      <c r="J663" t="s">
        <v>36</v>
      </c>
      <c r="K663" t="s">
        <v>37</v>
      </c>
      <c r="L663">
        <v>1332910800</v>
      </c>
      <c r="M663" s="11">
        <f t="shared" si="40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1"/>
        <v>97.868131868131869</v>
      </c>
      <c r="G664" s="5" t="s">
        <v>14</v>
      </c>
      <c r="H664">
        <v>131</v>
      </c>
      <c r="I664">
        <f t="shared" si="42"/>
        <v>67.98</v>
      </c>
      <c r="J664" t="s">
        <v>21</v>
      </c>
      <c r="K664" t="s">
        <v>22</v>
      </c>
      <c r="L664">
        <v>1544335200</v>
      </c>
      <c r="M664" s="11">
        <f t="shared" si="40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1"/>
        <v>77.239999999999995</v>
      </c>
      <c r="G665" s="5" t="s">
        <v>14</v>
      </c>
      <c r="H665">
        <v>87</v>
      </c>
      <c r="I665">
        <f t="shared" si="42"/>
        <v>88.78</v>
      </c>
      <c r="J665" t="s">
        <v>21</v>
      </c>
      <c r="K665" t="s">
        <v>22</v>
      </c>
      <c r="L665">
        <v>1286427600</v>
      </c>
      <c r="M665" s="11">
        <f t="shared" si="40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1"/>
        <v>33.464735516372798</v>
      </c>
      <c r="G666" s="5" t="s">
        <v>14</v>
      </c>
      <c r="H666">
        <v>1063</v>
      </c>
      <c r="I666">
        <f t="shared" si="42"/>
        <v>25</v>
      </c>
      <c r="J666" t="s">
        <v>21</v>
      </c>
      <c r="K666" t="s">
        <v>22</v>
      </c>
      <c r="L666">
        <v>1329717600</v>
      </c>
      <c r="M666" s="11">
        <f t="shared" si="40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1"/>
        <v>239.58823529411765</v>
      </c>
      <c r="G667" s="5" t="s">
        <v>20</v>
      </c>
      <c r="H667">
        <v>272</v>
      </c>
      <c r="I667">
        <f t="shared" si="42"/>
        <v>44.92</v>
      </c>
      <c r="J667" t="s">
        <v>21</v>
      </c>
      <c r="K667" t="s">
        <v>22</v>
      </c>
      <c r="L667">
        <v>1310187600</v>
      </c>
      <c r="M667" s="11">
        <f t="shared" si="40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1"/>
        <v>64.032258064516128</v>
      </c>
      <c r="G668" s="5" t="s">
        <v>74</v>
      </c>
      <c r="H668">
        <v>25</v>
      </c>
      <c r="I668">
        <f t="shared" si="42"/>
        <v>79.400000000000006</v>
      </c>
      <c r="J668" t="s">
        <v>21</v>
      </c>
      <c r="K668" t="s">
        <v>22</v>
      </c>
      <c r="L668">
        <v>1377838800</v>
      </c>
      <c r="M668" s="11">
        <f t="shared" si="40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1"/>
        <v>176.15942028985506</v>
      </c>
      <c r="G669" s="5" t="s">
        <v>20</v>
      </c>
      <c r="H669">
        <v>419</v>
      </c>
      <c r="I669">
        <f t="shared" si="42"/>
        <v>29.01</v>
      </c>
      <c r="J669" t="s">
        <v>21</v>
      </c>
      <c r="K669" t="s">
        <v>22</v>
      </c>
      <c r="L669">
        <v>1410325200</v>
      </c>
      <c r="M669" s="11">
        <f t="shared" si="40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1"/>
        <v>20.33818181818182</v>
      </c>
      <c r="G670" s="5" t="s">
        <v>14</v>
      </c>
      <c r="H670">
        <v>76</v>
      </c>
      <c r="I670">
        <f t="shared" si="42"/>
        <v>73.59</v>
      </c>
      <c r="J670" t="s">
        <v>21</v>
      </c>
      <c r="K670" t="s">
        <v>22</v>
      </c>
      <c r="L670">
        <v>1343797200</v>
      </c>
      <c r="M670" s="11">
        <f t="shared" si="40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1"/>
        <v>358.64754098360658</v>
      </c>
      <c r="G671" s="5" t="s">
        <v>20</v>
      </c>
      <c r="H671">
        <v>1621</v>
      </c>
      <c r="I671">
        <f t="shared" si="42"/>
        <v>107.97</v>
      </c>
      <c r="J671" t="s">
        <v>107</v>
      </c>
      <c r="K671" t="s">
        <v>108</v>
      </c>
      <c r="L671">
        <v>1498453200</v>
      </c>
      <c r="M671" s="11">
        <f t="shared" si="40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1"/>
        <v>468.85802469135803</v>
      </c>
      <c r="G672" s="5" t="s">
        <v>20</v>
      </c>
      <c r="H672">
        <v>1101</v>
      </c>
      <c r="I672">
        <f t="shared" si="42"/>
        <v>68.989999999999995</v>
      </c>
      <c r="J672" t="s">
        <v>21</v>
      </c>
      <c r="K672" t="s">
        <v>22</v>
      </c>
      <c r="L672">
        <v>1456380000</v>
      </c>
      <c r="M672" s="11">
        <f t="shared" si="40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1"/>
        <v>122.05635245901641</v>
      </c>
      <c r="G673" s="5" t="s">
        <v>20</v>
      </c>
      <c r="H673">
        <v>1073</v>
      </c>
      <c r="I673">
        <f t="shared" si="42"/>
        <v>111.02</v>
      </c>
      <c r="J673" t="s">
        <v>21</v>
      </c>
      <c r="K673" t="s">
        <v>22</v>
      </c>
      <c r="L673">
        <v>1280552400</v>
      </c>
      <c r="M673" s="11">
        <f t="shared" si="40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1"/>
        <v>55.931783729156137</v>
      </c>
      <c r="G674" s="5" t="s">
        <v>14</v>
      </c>
      <c r="H674">
        <v>4428</v>
      </c>
      <c r="I674">
        <f t="shared" si="42"/>
        <v>25</v>
      </c>
      <c r="J674" t="s">
        <v>26</v>
      </c>
      <c r="K674" t="s">
        <v>27</v>
      </c>
      <c r="L674">
        <v>1521608400</v>
      </c>
      <c r="M674" s="11">
        <f t="shared" si="40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1"/>
        <v>43.660714285714285</v>
      </c>
      <c r="G675" s="5" t="s">
        <v>14</v>
      </c>
      <c r="H675">
        <v>58</v>
      </c>
      <c r="I675">
        <f t="shared" si="42"/>
        <v>42.16</v>
      </c>
      <c r="J675" t="s">
        <v>107</v>
      </c>
      <c r="K675" t="s">
        <v>108</v>
      </c>
      <c r="L675">
        <v>1460696400</v>
      </c>
      <c r="M675" s="11">
        <f t="shared" si="40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1"/>
        <v>33.53837141183363</v>
      </c>
      <c r="G676" s="5" t="s">
        <v>74</v>
      </c>
      <c r="H676">
        <v>1218</v>
      </c>
      <c r="I676">
        <f t="shared" si="42"/>
        <v>47</v>
      </c>
      <c r="J676" t="s">
        <v>21</v>
      </c>
      <c r="K676" t="s">
        <v>22</v>
      </c>
      <c r="L676">
        <v>1313730000</v>
      </c>
      <c r="M676" s="11">
        <f t="shared" si="40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1"/>
        <v>122.97938144329896</v>
      </c>
      <c r="G677" s="5" t="s">
        <v>20</v>
      </c>
      <c r="H677">
        <v>331</v>
      </c>
      <c r="I677">
        <f t="shared" si="42"/>
        <v>36.04</v>
      </c>
      <c r="J677" t="s">
        <v>21</v>
      </c>
      <c r="K677" t="s">
        <v>22</v>
      </c>
      <c r="L677">
        <v>1568178000</v>
      </c>
      <c r="M677" s="11">
        <f t="shared" si="40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1"/>
        <v>189.74959871589084</v>
      </c>
      <c r="G678" s="5" t="s">
        <v>20</v>
      </c>
      <c r="H678">
        <v>1170</v>
      </c>
      <c r="I678">
        <f t="shared" si="42"/>
        <v>101.04</v>
      </c>
      <c r="J678" t="s">
        <v>21</v>
      </c>
      <c r="K678" t="s">
        <v>22</v>
      </c>
      <c r="L678">
        <v>1348635600</v>
      </c>
      <c r="M678" s="11">
        <f t="shared" si="40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1"/>
        <v>83.622641509433961</v>
      </c>
      <c r="G679" s="5" t="s">
        <v>14</v>
      </c>
      <c r="H679">
        <v>111</v>
      </c>
      <c r="I679">
        <f t="shared" si="42"/>
        <v>39.93</v>
      </c>
      <c r="J679" t="s">
        <v>21</v>
      </c>
      <c r="K679" t="s">
        <v>22</v>
      </c>
      <c r="L679">
        <v>1468126800</v>
      </c>
      <c r="M679" s="11">
        <f t="shared" si="40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1"/>
        <v>17.968844221105527</v>
      </c>
      <c r="G680" s="5" t="s">
        <v>74</v>
      </c>
      <c r="H680">
        <v>215</v>
      </c>
      <c r="I680">
        <f t="shared" si="42"/>
        <v>83.16</v>
      </c>
      <c r="J680" t="s">
        <v>21</v>
      </c>
      <c r="K680" t="s">
        <v>22</v>
      </c>
      <c r="L680">
        <v>1547877600</v>
      </c>
      <c r="M680" s="11">
        <f t="shared" si="40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1"/>
        <v>1036.5</v>
      </c>
      <c r="G681" s="5" t="s">
        <v>20</v>
      </c>
      <c r="H681">
        <v>363</v>
      </c>
      <c r="I681">
        <f t="shared" si="42"/>
        <v>39.979999999999997</v>
      </c>
      <c r="J681" t="s">
        <v>21</v>
      </c>
      <c r="K681" t="s">
        <v>22</v>
      </c>
      <c r="L681">
        <v>1571374800</v>
      </c>
      <c r="M681" s="11">
        <f t="shared" si="40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1"/>
        <v>97.405219780219781</v>
      </c>
      <c r="G682" s="5" t="s">
        <v>14</v>
      </c>
      <c r="H682">
        <v>2955</v>
      </c>
      <c r="I682">
        <f t="shared" si="42"/>
        <v>47.99</v>
      </c>
      <c r="J682" t="s">
        <v>21</v>
      </c>
      <c r="K682" t="s">
        <v>22</v>
      </c>
      <c r="L682">
        <v>1576303200</v>
      </c>
      <c r="M682" s="11">
        <f t="shared" si="40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1"/>
        <v>86.386203150461711</v>
      </c>
      <c r="G683" s="5" t="s">
        <v>14</v>
      </c>
      <c r="H683">
        <v>1657</v>
      </c>
      <c r="I683">
        <f t="shared" si="42"/>
        <v>95.98</v>
      </c>
      <c r="J683" t="s">
        <v>21</v>
      </c>
      <c r="K683" t="s">
        <v>22</v>
      </c>
      <c r="L683">
        <v>1324447200</v>
      </c>
      <c r="M683" s="11">
        <f t="shared" si="40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1"/>
        <v>150.16666666666666</v>
      </c>
      <c r="G684" s="5" t="s">
        <v>20</v>
      </c>
      <c r="H684">
        <v>103</v>
      </c>
      <c r="I684">
        <f t="shared" si="42"/>
        <v>78.73</v>
      </c>
      <c r="J684" t="s">
        <v>21</v>
      </c>
      <c r="K684" t="s">
        <v>22</v>
      </c>
      <c r="L684">
        <v>1386741600</v>
      </c>
      <c r="M684" s="11">
        <f t="shared" si="40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1"/>
        <v>358.43478260869563</v>
      </c>
      <c r="G685" s="5" t="s">
        <v>20</v>
      </c>
      <c r="H685">
        <v>147</v>
      </c>
      <c r="I685">
        <f t="shared" si="42"/>
        <v>56.08</v>
      </c>
      <c r="J685" t="s">
        <v>21</v>
      </c>
      <c r="K685" t="s">
        <v>22</v>
      </c>
      <c r="L685">
        <v>1537074000</v>
      </c>
      <c r="M685" s="11">
        <f t="shared" si="40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1"/>
        <v>542.85714285714289</v>
      </c>
      <c r="G686" s="5" t="s">
        <v>20</v>
      </c>
      <c r="H686">
        <v>110</v>
      </c>
      <c r="I686">
        <f t="shared" si="42"/>
        <v>69.09</v>
      </c>
      <c r="J686" t="s">
        <v>15</v>
      </c>
      <c r="K686" t="s">
        <v>16</v>
      </c>
      <c r="L686">
        <v>1277787600</v>
      </c>
      <c r="M686" s="11">
        <f t="shared" si="40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1"/>
        <v>67.500714285714281</v>
      </c>
      <c r="G687" s="5" t="s">
        <v>14</v>
      </c>
      <c r="H687">
        <v>926</v>
      </c>
      <c r="I687">
        <f t="shared" si="42"/>
        <v>102.05</v>
      </c>
      <c r="J687" t="s">
        <v>15</v>
      </c>
      <c r="K687" t="s">
        <v>16</v>
      </c>
      <c r="L687">
        <v>1440306000</v>
      </c>
      <c r="M687" s="11">
        <f t="shared" si="40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1"/>
        <v>191.74666666666667</v>
      </c>
      <c r="G688" s="5" t="s">
        <v>20</v>
      </c>
      <c r="H688">
        <v>134</v>
      </c>
      <c r="I688">
        <f t="shared" si="42"/>
        <v>107.32</v>
      </c>
      <c r="J688" t="s">
        <v>21</v>
      </c>
      <c r="K688" t="s">
        <v>22</v>
      </c>
      <c r="L688">
        <v>1522126800</v>
      </c>
      <c r="M688" s="11">
        <f t="shared" si="40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1"/>
        <v>932</v>
      </c>
      <c r="G689" s="5" t="s">
        <v>20</v>
      </c>
      <c r="H689">
        <v>269</v>
      </c>
      <c r="I689">
        <f t="shared" si="42"/>
        <v>51.97</v>
      </c>
      <c r="J689" t="s">
        <v>21</v>
      </c>
      <c r="K689" t="s">
        <v>22</v>
      </c>
      <c r="L689">
        <v>1489298400</v>
      </c>
      <c r="M689" s="11">
        <f t="shared" si="40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1"/>
        <v>429.27586206896552</v>
      </c>
      <c r="G690" s="5" t="s">
        <v>20</v>
      </c>
      <c r="H690">
        <v>175</v>
      </c>
      <c r="I690">
        <f t="shared" si="42"/>
        <v>71.14</v>
      </c>
      <c r="J690" t="s">
        <v>21</v>
      </c>
      <c r="K690" t="s">
        <v>22</v>
      </c>
      <c r="L690">
        <v>1547100000</v>
      </c>
      <c r="M690" s="11">
        <f t="shared" si="40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1"/>
        <v>100.65753424657535</v>
      </c>
      <c r="G691" s="5" t="s">
        <v>20</v>
      </c>
      <c r="H691">
        <v>69</v>
      </c>
      <c r="I691">
        <f t="shared" si="42"/>
        <v>106.49</v>
      </c>
      <c r="J691" t="s">
        <v>21</v>
      </c>
      <c r="K691" t="s">
        <v>22</v>
      </c>
      <c r="L691">
        <v>1383022800</v>
      </c>
      <c r="M691" s="11">
        <f t="shared" si="40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1"/>
        <v>226.61111111111109</v>
      </c>
      <c r="G692" s="5" t="s">
        <v>20</v>
      </c>
      <c r="H692">
        <v>190</v>
      </c>
      <c r="I692">
        <f t="shared" si="42"/>
        <v>42.94</v>
      </c>
      <c r="J692" t="s">
        <v>21</v>
      </c>
      <c r="K692" t="s">
        <v>22</v>
      </c>
      <c r="L692">
        <v>1322373600</v>
      </c>
      <c r="M692" s="11">
        <f t="shared" si="40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1"/>
        <v>142.38</v>
      </c>
      <c r="G693" s="5" t="s">
        <v>20</v>
      </c>
      <c r="H693">
        <v>237</v>
      </c>
      <c r="I693">
        <f t="shared" si="42"/>
        <v>30.04</v>
      </c>
      <c r="J693" t="s">
        <v>21</v>
      </c>
      <c r="K693" t="s">
        <v>22</v>
      </c>
      <c r="L693">
        <v>1349240400</v>
      </c>
      <c r="M693" s="11">
        <f t="shared" si="40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1"/>
        <v>90.633333333333326</v>
      </c>
      <c r="G694" s="5" t="s">
        <v>14</v>
      </c>
      <c r="H694">
        <v>77</v>
      </c>
      <c r="I694">
        <f t="shared" si="42"/>
        <v>70.62</v>
      </c>
      <c r="J694" t="s">
        <v>40</v>
      </c>
      <c r="K694" t="s">
        <v>41</v>
      </c>
      <c r="L694">
        <v>1562648400</v>
      </c>
      <c r="M694" s="11">
        <f t="shared" si="40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1"/>
        <v>63.966740576496676</v>
      </c>
      <c r="G695" s="5" t="s">
        <v>14</v>
      </c>
      <c r="H695">
        <v>1748</v>
      </c>
      <c r="I695">
        <f t="shared" si="42"/>
        <v>66.02</v>
      </c>
      <c r="J695" t="s">
        <v>21</v>
      </c>
      <c r="K695" t="s">
        <v>22</v>
      </c>
      <c r="L695">
        <v>1508216400</v>
      </c>
      <c r="M695" s="11">
        <f t="shared" si="40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1"/>
        <v>84.131868131868131</v>
      </c>
      <c r="G696" s="5" t="s">
        <v>14</v>
      </c>
      <c r="H696">
        <v>79</v>
      </c>
      <c r="I696">
        <f t="shared" si="42"/>
        <v>96.91</v>
      </c>
      <c r="J696" t="s">
        <v>21</v>
      </c>
      <c r="K696" t="s">
        <v>22</v>
      </c>
      <c r="L696">
        <v>1511762400</v>
      </c>
      <c r="M696" s="11">
        <f t="shared" si="40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1"/>
        <v>133.93478260869566</v>
      </c>
      <c r="G697" s="5" t="s">
        <v>20</v>
      </c>
      <c r="H697">
        <v>196</v>
      </c>
      <c r="I697">
        <f t="shared" si="42"/>
        <v>62.87</v>
      </c>
      <c r="J697" t="s">
        <v>107</v>
      </c>
      <c r="K697" t="s">
        <v>108</v>
      </c>
      <c r="L697">
        <v>1447480800</v>
      </c>
      <c r="M697" s="11">
        <f t="shared" si="40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1"/>
        <v>59.042047531992694</v>
      </c>
      <c r="G698" s="5" t="s">
        <v>14</v>
      </c>
      <c r="H698">
        <v>889</v>
      </c>
      <c r="I698">
        <f t="shared" si="42"/>
        <v>108.99</v>
      </c>
      <c r="J698" t="s">
        <v>21</v>
      </c>
      <c r="K698" t="s">
        <v>22</v>
      </c>
      <c r="L698">
        <v>1429506000</v>
      </c>
      <c r="M698" s="11">
        <f t="shared" si="40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1"/>
        <v>152.80062063615205</v>
      </c>
      <c r="G699" s="5" t="s">
        <v>20</v>
      </c>
      <c r="H699">
        <v>7295</v>
      </c>
      <c r="I699">
        <f t="shared" si="42"/>
        <v>27</v>
      </c>
      <c r="J699" t="s">
        <v>21</v>
      </c>
      <c r="K699" t="s">
        <v>22</v>
      </c>
      <c r="L699">
        <v>1522472400</v>
      </c>
      <c r="M699" s="11">
        <f t="shared" si="40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1"/>
        <v>446.69121140142522</v>
      </c>
      <c r="G700" s="5" t="s">
        <v>20</v>
      </c>
      <c r="H700">
        <v>2893</v>
      </c>
      <c r="I700">
        <f t="shared" si="42"/>
        <v>65</v>
      </c>
      <c r="J700" t="s">
        <v>15</v>
      </c>
      <c r="K700" t="s">
        <v>16</v>
      </c>
      <c r="L700">
        <v>1322114400</v>
      </c>
      <c r="M700" s="11">
        <f t="shared" si="40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1"/>
        <v>84.391891891891888</v>
      </c>
      <c r="G701" s="5" t="s">
        <v>14</v>
      </c>
      <c r="H701">
        <v>56</v>
      </c>
      <c r="I701">
        <f t="shared" si="42"/>
        <v>111.52</v>
      </c>
      <c r="J701" t="s">
        <v>21</v>
      </c>
      <c r="K701" t="s">
        <v>22</v>
      </c>
      <c r="L701">
        <v>1561438800</v>
      </c>
      <c r="M701" s="11">
        <f t="shared" si="40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1"/>
        <v>3</v>
      </c>
      <c r="G702" s="5" t="s">
        <v>14</v>
      </c>
      <c r="H702">
        <v>1</v>
      </c>
      <c r="I702">
        <f t="shared" si="42"/>
        <v>3</v>
      </c>
      <c r="J702" t="s">
        <v>21</v>
      </c>
      <c r="K702" t="s">
        <v>22</v>
      </c>
      <c r="L702">
        <v>1264399200</v>
      </c>
      <c r="M702" s="11">
        <f t="shared" si="40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1"/>
        <v>175.02692307692308</v>
      </c>
      <c r="G703" s="5" t="s">
        <v>20</v>
      </c>
      <c r="H703">
        <v>820</v>
      </c>
      <c r="I703">
        <f t="shared" si="42"/>
        <v>110.99</v>
      </c>
      <c r="J703" t="s">
        <v>21</v>
      </c>
      <c r="K703" t="s">
        <v>22</v>
      </c>
      <c r="L703">
        <v>1301202000</v>
      </c>
      <c r="M703" s="11">
        <f t="shared" si="40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1"/>
        <v>54.137931034482754</v>
      </c>
      <c r="G704" s="5" t="s">
        <v>14</v>
      </c>
      <c r="H704">
        <v>83</v>
      </c>
      <c r="I704">
        <f t="shared" si="42"/>
        <v>56.75</v>
      </c>
      <c r="J704" t="s">
        <v>21</v>
      </c>
      <c r="K704" t="s">
        <v>22</v>
      </c>
      <c r="L704">
        <v>1374469200</v>
      </c>
      <c r="M704" s="11">
        <f t="shared" si="40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1"/>
        <v>311.87381703470032</v>
      </c>
      <c r="G705" s="5" t="s">
        <v>20</v>
      </c>
      <c r="H705">
        <v>2038</v>
      </c>
      <c r="I705">
        <f t="shared" si="42"/>
        <v>97.02</v>
      </c>
      <c r="J705" t="s">
        <v>21</v>
      </c>
      <c r="K705" t="s">
        <v>22</v>
      </c>
      <c r="L705">
        <v>1334984400</v>
      </c>
      <c r="M705" s="11">
        <f t="shared" si="40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1"/>
        <v>122.78160919540231</v>
      </c>
      <c r="G706" s="5" t="s">
        <v>20</v>
      </c>
      <c r="H706">
        <v>116</v>
      </c>
      <c r="I706">
        <f t="shared" si="42"/>
        <v>92.09</v>
      </c>
      <c r="J706" t="s">
        <v>21</v>
      </c>
      <c r="K706" t="s">
        <v>22</v>
      </c>
      <c r="L706">
        <v>1467608400</v>
      </c>
      <c r="M706" s="11">
        <f t="shared" ref="M706:M769" si="44">(((L706/60)/60)/24)+DATE(1970,1,1)</f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45">SUM(E707/D707)*100</f>
        <v>99.026517383618156</v>
      </c>
      <c r="G707" s="5" t="s">
        <v>14</v>
      </c>
      <c r="H707">
        <v>2025</v>
      </c>
      <c r="I707">
        <f t="shared" ref="I707:I770" si="46">IF(H707=0,0, ROUND(E707/H707,2))</f>
        <v>82.99</v>
      </c>
      <c r="J707" t="s">
        <v>40</v>
      </c>
      <c r="K707" t="s">
        <v>41</v>
      </c>
      <c r="L707">
        <v>1386741600</v>
      </c>
      <c r="M707" s="11">
        <f t="shared" si="44"/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5"/>
        <v>127.84686346863469</v>
      </c>
      <c r="G708" s="5" t="s">
        <v>20</v>
      </c>
      <c r="H708">
        <v>1345</v>
      </c>
      <c r="I708">
        <f t="shared" si="46"/>
        <v>103.04</v>
      </c>
      <c r="J708" t="s">
        <v>26</v>
      </c>
      <c r="K708" t="s">
        <v>27</v>
      </c>
      <c r="L708">
        <v>1546754400</v>
      </c>
      <c r="M708" s="11">
        <f t="shared" si="44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5"/>
        <v>158.61643835616439</v>
      </c>
      <c r="G709" s="5" t="s">
        <v>20</v>
      </c>
      <c r="H709">
        <v>168</v>
      </c>
      <c r="I709">
        <f t="shared" si="46"/>
        <v>68.92</v>
      </c>
      <c r="J709" t="s">
        <v>21</v>
      </c>
      <c r="K709" t="s">
        <v>22</v>
      </c>
      <c r="L709">
        <v>1544248800</v>
      </c>
      <c r="M709" s="11">
        <f t="shared" si="44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5"/>
        <v>707.05882352941171</v>
      </c>
      <c r="G710" s="5" t="s">
        <v>20</v>
      </c>
      <c r="H710">
        <v>137</v>
      </c>
      <c r="I710">
        <f t="shared" si="46"/>
        <v>87.74</v>
      </c>
      <c r="J710" t="s">
        <v>98</v>
      </c>
      <c r="K710" t="s">
        <v>99</v>
      </c>
      <c r="L710">
        <v>1495429200</v>
      </c>
      <c r="M710" s="11">
        <f t="shared" si="44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5"/>
        <v>142.38775510204081</v>
      </c>
      <c r="G711" s="5" t="s">
        <v>20</v>
      </c>
      <c r="H711">
        <v>186</v>
      </c>
      <c r="I711">
        <f t="shared" si="46"/>
        <v>75.02</v>
      </c>
      <c r="J711" t="s">
        <v>107</v>
      </c>
      <c r="K711" t="s">
        <v>108</v>
      </c>
      <c r="L711">
        <v>1334811600</v>
      </c>
      <c r="M711" s="11">
        <f t="shared" si="44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5"/>
        <v>147.86046511627907</v>
      </c>
      <c r="G712" s="5" t="s">
        <v>20</v>
      </c>
      <c r="H712">
        <v>125</v>
      </c>
      <c r="I712">
        <f t="shared" si="46"/>
        <v>50.86</v>
      </c>
      <c r="J712" t="s">
        <v>21</v>
      </c>
      <c r="K712" t="s">
        <v>22</v>
      </c>
      <c r="L712">
        <v>1531544400</v>
      </c>
      <c r="M712" s="11">
        <f t="shared" si="44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5"/>
        <v>20.322580645161288</v>
      </c>
      <c r="G713" s="5" t="s">
        <v>14</v>
      </c>
      <c r="H713">
        <v>14</v>
      </c>
      <c r="I713">
        <f t="shared" si="46"/>
        <v>90</v>
      </c>
      <c r="J713" t="s">
        <v>107</v>
      </c>
      <c r="K713" t="s">
        <v>108</v>
      </c>
      <c r="L713">
        <v>1453615200</v>
      </c>
      <c r="M713" s="11">
        <f t="shared" si="44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5"/>
        <v>1840.625</v>
      </c>
      <c r="G714" s="5" t="s">
        <v>20</v>
      </c>
      <c r="H714">
        <v>202</v>
      </c>
      <c r="I714">
        <f t="shared" si="46"/>
        <v>72.900000000000006</v>
      </c>
      <c r="J714" t="s">
        <v>21</v>
      </c>
      <c r="K714" t="s">
        <v>22</v>
      </c>
      <c r="L714">
        <v>1467954000</v>
      </c>
      <c r="M714" s="11">
        <f t="shared" si="44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5"/>
        <v>161.94202898550725</v>
      </c>
      <c r="G715" s="5" t="s">
        <v>20</v>
      </c>
      <c r="H715">
        <v>103</v>
      </c>
      <c r="I715">
        <f t="shared" si="46"/>
        <v>108.49</v>
      </c>
      <c r="J715" t="s">
        <v>21</v>
      </c>
      <c r="K715" t="s">
        <v>22</v>
      </c>
      <c r="L715">
        <v>1471842000</v>
      </c>
      <c r="M715" s="11">
        <f t="shared" si="44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5"/>
        <v>472.82077922077923</v>
      </c>
      <c r="G716" s="5" t="s">
        <v>20</v>
      </c>
      <c r="H716">
        <v>1785</v>
      </c>
      <c r="I716">
        <f t="shared" si="46"/>
        <v>101.98</v>
      </c>
      <c r="J716" t="s">
        <v>21</v>
      </c>
      <c r="K716" t="s">
        <v>22</v>
      </c>
      <c r="L716">
        <v>1408424400</v>
      </c>
      <c r="M716" s="11">
        <f t="shared" si="44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5"/>
        <v>24.466101694915253</v>
      </c>
      <c r="G717" s="5" t="s">
        <v>14</v>
      </c>
      <c r="H717">
        <v>656</v>
      </c>
      <c r="I717">
        <f t="shared" si="46"/>
        <v>44.01</v>
      </c>
      <c r="J717" t="s">
        <v>21</v>
      </c>
      <c r="K717" t="s">
        <v>22</v>
      </c>
      <c r="L717">
        <v>1281157200</v>
      </c>
      <c r="M717" s="11">
        <f t="shared" si="44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5"/>
        <v>517.65</v>
      </c>
      <c r="G718" s="5" t="s">
        <v>20</v>
      </c>
      <c r="H718">
        <v>157</v>
      </c>
      <c r="I718">
        <f t="shared" si="46"/>
        <v>65.94</v>
      </c>
      <c r="J718" t="s">
        <v>21</v>
      </c>
      <c r="K718" t="s">
        <v>22</v>
      </c>
      <c r="L718">
        <v>1373432400</v>
      </c>
      <c r="M718" s="11">
        <f t="shared" si="44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5"/>
        <v>247.64285714285714</v>
      </c>
      <c r="G719" s="5" t="s">
        <v>20</v>
      </c>
      <c r="H719">
        <v>555</v>
      </c>
      <c r="I719">
        <f t="shared" si="46"/>
        <v>24.99</v>
      </c>
      <c r="J719" t="s">
        <v>21</v>
      </c>
      <c r="K719" t="s">
        <v>22</v>
      </c>
      <c r="L719">
        <v>1313989200</v>
      </c>
      <c r="M719" s="11">
        <f t="shared" si="44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5"/>
        <v>100.20481927710843</v>
      </c>
      <c r="G720" s="5" t="s">
        <v>20</v>
      </c>
      <c r="H720">
        <v>297</v>
      </c>
      <c r="I720">
        <f t="shared" si="46"/>
        <v>28</v>
      </c>
      <c r="J720" t="s">
        <v>21</v>
      </c>
      <c r="K720" t="s">
        <v>22</v>
      </c>
      <c r="L720">
        <v>1371445200</v>
      </c>
      <c r="M720" s="11">
        <f t="shared" si="44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5"/>
        <v>153</v>
      </c>
      <c r="G721" s="5" t="s">
        <v>20</v>
      </c>
      <c r="H721">
        <v>123</v>
      </c>
      <c r="I721">
        <f t="shared" si="46"/>
        <v>85.83</v>
      </c>
      <c r="J721" t="s">
        <v>21</v>
      </c>
      <c r="K721" t="s">
        <v>22</v>
      </c>
      <c r="L721">
        <v>1338267600</v>
      </c>
      <c r="M721" s="11">
        <f t="shared" si="44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5"/>
        <v>37.091954022988503</v>
      </c>
      <c r="G722" s="5" t="s">
        <v>74</v>
      </c>
      <c r="H722">
        <v>38</v>
      </c>
      <c r="I722">
        <f t="shared" si="46"/>
        <v>84.92</v>
      </c>
      <c r="J722" t="s">
        <v>36</v>
      </c>
      <c r="K722" t="s">
        <v>37</v>
      </c>
      <c r="L722">
        <v>1519192800</v>
      </c>
      <c r="M722" s="11">
        <f t="shared" si="44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5"/>
        <v>4.392394822006473</v>
      </c>
      <c r="G723" s="5" t="s">
        <v>74</v>
      </c>
      <c r="H723">
        <v>60</v>
      </c>
      <c r="I723">
        <f t="shared" si="46"/>
        <v>90.48</v>
      </c>
      <c r="J723" t="s">
        <v>21</v>
      </c>
      <c r="K723" t="s">
        <v>22</v>
      </c>
      <c r="L723">
        <v>1522818000</v>
      </c>
      <c r="M723" s="11">
        <f t="shared" si="44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5"/>
        <v>156.50721649484535</v>
      </c>
      <c r="G724" s="5" t="s">
        <v>20</v>
      </c>
      <c r="H724">
        <v>3036</v>
      </c>
      <c r="I724">
        <f t="shared" si="46"/>
        <v>25</v>
      </c>
      <c r="J724" t="s">
        <v>21</v>
      </c>
      <c r="K724" t="s">
        <v>22</v>
      </c>
      <c r="L724">
        <v>1509948000</v>
      </c>
      <c r="M724" s="11">
        <f t="shared" si="44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5"/>
        <v>270.40816326530609</v>
      </c>
      <c r="G725" s="5" t="s">
        <v>20</v>
      </c>
      <c r="H725">
        <v>144</v>
      </c>
      <c r="I725">
        <f t="shared" si="46"/>
        <v>92.01</v>
      </c>
      <c r="J725" t="s">
        <v>26</v>
      </c>
      <c r="K725" t="s">
        <v>27</v>
      </c>
      <c r="L725">
        <v>1456898400</v>
      </c>
      <c r="M725" s="11">
        <f t="shared" si="44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5"/>
        <v>134.05952380952382</v>
      </c>
      <c r="G726" s="5" t="s">
        <v>20</v>
      </c>
      <c r="H726">
        <v>121</v>
      </c>
      <c r="I726">
        <f t="shared" si="46"/>
        <v>93.07</v>
      </c>
      <c r="J726" t="s">
        <v>40</v>
      </c>
      <c r="K726" t="s">
        <v>41</v>
      </c>
      <c r="L726">
        <v>1413954000</v>
      </c>
      <c r="M726" s="11">
        <f t="shared" si="44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5"/>
        <v>50.398033126293996</v>
      </c>
      <c r="G727" s="5" t="s">
        <v>14</v>
      </c>
      <c r="H727">
        <v>1596</v>
      </c>
      <c r="I727">
        <f t="shared" si="46"/>
        <v>61.01</v>
      </c>
      <c r="J727" t="s">
        <v>21</v>
      </c>
      <c r="K727" t="s">
        <v>22</v>
      </c>
      <c r="L727">
        <v>1416031200</v>
      </c>
      <c r="M727" s="11">
        <f t="shared" si="44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5"/>
        <v>88.815837937384899</v>
      </c>
      <c r="G728" s="5" t="s">
        <v>74</v>
      </c>
      <c r="H728">
        <v>524</v>
      </c>
      <c r="I728">
        <f t="shared" si="46"/>
        <v>92.04</v>
      </c>
      <c r="J728" t="s">
        <v>21</v>
      </c>
      <c r="K728" t="s">
        <v>22</v>
      </c>
      <c r="L728">
        <v>1287982800</v>
      </c>
      <c r="M728" s="11">
        <f t="shared" si="44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5"/>
        <v>165</v>
      </c>
      <c r="G729" s="5" t="s">
        <v>20</v>
      </c>
      <c r="H729">
        <v>181</v>
      </c>
      <c r="I729">
        <f t="shared" si="46"/>
        <v>81.13</v>
      </c>
      <c r="J729" t="s">
        <v>21</v>
      </c>
      <c r="K729" t="s">
        <v>22</v>
      </c>
      <c r="L729">
        <v>1547964000</v>
      </c>
      <c r="M729" s="11">
        <f t="shared" si="44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5"/>
        <v>17.5</v>
      </c>
      <c r="G730" s="5" t="s">
        <v>14</v>
      </c>
      <c r="H730">
        <v>10</v>
      </c>
      <c r="I730">
        <f t="shared" si="46"/>
        <v>73.5</v>
      </c>
      <c r="J730" t="s">
        <v>21</v>
      </c>
      <c r="K730" t="s">
        <v>22</v>
      </c>
      <c r="L730">
        <v>1464152400</v>
      </c>
      <c r="M730" s="11">
        <f t="shared" si="44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5"/>
        <v>185.66071428571428</v>
      </c>
      <c r="G731" s="5" t="s">
        <v>20</v>
      </c>
      <c r="H731">
        <v>122</v>
      </c>
      <c r="I731">
        <f t="shared" si="46"/>
        <v>85.22</v>
      </c>
      <c r="J731" t="s">
        <v>21</v>
      </c>
      <c r="K731" t="s">
        <v>22</v>
      </c>
      <c r="L731">
        <v>1359957600</v>
      </c>
      <c r="M731" s="11">
        <f t="shared" si="44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5"/>
        <v>412.6631944444444</v>
      </c>
      <c r="G732" s="5" t="s">
        <v>20</v>
      </c>
      <c r="H732">
        <v>1071</v>
      </c>
      <c r="I732">
        <f t="shared" si="46"/>
        <v>110.97</v>
      </c>
      <c r="J732" t="s">
        <v>15</v>
      </c>
      <c r="K732" t="s">
        <v>16</v>
      </c>
      <c r="L732">
        <v>1432357200</v>
      </c>
      <c r="M732" s="11">
        <f t="shared" si="44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5"/>
        <v>90.25</v>
      </c>
      <c r="G733" s="5" t="s">
        <v>74</v>
      </c>
      <c r="H733">
        <v>219</v>
      </c>
      <c r="I733">
        <f t="shared" si="46"/>
        <v>32.97</v>
      </c>
      <c r="J733" t="s">
        <v>21</v>
      </c>
      <c r="K733" t="s">
        <v>22</v>
      </c>
      <c r="L733">
        <v>1500786000</v>
      </c>
      <c r="M733" s="11">
        <f t="shared" si="44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5"/>
        <v>91.984615384615381</v>
      </c>
      <c r="G734" s="5" t="s">
        <v>14</v>
      </c>
      <c r="H734">
        <v>1121</v>
      </c>
      <c r="I734">
        <f t="shared" si="46"/>
        <v>96.01</v>
      </c>
      <c r="J734" t="s">
        <v>21</v>
      </c>
      <c r="K734" t="s">
        <v>22</v>
      </c>
      <c r="L734">
        <v>1490158800</v>
      </c>
      <c r="M734" s="11">
        <f t="shared" si="44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5"/>
        <v>527.00632911392404</v>
      </c>
      <c r="G735" s="5" t="s">
        <v>20</v>
      </c>
      <c r="H735">
        <v>980</v>
      </c>
      <c r="I735">
        <f t="shared" si="46"/>
        <v>84.97</v>
      </c>
      <c r="J735" t="s">
        <v>21</v>
      </c>
      <c r="K735" t="s">
        <v>22</v>
      </c>
      <c r="L735">
        <v>1406178000</v>
      </c>
      <c r="M735" s="11">
        <f t="shared" si="44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5"/>
        <v>319.14285714285711</v>
      </c>
      <c r="G736" s="5" t="s">
        <v>20</v>
      </c>
      <c r="H736">
        <v>536</v>
      </c>
      <c r="I736">
        <f t="shared" si="46"/>
        <v>25.01</v>
      </c>
      <c r="J736" t="s">
        <v>21</v>
      </c>
      <c r="K736" t="s">
        <v>22</v>
      </c>
      <c r="L736">
        <v>1485583200</v>
      </c>
      <c r="M736" s="11">
        <f t="shared" si="44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5"/>
        <v>354.18867924528303</v>
      </c>
      <c r="G737" s="5" t="s">
        <v>20</v>
      </c>
      <c r="H737">
        <v>1991</v>
      </c>
      <c r="I737">
        <f t="shared" si="46"/>
        <v>66</v>
      </c>
      <c r="J737" t="s">
        <v>21</v>
      </c>
      <c r="K737" t="s">
        <v>22</v>
      </c>
      <c r="L737">
        <v>1459314000</v>
      </c>
      <c r="M737" s="11">
        <f t="shared" si="44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5"/>
        <v>32.896103896103895</v>
      </c>
      <c r="G738" s="5" t="s">
        <v>74</v>
      </c>
      <c r="H738">
        <v>29</v>
      </c>
      <c r="I738">
        <f t="shared" si="46"/>
        <v>87.34</v>
      </c>
      <c r="J738" t="s">
        <v>21</v>
      </c>
      <c r="K738" t="s">
        <v>22</v>
      </c>
      <c r="L738">
        <v>1424412000</v>
      </c>
      <c r="M738" s="11">
        <f t="shared" si="44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5"/>
        <v>135.8918918918919</v>
      </c>
      <c r="G739" s="5" t="s">
        <v>20</v>
      </c>
      <c r="H739">
        <v>180</v>
      </c>
      <c r="I739">
        <f t="shared" si="46"/>
        <v>27.93</v>
      </c>
      <c r="J739" t="s">
        <v>21</v>
      </c>
      <c r="K739" t="s">
        <v>22</v>
      </c>
      <c r="L739">
        <v>1478844000</v>
      </c>
      <c r="M739" s="11">
        <f t="shared" si="44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5"/>
        <v>2.0843373493975905</v>
      </c>
      <c r="G740" s="5" t="s">
        <v>14</v>
      </c>
      <c r="H740">
        <v>15</v>
      </c>
      <c r="I740">
        <f t="shared" si="46"/>
        <v>103.8</v>
      </c>
      <c r="J740" t="s">
        <v>21</v>
      </c>
      <c r="K740" t="s">
        <v>22</v>
      </c>
      <c r="L740">
        <v>1416117600</v>
      </c>
      <c r="M740" s="11">
        <f t="shared" si="44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5"/>
        <v>61</v>
      </c>
      <c r="G741" s="5" t="s">
        <v>14</v>
      </c>
      <c r="H741">
        <v>191</v>
      </c>
      <c r="I741">
        <f t="shared" si="46"/>
        <v>31.94</v>
      </c>
      <c r="J741" t="s">
        <v>21</v>
      </c>
      <c r="K741" t="s">
        <v>22</v>
      </c>
      <c r="L741">
        <v>1340946000</v>
      </c>
      <c r="M741" s="11">
        <f t="shared" si="44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5"/>
        <v>30.037735849056602</v>
      </c>
      <c r="G742" s="5" t="s">
        <v>14</v>
      </c>
      <c r="H742">
        <v>16</v>
      </c>
      <c r="I742">
        <f t="shared" si="46"/>
        <v>99.5</v>
      </c>
      <c r="J742" t="s">
        <v>21</v>
      </c>
      <c r="K742" t="s">
        <v>22</v>
      </c>
      <c r="L742">
        <v>1486101600</v>
      </c>
      <c r="M742" s="11">
        <f t="shared" si="44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5"/>
        <v>1179.1666666666665</v>
      </c>
      <c r="G743" s="5" t="s">
        <v>20</v>
      </c>
      <c r="H743">
        <v>130</v>
      </c>
      <c r="I743">
        <f t="shared" si="46"/>
        <v>108.85</v>
      </c>
      <c r="J743" t="s">
        <v>21</v>
      </c>
      <c r="K743" t="s">
        <v>22</v>
      </c>
      <c r="L743">
        <v>1274590800</v>
      </c>
      <c r="M743" s="11">
        <f t="shared" si="44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5"/>
        <v>1126.0833333333335</v>
      </c>
      <c r="G744" s="5" t="s">
        <v>20</v>
      </c>
      <c r="H744">
        <v>122</v>
      </c>
      <c r="I744">
        <f t="shared" si="46"/>
        <v>110.76</v>
      </c>
      <c r="J744" t="s">
        <v>21</v>
      </c>
      <c r="K744" t="s">
        <v>22</v>
      </c>
      <c r="L744">
        <v>1263880800</v>
      </c>
      <c r="M744" s="11">
        <f t="shared" si="44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5"/>
        <v>12.923076923076923</v>
      </c>
      <c r="G745" s="5" t="s">
        <v>14</v>
      </c>
      <c r="H745">
        <v>17</v>
      </c>
      <c r="I745">
        <f t="shared" si="46"/>
        <v>29.65</v>
      </c>
      <c r="J745" t="s">
        <v>21</v>
      </c>
      <c r="K745" t="s">
        <v>22</v>
      </c>
      <c r="L745">
        <v>1445403600</v>
      </c>
      <c r="M745" s="11">
        <f t="shared" si="44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5"/>
        <v>712</v>
      </c>
      <c r="G746" s="5" t="s">
        <v>20</v>
      </c>
      <c r="H746">
        <v>140</v>
      </c>
      <c r="I746">
        <f t="shared" si="46"/>
        <v>101.71</v>
      </c>
      <c r="J746" t="s">
        <v>21</v>
      </c>
      <c r="K746" t="s">
        <v>22</v>
      </c>
      <c r="L746">
        <v>1533877200</v>
      </c>
      <c r="M746" s="11">
        <f t="shared" si="44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5"/>
        <v>30.304347826086957</v>
      </c>
      <c r="G747" s="5" t="s">
        <v>14</v>
      </c>
      <c r="H747">
        <v>34</v>
      </c>
      <c r="I747">
        <f t="shared" si="46"/>
        <v>61.5</v>
      </c>
      <c r="J747" t="s">
        <v>21</v>
      </c>
      <c r="K747" t="s">
        <v>22</v>
      </c>
      <c r="L747">
        <v>1275195600</v>
      </c>
      <c r="M747" s="11">
        <f t="shared" si="44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5"/>
        <v>212.50896057347671</v>
      </c>
      <c r="G748" s="5" t="s">
        <v>20</v>
      </c>
      <c r="H748">
        <v>3388</v>
      </c>
      <c r="I748">
        <f t="shared" si="46"/>
        <v>35</v>
      </c>
      <c r="J748" t="s">
        <v>21</v>
      </c>
      <c r="K748" t="s">
        <v>22</v>
      </c>
      <c r="L748">
        <v>1318136400</v>
      </c>
      <c r="M748" s="11">
        <f t="shared" si="44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5"/>
        <v>228.85714285714286</v>
      </c>
      <c r="G749" s="5" t="s">
        <v>20</v>
      </c>
      <c r="H749">
        <v>280</v>
      </c>
      <c r="I749">
        <f t="shared" si="46"/>
        <v>40.049999999999997</v>
      </c>
      <c r="J749" t="s">
        <v>21</v>
      </c>
      <c r="K749" t="s">
        <v>22</v>
      </c>
      <c r="L749">
        <v>1283403600</v>
      </c>
      <c r="M749" s="11">
        <f t="shared" si="44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5"/>
        <v>34.959979476654695</v>
      </c>
      <c r="G750" s="5" t="s">
        <v>74</v>
      </c>
      <c r="H750">
        <v>614</v>
      </c>
      <c r="I750">
        <f t="shared" si="46"/>
        <v>110.97</v>
      </c>
      <c r="J750" t="s">
        <v>21</v>
      </c>
      <c r="K750" t="s">
        <v>22</v>
      </c>
      <c r="L750">
        <v>1267423200</v>
      </c>
      <c r="M750" s="11">
        <f t="shared" si="44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5"/>
        <v>157.29069767441862</v>
      </c>
      <c r="G751" s="5" t="s">
        <v>20</v>
      </c>
      <c r="H751">
        <v>366</v>
      </c>
      <c r="I751">
        <f t="shared" si="46"/>
        <v>36.96</v>
      </c>
      <c r="J751" t="s">
        <v>107</v>
      </c>
      <c r="K751" t="s">
        <v>108</v>
      </c>
      <c r="L751">
        <v>1412744400</v>
      </c>
      <c r="M751" s="11">
        <f t="shared" si="44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5"/>
        <v>1</v>
      </c>
      <c r="G752" s="5" t="s">
        <v>14</v>
      </c>
      <c r="H752">
        <v>1</v>
      </c>
      <c r="I752">
        <f t="shared" si="46"/>
        <v>1</v>
      </c>
      <c r="J752" t="s">
        <v>40</v>
      </c>
      <c r="K752" t="s">
        <v>41</v>
      </c>
      <c r="L752">
        <v>1277960400</v>
      </c>
      <c r="M752" s="11">
        <f t="shared" si="44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5"/>
        <v>232.30555555555554</v>
      </c>
      <c r="G753" s="5" t="s">
        <v>20</v>
      </c>
      <c r="H753">
        <v>270</v>
      </c>
      <c r="I753">
        <f t="shared" si="46"/>
        <v>30.97</v>
      </c>
      <c r="J753" t="s">
        <v>21</v>
      </c>
      <c r="K753" t="s">
        <v>22</v>
      </c>
      <c r="L753">
        <v>1458190800</v>
      </c>
      <c r="M753" s="11">
        <f t="shared" si="44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5"/>
        <v>92.448275862068968</v>
      </c>
      <c r="G754" s="5" t="s">
        <v>74</v>
      </c>
      <c r="H754">
        <v>114</v>
      </c>
      <c r="I754">
        <f t="shared" si="46"/>
        <v>47.04</v>
      </c>
      <c r="J754" t="s">
        <v>21</v>
      </c>
      <c r="K754" t="s">
        <v>22</v>
      </c>
      <c r="L754">
        <v>1280984400</v>
      </c>
      <c r="M754" s="11">
        <f t="shared" si="44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5"/>
        <v>256.70212765957444</v>
      </c>
      <c r="G755" s="5" t="s">
        <v>20</v>
      </c>
      <c r="H755">
        <v>137</v>
      </c>
      <c r="I755">
        <f t="shared" si="46"/>
        <v>88.07</v>
      </c>
      <c r="J755" t="s">
        <v>21</v>
      </c>
      <c r="K755" t="s">
        <v>22</v>
      </c>
      <c r="L755">
        <v>1274590800</v>
      </c>
      <c r="M755" s="11">
        <f t="shared" si="44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5"/>
        <v>168.47017045454547</v>
      </c>
      <c r="G756" s="5" t="s">
        <v>20</v>
      </c>
      <c r="H756">
        <v>3205</v>
      </c>
      <c r="I756">
        <f t="shared" si="46"/>
        <v>37.01</v>
      </c>
      <c r="J756" t="s">
        <v>21</v>
      </c>
      <c r="K756" t="s">
        <v>22</v>
      </c>
      <c r="L756">
        <v>1351400400</v>
      </c>
      <c r="M756" s="11">
        <f t="shared" si="44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5"/>
        <v>166.57777777777778</v>
      </c>
      <c r="G757" s="5" t="s">
        <v>20</v>
      </c>
      <c r="H757">
        <v>288</v>
      </c>
      <c r="I757">
        <f t="shared" si="46"/>
        <v>26.03</v>
      </c>
      <c r="J757" t="s">
        <v>36</v>
      </c>
      <c r="K757" t="s">
        <v>37</v>
      </c>
      <c r="L757">
        <v>1514354400</v>
      </c>
      <c r="M757" s="11">
        <f t="shared" si="44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5"/>
        <v>772.07692307692309</v>
      </c>
      <c r="G758" s="5" t="s">
        <v>20</v>
      </c>
      <c r="H758">
        <v>148</v>
      </c>
      <c r="I758">
        <f t="shared" si="46"/>
        <v>67.819999999999993</v>
      </c>
      <c r="J758" t="s">
        <v>21</v>
      </c>
      <c r="K758" t="s">
        <v>22</v>
      </c>
      <c r="L758">
        <v>1421733600</v>
      </c>
      <c r="M758" s="11">
        <f t="shared" si="44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5"/>
        <v>406.85714285714283</v>
      </c>
      <c r="G759" s="5" t="s">
        <v>20</v>
      </c>
      <c r="H759">
        <v>114</v>
      </c>
      <c r="I759">
        <f t="shared" si="46"/>
        <v>49.96</v>
      </c>
      <c r="J759" t="s">
        <v>21</v>
      </c>
      <c r="K759" t="s">
        <v>22</v>
      </c>
      <c r="L759">
        <v>1305176400</v>
      </c>
      <c r="M759" s="11">
        <f t="shared" si="44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5"/>
        <v>564.20608108108115</v>
      </c>
      <c r="G760" s="5" t="s">
        <v>20</v>
      </c>
      <c r="H760">
        <v>1518</v>
      </c>
      <c r="I760">
        <f t="shared" si="46"/>
        <v>110.02</v>
      </c>
      <c r="J760" t="s">
        <v>15</v>
      </c>
      <c r="K760" t="s">
        <v>16</v>
      </c>
      <c r="L760">
        <v>1414126800</v>
      </c>
      <c r="M760" s="11">
        <f t="shared" si="44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5"/>
        <v>68.426865671641792</v>
      </c>
      <c r="G761" s="5" t="s">
        <v>14</v>
      </c>
      <c r="H761">
        <v>1274</v>
      </c>
      <c r="I761">
        <f t="shared" si="46"/>
        <v>89.96</v>
      </c>
      <c r="J761" t="s">
        <v>21</v>
      </c>
      <c r="K761" t="s">
        <v>22</v>
      </c>
      <c r="L761">
        <v>1517810400</v>
      </c>
      <c r="M761" s="11">
        <f t="shared" si="44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5"/>
        <v>34.351966873706004</v>
      </c>
      <c r="G762" s="5" t="s">
        <v>14</v>
      </c>
      <c r="H762">
        <v>210</v>
      </c>
      <c r="I762">
        <f t="shared" si="46"/>
        <v>79.010000000000005</v>
      </c>
      <c r="J762" t="s">
        <v>107</v>
      </c>
      <c r="K762" t="s">
        <v>108</v>
      </c>
      <c r="L762">
        <v>1564635600</v>
      </c>
      <c r="M762" s="11">
        <f t="shared" si="44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5"/>
        <v>655.4545454545455</v>
      </c>
      <c r="G763" s="5" t="s">
        <v>20</v>
      </c>
      <c r="H763">
        <v>166</v>
      </c>
      <c r="I763">
        <f t="shared" si="46"/>
        <v>86.87</v>
      </c>
      <c r="J763" t="s">
        <v>21</v>
      </c>
      <c r="K763" t="s">
        <v>22</v>
      </c>
      <c r="L763">
        <v>1500699600</v>
      </c>
      <c r="M763" s="11">
        <f t="shared" si="44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5"/>
        <v>177.25714285714284</v>
      </c>
      <c r="G764" s="5" t="s">
        <v>20</v>
      </c>
      <c r="H764">
        <v>100</v>
      </c>
      <c r="I764">
        <f t="shared" si="46"/>
        <v>62.04</v>
      </c>
      <c r="J764" t="s">
        <v>26</v>
      </c>
      <c r="K764" t="s">
        <v>27</v>
      </c>
      <c r="L764">
        <v>1354082400</v>
      </c>
      <c r="M764" s="11">
        <f t="shared" si="44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5"/>
        <v>113.17857142857144</v>
      </c>
      <c r="G765" s="5" t="s">
        <v>20</v>
      </c>
      <c r="H765">
        <v>235</v>
      </c>
      <c r="I765">
        <f t="shared" si="46"/>
        <v>26.97</v>
      </c>
      <c r="J765" t="s">
        <v>21</v>
      </c>
      <c r="K765" t="s">
        <v>22</v>
      </c>
      <c r="L765">
        <v>1336453200</v>
      </c>
      <c r="M765" s="11">
        <f t="shared" si="44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5"/>
        <v>728.18181818181824</v>
      </c>
      <c r="G766" s="5" t="s">
        <v>20</v>
      </c>
      <c r="H766">
        <v>148</v>
      </c>
      <c r="I766">
        <f t="shared" si="46"/>
        <v>54.12</v>
      </c>
      <c r="J766" t="s">
        <v>21</v>
      </c>
      <c r="K766" t="s">
        <v>22</v>
      </c>
      <c r="L766">
        <v>1305262800</v>
      </c>
      <c r="M766" s="11">
        <f t="shared" si="44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5"/>
        <v>208.33333333333334</v>
      </c>
      <c r="G767" s="5" t="s">
        <v>20</v>
      </c>
      <c r="H767">
        <v>198</v>
      </c>
      <c r="I767">
        <f t="shared" si="46"/>
        <v>41.04</v>
      </c>
      <c r="J767" t="s">
        <v>21</v>
      </c>
      <c r="K767" t="s">
        <v>22</v>
      </c>
      <c r="L767">
        <v>1492232400</v>
      </c>
      <c r="M767" s="11">
        <f t="shared" si="44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5"/>
        <v>31.171232876712331</v>
      </c>
      <c r="G768" s="5" t="s">
        <v>14</v>
      </c>
      <c r="H768">
        <v>248</v>
      </c>
      <c r="I768">
        <f t="shared" si="46"/>
        <v>55.05</v>
      </c>
      <c r="J768" t="s">
        <v>26</v>
      </c>
      <c r="K768" t="s">
        <v>27</v>
      </c>
      <c r="L768">
        <v>1537333200</v>
      </c>
      <c r="M768" s="11">
        <f t="shared" si="44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5"/>
        <v>56.967078189300416</v>
      </c>
      <c r="G769" s="5" t="s">
        <v>14</v>
      </c>
      <c r="H769">
        <v>513</v>
      </c>
      <c r="I769">
        <f t="shared" si="46"/>
        <v>107.94</v>
      </c>
      <c r="J769" t="s">
        <v>21</v>
      </c>
      <c r="K769" t="s">
        <v>22</v>
      </c>
      <c r="L769">
        <v>1444107600</v>
      </c>
      <c r="M769" s="11">
        <f t="shared" si="44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5"/>
        <v>231</v>
      </c>
      <c r="G770" s="5" t="s">
        <v>20</v>
      </c>
      <c r="H770">
        <v>150</v>
      </c>
      <c r="I770">
        <f t="shared" si="46"/>
        <v>73.92</v>
      </c>
      <c r="J770" t="s">
        <v>21</v>
      </c>
      <c r="K770" t="s">
        <v>22</v>
      </c>
      <c r="L770">
        <v>1386741600</v>
      </c>
      <c r="M770" s="11">
        <f t="shared" ref="M770:M833" si="48">(((L770/60)/60)/24)+DATE(1970,1,1)</f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49">SUM(E771/D771)*100</f>
        <v>86.867834394904463</v>
      </c>
      <c r="G771" s="5" t="s">
        <v>14</v>
      </c>
      <c r="H771">
        <v>3410</v>
      </c>
      <c r="I771">
        <f t="shared" ref="I771:I834" si="50">IF(H771=0,0, ROUND(E771/H771,2))</f>
        <v>32</v>
      </c>
      <c r="J771" t="s">
        <v>21</v>
      </c>
      <c r="K771" t="s">
        <v>22</v>
      </c>
      <c r="L771">
        <v>1376542800</v>
      </c>
      <c r="M771" s="11">
        <f t="shared" si="48"/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9"/>
        <v>270.74418604651163</v>
      </c>
      <c r="G772" s="5" t="s">
        <v>20</v>
      </c>
      <c r="H772">
        <v>216</v>
      </c>
      <c r="I772">
        <f t="shared" si="50"/>
        <v>53.9</v>
      </c>
      <c r="J772" t="s">
        <v>107</v>
      </c>
      <c r="K772" t="s">
        <v>108</v>
      </c>
      <c r="L772">
        <v>1397451600</v>
      </c>
      <c r="M772" s="11">
        <f t="shared" si="48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9"/>
        <v>49.446428571428569</v>
      </c>
      <c r="G773" s="5" t="s">
        <v>74</v>
      </c>
      <c r="H773">
        <v>26</v>
      </c>
      <c r="I773">
        <f t="shared" si="50"/>
        <v>106.5</v>
      </c>
      <c r="J773" t="s">
        <v>21</v>
      </c>
      <c r="K773" t="s">
        <v>22</v>
      </c>
      <c r="L773">
        <v>1548482400</v>
      </c>
      <c r="M773" s="11">
        <f t="shared" si="48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9"/>
        <v>113.3596256684492</v>
      </c>
      <c r="G774" s="5" t="s">
        <v>20</v>
      </c>
      <c r="H774">
        <v>5139</v>
      </c>
      <c r="I774">
        <f t="shared" si="50"/>
        <v>33</v>
      </c>
      <c r="J774" t="s">
        <v>21</v>
      </c>
      <c r="K774" t="s">
        <v>22</v>
      </c>
      <c r="L774">
        <v>1549692000</v>
      </c>
      <c r="M774" s="11">
        <f t="shared" si="48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9"/>
        <v>190.55555555555554</v>
      </c>
      <c r="G775" s="5" t="s">
        <v>20</v>
      </c>
      <c r="H775">
        <v>2353</v>
      </c>
      <c r="I775">
        <f t="shared" si="50"/>
        <v>43</v>
      </c>
      <c r="J775" t="s">
        <v>21</v>
      </c>
      <c r="K775" t="s">
        <v>22</v>
      </c>
      <c r="L775">
        <v>1492059600</v>
      </c>
      <c r="M775" s="11">
        <f t="shared" si="48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9"/>
        <v>135.5</v>
      </c>
      <c r="G776" s="5" t="s">
        <v>20</v>
      </c>
      <c r="H776">
        <v>78</v>
      </c>
      <c r="I776">
        <f t="shared" si="50"/>
        <v>86.86</v>
      </c>
      <c r="J776" t="s">
        <v>107</v>
      </c>
      <c r="K776" t="s">
        <v>108</v>
      </c>
      <c r="L776">
        <v>1463979600</v>
      </c>
      <c r="M776" s="11">
        <f t="shared" si="48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9"/>
        <v>10.297872340425531</v>
      </c>
      <c r="G777" s="5" t="s">
        <v>14</v>
      </c>
      <c r="H777">
        <v>10</v>
      </c>
      <c r="I777">
        <f t="shared" si="50"/>
        <v>96.8</v>
      </c>
      <c r="J777" t="s">
        <v>21</v>
      </c>
      <c r="K777" t="s">
        <v>22</v>
      </c>
      <c r="L777">
        <v>1415253600</v>
      </c>
      <c r="M777" s="11">
        <f t="shared" si="48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9"/>
        <v>65.544223826714799</v>
      </c>
      <c r="G778" s="5" t="s">
        <v>14</v>
      </c>
      <c r="H778">
        <v>2201</v>
      </c>
      <c r="I778">
        <f t="shared" si="50"/>
        <v>33</v>
      </c>
      <c r="J778" t="s">
        <v>21</v>
      </c>
      <c r="K778" t="s">
        <v>22</v>
      </c>
      <c r="L778">
        <v>1562216400</v>
      </c>
      <c r="M778" s="11">
        <f t="shared" si="48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9"/>
        <v>49.026652452025587</v>
      </c>
      <c r="G779" s="5" t="s">
        <v>14</v>
      </c>
      <c r="H779">
        <v>676</v>
      </c>
      <c r="I779">
        <f t="shared" si="50"/>
        <v>68.03</v>
      </c>
      <c r="J779" t="s">
        <v>21</v>
      </c>
      <c r="K779" t="s">
        <v>22</v>
      </c>
      <c r="L779">
        <v>1316754000</v>
      </c>
      <c r="M779" s="11">
        <f t="shared" si="48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9"/>
        <v>787.92307692307691</v>
      </c>
      <c r="G780" s="5" t="s">
        <v>20</v>
      </c>
      <c r="H780">
        <v>174</v>
      </c>
      <c r="I780">
        <f t="shared" si="50"/>
        <v>58.87</v>
      </c>
      <c r="J780" t="s">
        <v>98</v>
      </c>
      <c r="K780" t="s">
        <v>99</v>
      </c>
      <c r="L780">
        <v>1313211600</v>
      </c>
      <c r="M780" s="11">
        <f t="shared" si="48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9"/>
        <v>80.306347746090154</v>
      </c>
      <c r="G781" s="5" t="s">
        <v>14</v>
      </c>
      <c r="H781">
        <v>831</v>
      </c>
      <c r="I781">
        <f t="shared" si="50"/>
        <v>105.05</v>
      </c>
      <c r="J781" t="s">
        <v>21</v>
      </c>
      <c r="K781" t="s">
        <v>22</v>
      </c>
      <c r="L781">
        <v>1439528400</v>
      </c>
      <c r="M781" s="11">
        <f t="shared" si="48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9"/>
        <v>106.29411764705883</v>
      </c>
      <c r="G782" s="5" t="s">
        <v>20</v>
      </c>
      <c r="H782">
        <v>164</v>
      </c>
      <c r="I782">
        <f t="shared" si="50"/>
        <v>33.049999999999997</v>
      </c>
      <c r="J782" t="s">
        <v>21</v>
      </c>
      <c r="K782" t="s">
        <v>22</v>
      </c>
      <c r="L782">
        <v>1469163600</v>
      </c>
      <c r="M782" s="11">
        <f t="shared" si="48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9"/>
        <v>50.735632183908038</v>
      </c>
      <c r="G783" s="5" t="s">
        <v>74</v>
      </c>
      <c r="H783">
        <v>56</v>
      </c>
      <c r="I783">
        <f t="shared" si="50"/>
        <v>78.819999999999993</v>
      </c>
      <c r="J783" t="s">
        <v>98</v>
      </c>
      <c r="K783" t="s">
        <v>99</v>
      </c>
      <c r="L783">
        <v>1288501200</v>
      </c>
      <c r="M783" s="11">
        <f t="shared" si="48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9"/>
        <v>215.31372549019611</v>
      </c>
      <c r="G784" s="5" t="s">
        <v>20</v>
      </c>
      <c r="H784">
        <v>161</v>
      </c>
      <c r="I784">
        <f t="shared" si="50"/>
        <v>68.2</v>
      </c>
      <c r="J784" t="s">
        <v>21</v>
      </c>
      <c r="K784" t="s">
        <v>22</v>
      </c>
      <c r="L784">
        <v>1298959200</v>
      </c>
      <c r="M784" s="11">
        <f t="shared" si="48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9"/>
        <v>141.22972972972974</v>
      </c>
      <c r="G785" s="5" t="s">
        <v>20</v>
      </c>
      <c r="H785">
        <v>138</v>
      </c>
      <c r="I785">
        <f t="shared" si="50"/>
        <v>75.73</v>
      </c>
      <c r="J785" t="s">
        <v>21</v>
      </c>
      <c r="K785" t="s">
        <v>22</v>
      </c>
      <c r="L785">
        <v>1387260000</v>
      </c>
      <c r="M785" s="11">
        <f t="shared" si="48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9"/>
        <v>115.33745781777279</v>
      </c>
      <c r="G786" s="5" t="s">
        <v>20</v>
      </c>
      <c r="H786">
        <v>3308</v>
      </c>
      <c r="I786">
        <f t="shared" si="50"/>
        <v>31</v>
      </c>
      <c r="J786" t="s">
        <v>21</v>
      </c>
      <c r="K786" t="s">
        <v>22</v>
      </c>
      <c r="L786">
        <v>1457244000</v>
      </c>
      <c r="M786" s="11">
        <f t="shared" si="48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9"/>
        <v>193.11940298507463</v>
      </c>
      <c r="G787" s="5" t="s">
        <v>20</v>
      </c>
      <c r="H787">
        <v>127</v>
      </c>
      <c r="I787">
        <f t="shared" si="50"/>
        <v>101.88</v>
      </c>
      <c r="J787" t="s">
        <v>26</v>
      </c>
      <c r="K787" t="s">
        <v>27</v>
      </c>
      <c r="L787">
        <v>1556341200</v>
      </c>
      <c r="M787" s="11">
        <f t="shared" si="48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9"/>
        <v>729.73333333333335</v>
      </c>
      <c r="G788" s="5" t="s">
        <v>20</v>
      </c>
      <c r="H788">
        <v>207</v>
      </c>
      <c r="I788">
        <f t="shared" si="50"/>
        <v>52.88</v>
      </c>
      <c r="J788" t="s">
        <v>107</v>
      </c>
      <c r="K788" t="s">
        <v>108</v>
      </c>
      <c r="L788">
        <v>1522126800</v>
      </c>
      <c r="M788" s="11">
        <f t="shared" si="48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9"/>
        <v>99.66339869281046</v>
      </c>
      <c r="G789" s="5" t="s">
        <v>14</v>
      </c>
      <c r="H789">
        <v>859</v>
      </c>
      <c r="I789">
        <f t="shared" si="50"/>
        <v>71.010000000000005</v>
      </c>
      <c r="J789" t="s">
        <v>15</v>
      </c>
      <c r="K789" t="s">
        <v>16</v>
      </c>
      <c r="L789">
        <v>1305954000</v>
      </c>
      <c r="M789" s="11">
        <f t="shared" si="48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9"/>
        <v>88.166666666666671</v>
      </c>
      <c r="G790" s="5" t="s">
        <v>47</v>
      </c>
      <c r="H790">
        <v>31</v>
      </c>
      <c r="I790">
        <f t="shared" si="50"/>
        <v>102.39</v>
      </c>
      <c r="J790" t="s">
        <v>21</v>
      </c>
      <c r="K790" t="s">
        <v>22</v>
      </c>
      <c r="L790">
        <v>1350709200</v>
      </c>
      <c r="M790" s="11">
        <f t="shared" si="48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9"/>
        <v>37.233333333333334</v>
      </c>
      <c r="G791" s="5" t="s">
        <v>14</v>
      </c>
      <c r="H791">
        <v>45</v>
      </c>
      <c r="I791">
        <f t="shared" si="50"/>
        <v>74.47</v>
      </c>
      <c r="J791" t="s">
        <v>21</v>
      </c>
      <c r="K791" t="s">
        <v>22</v>
      </c>
      <c r="L791">
        <v>1401166800</v>
      </c>
      <c r="M791" s="11">
        <f t="shared" si="48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9"/>
        <v>30.540075309306079</v>
      </c>
      <c r="G792" s="5" t="s">
        <v>74</v>
      </c>
      <c r="H792">
        <v>1113</v>
      </c>
      <c r="I792">
        <f t="shared" si="50"/>
        <v>51.01</v>
      </c>
      <c r="J792" t="s">
        <v>21</v>
      </c>
      <c r="K792" t="s">
        <v>22</v>
      </c>
      <c r="L792">
        <v>1266127200</v>
      </c>
      <c r="M792" s="11">
        <f t="shared" si="48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9"/>
        <v>25.714285714285712</v>
      </c>
      <c r="G793" s="5" t="s">
        <v>14</v>
      </c>
      <c r="H793">
        <v>6</v>
      </c>
      <c r="I793">
        <f t="shared" si="50"/>
        <v>90</v>
      </c>
      <c r="J793" t="s">
        <v>21</v>
      </c>
      <c r="K793" t="s">
        <v>22</v>
      </c>
      <c r="L793">
        <v>1481436000</v>
      </c>
      <c r="M793" s="11">
        <f t="shared" si="48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9"/>
        <v>34</v>
      </c>
      <c r="G794" s="5" t="s">
        <v>14</v>
      </c>
      <c r="H794">
        <v>7</v>
      </c>
      <c r="I794">
        <f t="shared" si="50"/>
        <v>97.14</v>
      </c>
      <c r="J794" t="s">
        <v>21</v>
      </c>
      <c r="K794" t="s">
        <v>22</v>
      </c>
      <c r="L794">
        <v>1372222800</v>
      </c>
      <c r="M794" s="11">
        <f t="shared" si="48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9"/>
        <v>1185.909090909091</v>
      </c>
      <c r="G795" s="5" t="s">
        <v>20</v>
      </c>
      <c r="H795">
        <v>181</v>
      </c>
      <c r="I795">
        <f t="shared" si="50"/>
        <v>72.069999999999993</v>
      </c>
      <c r="J795" t="s">
        <v>98</v>
      </c>
      <c r="K795" t="s">
        <v>99</v>
      </c>
      <c r="L795">
        <v>1372136400</v>
      </c>
      <c r="M795" s="11">
        <f t="shared" si="48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9"/>
        <v>125.39393939393939</v>
      </c>
      <c r="G796" s="5" t="s">
        <v>20</v>
      </c>
      <c r="H796">
        <v>110</v>
      </c>
      <c r="I796">
        <f t="shared" si="50"/>
        <v>75.239999999999995</v>
      </c>
      <c r="J796" t="s">
        <v>21</v>
      </c>
      <c r="K796" t="s">
        <v>22</v>
      </c>
      <c r="L796">
        <v>1513922400</v>
      </c>
      <c r="M796" s="11">
        <f t="shared" si="48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9"/>
        <v>14.394366197183098</v>
      </c>
      <c r="G797" s="5" t="s">
        <v>14</v>
      </c>
      <c r="H797">
        <v>31</v>
      </c>
      <c r="I797">
        <f t="shared" si="50"/>
        <v>32.97</v>
      </c>
      <c r="J797" t="s">
        <v>21</v>
      </c>
      <c r="K797" t="s">
        <v>22</v>
      </c>
      <c r="L797">
        <v>1477976400</v>
      </c>
      <c r="M797" s="11">
        <f t="shared" si="48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9"/>
        <v>54.807692307692314</v>
      </c>
      <c r="G798" s="5" t="s">
        <v>14</v>
      </c>
      <c r="H798">
        <v>78</v>
      </c>
      <c r="I798">
        <f t="shared" si="50"/>
        <v>54.81</v>
      </c>
      <c r="J798" t="s">
        <v>21</v>
      </c>
      <c r="K798" t="s">
        <v>22</v>
      </c>
      <c r="L798">
        <v>1407474000</v>
      </c>
      <c r="M798" s="11">
        <f t="shared" si="48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9"/>
        <v>109.63157894736841</v>
      </c>
      <c r="G799" s="5" t="s">
        <v>20</v>
      </c>
      <c r="H799">
        <v>185</v>
      </c>
      <c r="I799">
        <f t="shared" si="50"/>
        <v>45.04</v>
      </c>
      <c r="J799" t="s">
        <v>21</v>
      </c>
      <c r="K799" t="s">
        <v>22</v>
      </c>
      <c r="L799">
        <v>1546149600</v>
      </c>
      <c r="M799" s="11">
        <f t="shared" si="48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9"/>
        <v>188.47058823529412</v>
      </c>
      <c r="G800" s="5" t="s">
        <v>20</v>
      </c>
      <c r="H800">
        <v>121</v>
      </c>
      <c r="I800">
        <f t="shared" si="50"/>
        <v>52.96</v>
      </c>
      <c r="J800" t="s">
        <v>21</v>
      </c>
      <c r="K800" t="s">
        <v>22</v>
      </c>
      <c r="L800">
        <v>1338440400</v>
      </c>
      <c r="M800" s="11">
        <f t="shared" si="48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9"/>
        <v>87.008284023668637</v>
      </c>
      <c r="G801" s="5" t="s">
        <v>14</v>
      </c>
      <c r="H801">
        <v>1225</v>
      </c>
      <c r="I801">
        <f t="shared" si="50"/>
        <v>60.02</v>
      </c>
      <c r="J801" t="s">
        <v>40</v>
      </c>
      <c r="K801" t="s">
        <v>41</v>
      </c>
      <c r="L801">
        <v>1454133600</v>
      </c>
      <c r="M801" s="11">
        <f t="shared" si="48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9"/>
        <v>1</v>
      </c>
      <c r="G802" s="5" t="s">
        <v>14</v>
      </c>
      <c r="H802">
        <v>1</v>
      </c>
      <c r="I802">
        <f t="shared" si="50"/>
        <v>1</v>
      </c>
      <c r="J802" t="s">
        <v>98</v>
      </c>
      <c r="K802" t="s">
        <v>99</v>
      </c>
      <c r="L802">
        <v>1434085200</v>
      </c>
      <c r="M802" s="11">
        <f t="shared" si="48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9"/>
        <v>202.9130434782609</v>
      </c>
      <c r="G803" s="5" t="s">
        <v>20</v>
      </c>
      <c r="H803">
        <v>106</v>
      </c>
      <c r="I803">
        <f t="shared" si="50"/>
        <v>44.03</v>
      </c>
      <c r="J803" t="s">
        <v>21</v>
      </c>
      <c r="K803" t="s">
        <v>22</v>
      </c>
      <c r="L803">
        <v>1577772000</v>
      </c>
      <c r="M803" s="11">
        <f t="shared" si="48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9"/>
        <v>197.03225806451613</v>
      </c>
      <c r="G804" s="5" t="s">
        <v>20</v>
      </c>
      <c r="H804">
        <v>142</v>
      </c>
      <c r="I804">
        <f t="shared" si="50"/>
        <v>86.03</v>
      </c>
      <c r="J804" t="s">
        <v>21</v>
      </c>
      <c r="K804" t="s">
        <v>22</v>
      </c>
      <c r="L804">
        <v>1562216400</v>
      </c>
      <c r="M804" s="11">
        <f t="shared" si="48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9"/>
        <v>107</v>
      </c>
      <c r="G805" s="5" t="s">
        <v>20</v>
      </c>
      <c r="H805">
        <v>233</v>
      </c>
      <c r="I805">
        <f t="shared" si="50"/>
        <v>28.01</v>
      </c>
      <c r="J805" t="s">
        <v>21</v>
      </c>
      <c r="K805" t="s">
        <v>22</v>
      </c>
      <c r="L805">
        <v>1548568800</v>
      </c>
      <c r="M805" s="11">
        <f t="shared" si="48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9"/>
        <v>268.73076923076923</v>
      </c>
      <c r="G806" s="5" t="s">
        <v>20</v>
      </c>
      <c r="H806">
        <v>218</v>
      </c>
      <c r="I806">
        <f t="shared" si="50"/>
        <v>32.049999999999997</v>
      </c>
      <c r="J806" t="s">
        <v>21</v>
      </c>
      <c r="K806" t="s">
        <v>22</v>
      </c>
      <c r="L806">
        <v>1514872800</v>
      </c>
      <c r="M806" s="11">
        <f t="shared" si="48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9"/>
        <v>50.845360824742272</v>
      </c>
      <c r="G807" s="5" t="s">
        <v>14</v>
      </c>
      <c r="H807">
        <v>67</v>
      </c>
      <c r="I807">
        <f t="shared" si="50"/>
        <v>73.61</v>
      </c>
      <c r="J807" t="s">
        <v>26</v>
      </c>
      <c r="K807" t="s">
        <v>27</v>
      </c>
      <c r="L807">
        <v>1416031200</v>
      </c>
      <c r="M807" s="11">
        <f t="shared" si="48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9"/>
        <v>1180.2857142857142</v>
      </c>
      <c r="G808" s="5" t="s">
        <v>20</v>
      </c>
      <c r="H808">
        <v>76</v>
      </c>
      <c r="I808">
        <f t="shared" si="50"/>
        <v>108.71</v>
      </c>
      <c r="J808" t="s">
        <v>21</v>
      </c>
      <c r="K808" t="s">
        <v>22</v>
      </c>
      <c r="L808">
        <v>1330927200</v>
      </c>
      <c r="M808" s="11">
        <f t="shared" si="48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9"/>
        <v>264</v>
      </c>
      <c r="G809" s="5" t="s">
        <v>20</v>
      </c>
      <c r="H809">
        <v>43</v>
      </c>
      <c r="I809">
        <f t="shared" si="50"/>
        <v>42.98</v>
      </c>
      <c r="J809" t="s">
        <v>21</v>
      </c>
      <c r="K809" t="s">
        <v>22</v>
      </c>
      <c r="L809">
        <v>1571115600</v>
      </c>
      <c r="M809" s="11">
        <f t="shared" si="48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9"/>
        <v>30.44230769230769</v>
      </c>
      <c r="G810" s="5" t="s">
        <v>14</v>
      </c>
      <c r="H810">
        <v>19</v>
      </c>
      <c r="I810">
        <f t="shared" si="50"/>
        <v>83.32</v>
      </c>
      <c r="J810" t="s">
        <v>21</v>
      </c>
      <c r="K810" t="s">
        <v>22</v>
      </c>
      <c r="L810">
        <v>1463461200</v>
      </c>
      <c r="M810" s="11">
        <f t="shared" si="48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9"/>
        <v>62.880681818181813</v>
      </c>
      <c r="G811" s="5" t="s">
        <v>14</v>
      </c>
      <c r="H811">
        <v>2108</v>
      </c>
      <c r="I811">
        <f t="shared" si="50"/>
        <v>42</v>
      </c>
      <c r="J811" t="s">
        <v>98</v>
      </c>
      <c r="K811" t="s">
        <v>99</v>
      </c>
      <c r="L811">
        <v>1344920400</v>
      </c>
      <c r="M811" s="11">
        <f t="shared" si="48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9"/>
        <v>193.125</v>
      </c>
      <c r="G812" s="5" t="s">
        <v>20</v>
      </c>
      <c r="H812">
        <v>221</v>
      </c>
      <c r="I812">
        <f t="shared" si="50"/>
        <v>55.93</v>
      </c>
      <c r="J812" t="s">
        <v>21</v>
      </c>
      <c r="K812" t="s">
        <v>22</v>
      </c>
      <c r="L812">
        <v>1511848800</v>
      </c>
      <c r="M812" s="11">
        <f t="shared" si="48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9"/>
        <v>77.102702702702715</v>
      </c>
      <c r="G813" s="5" t="s">
        <v>14</v>
      </c>
      <c r="H813">
        <v>679</v>
      </c>
      <c r="I813">
        <f t="shared" si="50"/>
        <v>105.04</v>
      </c>
      <c r="J813" t="s">
        <v>21</v>
      </c>
      <c r="K813" t="s">
        <v>22</v>
      </c>
      <c r="L813">
        <v>1452319200</v>
      </c>
      <c r="M813" s="11">
        <f t="shared" si="48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9"/>
        <v>225.52763819095478</v>
      </c>
      <c r="G814" s="5" t="s">
        <v>20</v>
      </c>
      <c r="H814">
        <v>2805</v>
      </c>
      <c r="I814">
        <f t="shared" si="50"/>
        <v>48</v>
      </c>
      <c r="J814" t="s">
        <v>15</v>
      </c>
      <c r="K814" t="s">
        <v>16</v>
      </c>
      <c r="L814">
        <v>1523854800</v>
      </c>
      <c r="M814" s="11">
        <f t="shared" si="48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9"/>
        <v>239.40625</v>
      </c>
      <c r="G815" s="5" t="s">
        <v>20</v>
      </c>
      <c r="H815">
        <v>68</v>
      </c>
      <c r="I815">
        <f t="shared" si="50"/>
        <v>112.66</v>
      </c>
      <c r="J815" t="s">
        <v>21</v>
      </c>
      <c r="K815" t="s">
        <v>22</v>
      </c>
      <c r="L815">
        <v>1346043600</v>
      </c>
      <c r="M815" s="11">
        <f t="shared" si="48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9"/>
        <v>92.1875</v>
      </c>
      <c r="G816" s="5" t="s">
        <v>14</v>
      </c>
      <c r="H816">
        <v>36</v>
      </c>
      <c r="I816">
        <f t="shared" si="50"/>
        <v>81.94</v>
      </c>
      <c r="J816" t="s">
        <v>36</v>
      </c>
      <c r="K816" t="s">
        <v>37</v>
      </c>
      <c r="L816">
        <v>1464325200</v>
      </c>
      <c r="M816" s="11">
        <f t="shared" si="48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9"/>
        <v>130.23333333333335</v>
      </c>
      <c r="G817" s="5" t="s">
        <v>20</v>
      </c>
      <c r="H817">
        <v>183</v>
      </c>
      <c r="I817">
        <f t="shared" si="50"/>
        <v>64.05</v>
      </c>
      <c r="J817" t="s">
        <v>15</v>
      </c>
      <c r="K817" t="s">
        <v>16</v>
      </c>
      <c r="L817">
        <v>1511935200</v>
      </c>
      <c r="M817" s="11">
        <f t="shared" si="48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9"/>
        <v>615.21739130434787</v>
      </c>
      <c r="G818" s="5" t="s">
        <v>20</v>
      </c>
      <c r="H818">
        <v>133</v>
      </c>
      <c r="I818">
        <f t="shared" si="50"/>
        <v>106.39</v>
      </c>
      <c r="J818" t="s">
        <v>21</v>
      </c>
      <c r="K818" t="s">
        <v>22</v>
      </c>
      <c r="L818">
        <v>1392012000</v>
      </c>
      <c r="M818" s="11">
        <f t="shared" si="48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9"/>
        <v>368.79532163742692</v>
      </c>
      <c r="G819" s="5" t="s">
        <v>20</v>
      </c>
      <c r="H819">
        <v>2489</v>
      </c>
      <c r="I819">
        <f t="shared" si="50"/>
        <v>76.010000000000005</v>
      </c>
      <c r="J819" t="s">
        <v>107</v>
      </c>
      <c r="K819" t="s">
        <v>108</v>
      </c>
      <c r="L819">
        <v>1556946000</v>
      </c>
      <c r="M819" s="11">
        <f t="shared" si="48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9"/>
        <v>1094.8571428571429</v>
      </c>
      <c r="G820" s="5" t="s">
        <v>20</v>
      </c>
      <c r="H820">
        <v>69</v>
      </c>
      <c r="I820">
        <f t="shared" si="50"/>
        <v>111.07</v>
      </c>
      <c r="J820" t="s">
        <v>21</v>
      </c>
      <c r="K820" t="s">
        <v>22</v>
      </c>
      <c r="L820">
        <v>1548050400</v>
      </c>
      <c r="M820" s="11">
        <f t="shared" si="48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9"/>
        <v>50.662921348314605</v>
      </c>
      <c r="G821" s="5" t="s">
        <v>14</v>
      </c>
      <c r="H821">
        <v>47</v>
      </c>
      <c r="I821">
        <f t="shared" si="50"/>
        <v>95.94</v>
      </c>
      <c r="J821" t="s">
        <v>21</v>
      </c>
      <c r="K821" t="s">
        <v>22</v>
      </c>
      <c r="L821">
        <v>1353736800</v>
      </c>
      <c r="M821" s="11">
        <f t="shared" si="48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9"/>
        <v>800.6</v>
      </c>
      <c r="G822" s="5" t="s">
        <v>20</v>
      </c>
      <c r="H822">
        <v>279</v>
      </c>
      <c r="I822">
        <f t="shared" si="50"/>
        <v>43.04</v>
      </c>
      <c r="J822" t="s">
        <v>40</v>
      </c>
      <c r="K822" t="s">
        <v>41</v>
      </c>
      <c r="L822">
        <v>1532840400</v>
      </c>
      <c r="M822" s="11">
        <f t="shared" si="48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9"/>
        <v>291.28571428571428</v>
      </c>
      <c r="G823" s="5" t="s">
        <v>20</v>
      </c>
      <c r="H823">
        <v>210</v>
      </c>
      <c r="I823">
        <f t="shared" si="50"/>
        <v>67.97</v>
      </c>
      <c r="J823" t="s">
        <v>21</v>
      </c>
      <c r="K823" t="s">
        <v>22</v>
      </c>
      <c r="L823">
        <v>1488261600</v>
      </c>
      <c r="M823" s="11">
        <f t="shared" si="48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9"/>
        <v>349.9666666666667</v>
      </c>
      <c r="G824" s="5" t="s">
        <v>20</v>
      </c>
      <c r="H824">
        <v>2100</v>
      </c>
      <c r="I824">
        <f t="shared" si="50"/>
        <v>89.99</v>
      </c>
      <c r="J824" t="s">
        <v>21</v>
      </c>
      <c r="K824" t="s">
        <v>22</v>
      </c>
      <c r="L824">
        <v>1393567200</v>
      </c>
      <c r="M824" s="11">
        <f t="shared" si="48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9"/>
        <v>357.07317073170731</v>
      </c>
      <c r="G825" s="5" t="s">
        <v>20</v>
      </c>
      <c r="H825">
        <v>252</v>
      </c>
      <c r="I825">
        <f t="shared" si="50"/>
        <v>58.1</v>
      </c>
      <c r="J825" t="s">
        <v>21</v>
      </c>
      <c r="K825" t="s">
        <v>22</v>
      </c>
      <c r="L825">
        <v>1410325200</v>
      </c>
      <c r="M825" s="11">
        <f t="shared" si="48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9"/>
        <v>126.48941176470588</v>
      </c>
      <c r="G826" s="5" t="s">
        <v>20</v>
      </c>
      <c r="H826">
        <v>1280</v>
      </c>
      <c r="I826">
        <f t="shared" si="50"/>
        <v>84</v>
      </c>
      <c r="J826" t="s">
        <v>21</v>
      </c>
      <c r="K826" t="s">
        <v>22</v>
      </c>
      <c r="L826">
        <v>1276923600</v>
      </c>
      <c r="M826" s="11">
        <f t="shared" si="48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9"/>
        <v>387.5</v>
      </c>
      <c r="G827" s="5" t="s">
        <v>20</v>
      </c>
      <c r="H827">
        <v>157</v>
      </c>
      <c r="I827">
        <f t="shared" si="50"/>
        <v>88.85</v>
      </c>
      <c r="J827" t="s">
        <v>40</v>
      </c>
      <c r="K827" t="s">
        <v>41</v>
      </c>
      <c r="L827">
        <v>1500958800</v>
      </c>
      <c r="M827" s="11">
        <f t="shared" si="48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9"/>
        <v>457.03571428571428</v>
      </c>
      <c r="G828" s="5" t="s">
        <v>20</v>
      </c>
      <c r="H828">
        <v>194</v>
      </c>
      <c r="I828">
        <f t="shared" si="50"/>
        <v>65.959999999999994</v>
      </c>
      <c r="J828" t="s">
        <v>21</v>
      </c>
      <c r="K828" t="s">
        <v>22</v>
      </c>
      <c r="L828">
        <v>1292220000</v>
      </c>
      <c r="M828" s="11">
        <f t="shared" si="48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9"/>
        <v>266.69565217391306</v>
      </c>
      <c r="G829" s="5" t="s">
        <v>20</v>
      </c>
      <c r="H829">
        <v>82</v>
      </c>
      <c r="I829">
        <f t="shared" si="50"/>
        <v>74.8</v>
      </c>
      <c r="J829" t="s">
        <v>26</v>
      </c>
      <c r="K829" t="s">
        <v>27</v>
      </c>
      <c r="L829">
        <v>1304398800</v>
      </c>
      <c r="M829" s="11">
        <f t="shared" si="48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9"/>
        <v>69</v>
      </c>
      <c r="G830" s="5" t="s">
        <v>14</v>
      </c>
      <c r="H830">
        <v>70</v>
      </c>
      <c r="I830">
        <f t="shared" si="50"/>
        <v>69.989999999999995</v>
      </c>
      <c r="J830" t="s">
        <v>21</v>
      </c>
      <c r="K830" t="s">
        <v>22</v>
      </c>
      <c r="L830">
        <v>1535432400</v>
      </c>
      <c r="M830" s="11">
        <f t="shared" si="48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9"/>
        <v>51.34375</v>
      </c>
      <c r="G831" s="5" t="s">
        <v>14</v>
      </c>
      <c r="H831">
        <v>154</v>
      </c>
      <c r="I831">
        <f t="shared" si="50"/>
        <v>32.01</v>
      </c>
      <c r="J831" t="s">
        <v>21</v>
      </c>
      <c r="K831" t="s">
        <v>22</v>
      </c>
      <c r="L831">
        <v>1433826000</v>
      </c>
      <c r="M831" s="11">
        <f t="shared" si="48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9"/>
        <v>1.1710526315789473</v>
      </c>
      <c r="G832" s="5" t="s">
        <v>14</v>
      </c>
      <c r="H832">
        <v>22</v>
      </c>
      <c r="I832">
        <f t="shared" si="50"/>
        <v>64.73</v>
      </c>
      <c r="J832" t="s">
        <v>21</v>
      </c>
      <c r="K832" t="s">
        <v>22</v>
      </c>
      <c r="L832">
        <v>1514959200</v>
      </c>
      <c r="M832" s="11">
        <f t="shared" si="48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9"/>
        <v>108.97734294541709</v>
      </c>
      <c r="G833" s="5" t="s">
        <v>20</v>
      </c>
      <c r="H833">
        <v>4233</v>
      </c>
      <c r="I833">
        <f t="shared" si="50"/>
        <v>25</v>
      </c>
      <c r="J833" t="s">
        <v>21</v>
      </c>
      <c r="K833" t="s">
        <v>22</v>
      </c>
      <c r="L833">
        <v>1332738000</v>
      </c>
      <c r="M833" s="11">
        <f t="shared" si="48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49"/>
        <v>315.17592592592592</v>
      </c>
      <c r="G834" s="5" t="s">
        <v>20</v>
      </c>
      <c r="H834">
        <v>1297</v>
      </c>
      <c r="I834">
        <f t="shared" si="50"/>
        <v>104.98</v>
      </c>
      <c r="J834" t="s">
        <v>36</v>
      </c>
      <c r="K834" t="s">
        <v>37</v>
      </c>
      <c r="L834">
        <v>1445490000</v>
      </c>
      <c r="M834" s="11">
        <f t="shared" ref="M834:M897" si="52">(((L834/60)/60)/24)+DATE(1970,1,1)</f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53">SUM(E835/D835)*100</f>
        <v>157.69117647058823</v>
      </c>
      <c r="G835" s="5" t="s">
        <v>20</v>
      </c>
      <c r="H835">
        <v>165</v>
      </c>
      <c r="I835">
        <f t="shared" ref="I835:I898" si="54">IF(H835=0,0, ROUND(E835/H835,2))</f>
        <v>64.989999999999995</v>
      </c>
      <c r="J835" t="s">
        <v>36</v>
      </c>
      <c r="K835" t="s">
        <v>37</v>
      </c>
      <c r="L835">
        <v>1297663200</v>
      </c>
      <c r="M835" s="11">
        <f t="shared" si="52"/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3"/>
        <v>153.8082191780822</v>
      </c>
      <c r="G836" s="5" t="s">
        <v>20</v>
      </c>
      <c r="H836">
        <v>119</v>
      </c>
      <c r="I836">
        <f t="shared" si="54"/>
        <v>94.35</v>
      </c>
      <c r="J836" t="s">
        <v>21</v>
      </c>
      <c r="K836" t="s">
        <v>22</v>
      </c>
      <c r="L836">
        <v>1371963600</v>
      </c>
      <c r="M836" s="11">
        <f t="shared" si="52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3"/>
        <v>89.738979118329468</v>
      </c>
      <c r="G837" s="5" t="s">
        <v>14</v>
      </c>
      <c r="H837">
        <v>1758</v>
      </c>
      <c r="I837">
        <f t="shared" si="54"/>
        <v>44</v>
      </c>
      <c r="J837" t="s">
        <v>21</v>
      </c>
      <c r="K837" t="s">
        <v>22</v>
      </c>
      <c r="L837">
        <v>1425103200</v>
      </c>
      <c r="M837" s="11">
        <f t="shared" si="52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3"/>
        <v>75.135802469135797</v>
      </c>
      <c r="G838" s="5" t="s">
        <v>14</v>
      </c>
      <c r="H838">
        <v>94</v>
      </c>
      <c r="I838">
        <f t="shared" si="54"/>
        <v>64.739999999999995</v>
      </c>
      <c r="J838" t="s">
        <v>21</v>
      </c>
      <c r="K838" t="s">
        <v>22</v>
      </c>
      <c r="L838">
        <v>1265349600</v>
      </c>
      <c r="M838" s="11">
        <f t="shared" si="52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3"/>
        <v>852.88135593220341</v>
      </c>
      <c r="G839" s="5" t="s">
        <v>20</v>
      </c>
      <c r="H839">
        <v>1797</v>
      </c>
      <c r="I839">
        <f t="shared" si="54"/>
        <v>84.01</v>
      </c>
      <c r="J839" t="s">
        <v>21</v>
      </c>
      <c r="K839" t="s">
        <v>22</v>
      </c>
      <c r="L839">
        <v>1301202000</v>
      </c>
      <c r="M839" s="11">
        <f t="shared" si="52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3"/>
        <v>138.90625</v>
      </c>
      <c r="G840" s="5" t="s">
        <v>20</v>
      </c>
      <c r="H840">
        <v>261</v>
      </c>
      <c r="I840">
        <f t="shared" si="54"/>
        <v>34.06</v>
      </c>
      <c r="J840" t="s">
        <v>21</v>
      </c>
      <c r="K840" t="s">
        <v>22</v>
      </c>
      <c r="L840">
        <v>1538024400</v>
      </c>
      <c r="M840" s="11">
        <f t="shared" si="52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3"/>
        <v>190.18181818181819</v>
      </c>
      <c r="G841" s="5" t="s">
        <v>20</v>
      </c>
      <c r="H841">
        <v>157</v>
      </c>
      <c r="I841">
        <f t="shared" si="54"/>
        <v>93.27</v>
      </c>
      <c r="J841" t="s">
        <v>21</v>
      </c>
      <c r="K841" t="s">
        <v>22</v>
      </c>
      <c r="L841">
        <v>1395032400</v>
      </c>
      <c r="M841" s="11">
        <f t="shared" si="52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3"/>
        <v>100.24333619948409</v>
      </c>
      <c r="G842" s="5" t="s">
        <v>20</v>
      </c>
      <c r="H842">
        <v>3533</v>
      </c>
      <c r="I842">
        <f t="shared" si="54"/>
        <v>33</v>
      </c>
      <c r="J842" t="s">
        <v>21</v>
      </c>
      <c r="K842" t="s">
        <v>22</v>
      </c>
      <c r="L842">
        <v>1405486800</v>
      </c>
      <c r="M842" s="11">
        <f t="shared" si="52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3"/>
        <v>142.75824175824175</v>
      </c>
      <c r="G843" s="5" t="s">
        <v>20</v>
      </c>
      <c r="H843">
        <v>155</v>
      </c>
      <c r="I843">
        <f t="shared" si="54"/>
        <v>83.81</v>
      </c>
      <c r="J843" t="s">
        <v>21</v>
      </c>
      <c r="K843" t="s">
        <v>22</v>
      </c>
      <c r="L843">
        <v>1455861600</v>
      </c>
      <c r="M843" s="11">
        <f t="shared" si="52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3"/>
        <v>563.13333333333333</v>
      </c>
      <c r="G844" s="5" t="s">
        <v>20</v>
      </c>
      <c r="H844">
        <v>132</v>
      </c>
      <c r="I844">
        <f t="shared" si="54"/>
        <v>63.99</v>
      </c>
      <c r="J844" t="s">
        <v>107</v>
      </c>
      <c r="K844" t="s">
        <v>108</v>
      </c>
      <c r="L844">
        <v>1529038800</v>
      </c>
      <c r="M844" s="11">
        <f t="shared" si="52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3"/>
        <v>30.715909090909086</v>
      </c>
      <c r="G845" s="5" t="s">
        <v>14</v>
      </c>
      <c r="H845">
        <v>33</v>
      </c>
      <c r="I845">
        <f t="shared" si="54"/>
        <v>81.91</v>
      </c>
      <c r="J845" t="s">
        <v>21</v>
      </c>
      <c r="K845" t="s">
        <v>22</v>
      </c>
      <c r="L845">
        <v>1535259600</v>
      </c>
      <c r="M845" s="11">
        <f t="shared" si="52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3"/>
        <v>99.39772727272728</v>
      </c>
      <c r="G846" s="5" t="s">
        <v>74</v>
      </c>
      <c r="H846">
        <v>94</v>
      </c>
      <c r="I846">
        <f t="shared" si="54"/>
        <v>93.05</v>
      </c>
      <c r="J846" t="s">
        <v>21</v>
      </c>
      <c r="K846" t="s">
        <v>22</v>
      </c>
      <c r="L846">
        <v>1327212000</v>
      </c>
      <c r="M846" s="11">
        <f t="shared" si="52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3"/>
        <v>197.54935622317598</v>
      </c>
      <c r="G847" s="5" t="s">
        <v>20</v>
      </c>
      <c r="H847">
        <v>1354</v>
      </c>
      <c r="I847">
        <f t="shared" si="54"/>
        <v>101.98</v>
      </c>
      <c r="J847" t="s">
        <v>40</v>
      </c>
      <c r="K847" t="s">
        <v>41</v>
      </c>
      <c r="L847">
        <v>1526360400</v>
      </c>
      <c r="M847" s="11">
        <f t="shared" si="52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3"/>
        <v>508.5</v>
      </c>
      <c r="G848" s="5" t="s">
        <v>20</v>
      </c>
      <c r="H848">
        <v>48</v>
      </c>
      <c r="I848">
        <f t="shared" si="54"/>
        <v>105.94</v>
      </c>
      <c r="J848" t="s">
        <v>21</v>
      </c>
      <c r="K848" t="s">
        <v>22</v>
      </c>
      <c r="L848">
        <v>1532149200</v>
      </c>
      <c r="M848" s="11">
        <f t="shared" si="52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3"/>
        <v>237.74468085106383</v>
      </c>
      <c r="G849" s="5" t="s">
        <v>20</v>
      </c>
      <c r="H849">
        <v>110</v>
      </c>
      <c r="I849">
        <f t="shared" si="54"/>
        <v>101.58</v>
      </c>
      <c r="J849" t="s">
        <v>21</v>
      </c>
      <c r="K849" t="s">
        <v>22</v>
      </c>
      <c r="L849">
        <v>1515304800</v>
      </c>
      <c r="M849" s="11">
        <f t="shared" si="52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3"/>
        <v>338.46875</v>
      </c>
      <c r="G850" s="5" t="s">
        <v>20</v>
      </c>
      <c r="H850">
        <v>172</v>
      </c>
      <c r="I850">
        <f t="shared" si="54"/>
        <v>62.97</v>
      </c>
      <c r="J850" t="s">
        <v>21</v>
      </c>
      <c r="K850" t="s">
        <v>22</v>
      </c>
      <c r="L850">
        <v>1276318800</v>
      </c>
      <c r="M850" s="11">
        <f t="shared" si="52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3"/>
        <v>133.08955223880596</v>
      </c>
      <c r="G851" s="5" t="s">
        <v>20</v>
      </c>
      <c r="H851">
        <v>307</v>
      </c>
      <c r="I851">
        <f t="shared" si="54"/>
        <v>29.05</v>
      </c>
      <c r="J851" t="s">
        <v>21</v>
      </c>
      <c r="K851" t="s">
        <v>22</v>
      </c>
      <c r="L851">
        <v>1328767200</v>
      </c>
      <c r="M851" s="11">
        <f t="shared" si="52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3"/>
        <v>1</v>
      </c>
      <c r="G852" s="5" t="s">
        <v>14</v>
      </c>
      <c r="H852">
        <v>1</v>
      </c>
      <c r="I852">
        <f t="shared" si="54"/>
        <v>1</v>
      </c>
      <c r="J852" t="s">
        <v>21</v>
      </c>
      <c r="K852" t="s">
        <v>22</v>
      </c>
      <c r="L852">
        <v>1321682400</v>
      </c>
      <c r="M852" s="11">
        <f t="shared" si="52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3"/>
        <v>207.79999999999998</v>
      </c>
      <c r="G853" s="5" t="s">
        <v>20</v>
      </c>
      <c r="H853">
        <v>160</v>
      </c>
      <c r="I853">
        <f t="shared" si="54"/>
        <v>77.930000000000007</v>
      </c>
      <c r="J853" t="s">
        <v>21</v>
      </c>
      <c r="K853" t="s">
        <v>22</v>
      </c>
      <c r="L853">
        <v>1335934800</v>
      </c>
      <c r="M853" s="11">
        <f t="shared" si="52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3"/>
        <v>51.122448979591837</v>
      </c>
      <c r="G854" s="5" t="s">
        <v>14</v>
      </c>
      <c r="H854">
        <v>31</v>
      </c>
      <c r="I854">
        <f t="shared" si="54"/>
        <v>80.81</v>
      </c>
      <c r="J854" t="s">
        <v>21</v>
      </c>
      <c r="K854" t="s">
        <v>22</v>
      </c>
      <c r="L854">
        <v>1310792400</v>
      </c>
      <c r="M854" s="11">
        <f t="shared" si="52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3"/>
        <v>652.05847953216369</v>
      </c>
      <c r="G855" s="5" t="s">
        <v>20</v>
      </c>
      <c r="H855">
        <v>1467</v>
      </c>
      <c r="I855">
        <f t="shared" si="54"/>
        <v>76.010000000000005</v>
      </c>
      <c r="J855" t="s">
        <v>15</v>
      </c>
      <c r="K855" t="s">
        <v>16</v>
      </c>
      <c r="L855">
        <v>1308546000</v>
      </c>
      <c r="M855" s="11">
        <f t="shared" si="52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3"/>
        <v>113.63099415204678</v>
      </c>
      <c r="G856" s="5" t="s">
        <v>20</v>
      </c>
      <c r="H856">
        <v>2662</v>
      </c>
      <c r="I856">
        <f t="shared" si="54"/>
        <v>72.989999999999995</v>
      </c>
      <c r="J856" t="s">
        <v>15</v>
      </c>
      <c r="K856" t="s">
        <v>16</v>
      </c>
      <c r="L856">
        <v>1574056800</v>
      </c>
      <c r="M856" s="11">
        <f t="shared" si="52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3"/>
        <v>102.37606837606839</v>
      </c>
      <c r="G857" s="5" t="s">
        <v>20</v>
      </c>
      <c r="H857">
        <v>452</v>
      </c>
      <c r="I857">
        <f t="shared" si="54"/>
        <v>53</v>
      </c>
      <c r="J857" t="s">
        <v>26</v>
      </c>
      <c r="K857" t="s">
        <v>27</v>
      </c>
      <c r="L857">
        <v>1308373200</v>
      </c>
      <c r="M857" s="11">
        <f t="shared" si="52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3"/>
        <v>356.58333333333331</v>
      </c>
      <c r="G858" s="5" t="s">
        <v>20</v>
      </c>
      <c r="H858">
        <v>158</v>
      </c>
      <c r="I858">
        <f t="shared" si="54"/>
        <v>54.16</v>
      </c>
      <c r="J858" t="s">
        <v>21</v>
      </c>
      <c r="K858" t="s">
        <v>22</v>
      </c>
      <c r="L858">
        <v>1335243600</v>
      </c>
      <c r="M858" s="11">
        <f t="shared" si="52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3"/>
        <v>139.86792452830187</v>
      </c>
      <c r="G859" s="5" t="s">
        <v>20</v>
      </c>
      <c r="H859">
        <v>225</v>
      </c>
      <c r="I859">
        <f t="shared" si="54"/>
        <v>32.950000000000003</v>
      </c>
      <c r="J859" t="s">
        <v>98</v>
      </c>
      <c r="K859" t="s">
        <v>99</v>
      </c>
      <c r="L859">
        <v>1328421600</v>
      </c>
      <c r="M859" s="11">
        <f t="shared" si="52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3"/>
        <v>69.45</v>
      </c>
      <c r="G860" s="5" t="s">
        <v>14</v>
      </c>
      <c r="H860">
        <v>35</v>
      </c>
      <c r="I860">
        <f t="shared" si="54"/>
        <v>79.37</v>
      </c>
      <c r="J860" t="s">
        <v>21</v>
      </c>
      <c r="K860" t="s">
        <v>22</v>
      </c>
      <c r="L860">
        <v>1524286800</v>
      </c>
      <c r="M860" s="11">
        <f t="shared" si="52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3"/>
        <v>35.534246575342465</v>
      </c>
      <c r="G861" s="5" t="s">
        <v>14</v>
      </c>
      <c r="H861">
        <v>63</v>
      </c>
      <c r="I861">
        <f t="shared" si="54"/>
        <v>41.17</v>
      </c>
      <c r="J861" t="s">
        <v>21</v>
      </c>
      <c r="K861" t="s">
        <v>22</v>
      </c>
      <c r="L861">
        <v>1362117600</v>
      </c>
      <c r="M861" s="11">
        <f t="shared" si="52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3"/>
        <v>251.65</v>
      </c>
      <c r="G862" s="5" t="s">
        <v>20</v>
      </c>
      <c r="H862">
        <v>65</v>
      </c>
      <c r="I862">
        <f t="shared" si="54"/>
        <v>77.430000000000007</v>
      </c>
      <c r="J862" t="s">
        <v>21</v>
      </c>
      <c r="K862" t="s">
        <v>22</v>
      </c>
      <c r="L862">
        <v>1550556000</v>
      </c>
      <c r="M862" s="11">
        <f t="shared" si="52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3"/>
        <v>105.87500000000001</v>
      </c>
      <c r="G863" s="5" t="s">
        <v>20</v>
      </c>
      <c r="H863">
        <v>163</v>
      </c>
      <c r="I863">
        <f t="shared" si="54"/>
        <v>57.16</v>
      </c>
      <c r="J863" t="s">
        <v>21</v>
      </c>
      <c r="K863" t="s">
        <v>22</v>
      </c>
      <c r="L863">
        <v>1269147600</v>
      </c>
      <c r="M863" s="11">
        <f t="shared" si="52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3"/>
        <v>187.42857142857144</v>
      </c>
      <c r="G864" s="5" t="s">
        <v>20</v>
      </c>
      <c r="H864">
        <v>85</v>
      </c>
      <c r="I864">
        <f t="shared" si="54"/>
        <v>77.180000000000007</v>
      </c>
      <c r="J864" t="s">
        <v>21</v>
      </c>
      <c r="K864" t="s">
        <v>22</v>
      </c>
      <c r="L864">
        <v>1312174800</v>
      </c>
      <c r="M864" s="11">
        <f t="shared" si="52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3"/>
        <v>386.78571428571428</v>
      </c>
      <c r="G865" s="5" t="s">
        <v>20</v>
      </c>
      <c r="H865">
        <v>217</v>
      </c>
      <c r="I865">
        <f t="shared" si="54"/>
        <v>24.95</v>
      </c>
      <c r="J865" t="s">
        <v>21</v>
      </c>
      <c r="K865" t="s">
        <v>22</v>
      </c>
      <c r="L865">
        <v>1434517200</v>
      </c>
      <c r="M865" s="11">
        <f t="shared" si="52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3"/>
        <v>347.07142857142856</v>
      </c>
      <c r="G866" s="5" t="s">
        <v>20</v>
      </c>
      <c r="H866">
        <v>150</v>
      </c>
      <c r="I866">
        <f t="shared" si="54"/>
        <v>97.18</v>
      </c>
      <c r="J866" t="s">
        <v>21</v>
      </c>
      <c r="K866" t="s">
        <v>22</v>
      </c>
      <c r="L866">
        <v>1471582800</v>
      </c>
      <c r="M866" s="11">
        <f t="shared" si="52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3"/>
        <v>185.82098765432099</v>
      </c>
      <c r="G867" s="5" t="s">
        <v>20</v>
      </c>
      <c r="H867">
        <v>3272</v>
      </c>
      <c r="I867">
        <f t="shared" si="54"/>
        <v>46</v>
      </c>
      <c r="J867" t="s">
        <v>21</v>
      </c>
      <c r="K867" t="s">
        <v>22</v>
      </c>
      <c r="L867">
        <v>1410757200</v>
      </c>
      <c r="M867" s="11">
        <f t="shared" si="52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3"/>
        <v>43.241247264770237</v>
      </c>
      <c r="G868" s="5" t="s">
        <v>74</v>
      </c>
      <c r="H868">
        <v>898</v>
      </c>
      <c r="I868">
        <f t="shared" si="54"/>
        <v>88.02</v>
      </c>
      <c r="J868" t="s">
        <v>21</v>
      </c>
      <c r="K868" t="s">
        <v>22</v>
      </c>
      <c r="L868">
        <v>1304830800</v>
      </c>
      <c r="M868" s="11">
        <f t="shared" si="52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3"/>
        <v>162.4375</v>
      </c>
      <c r="G869" s="5" t="s">
        <v>20</v>
      </c>
      <c r="H869">
        <v>300</v>
      </c>
      <c r="I869">
        <f t="shared" si="54"/>
        <v>25.99</v>
      </c>
      <c r="J869" t="s">
        <v>21</v>
      </c>
      <c r="K869" t="s">
        <v>22</v>
      </c>
      <c r="L869">
        <v>1539061200</v>
      </c>
      <c r="M869" s="11">
        <f t="shared" si="52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3"/>
        <v>184.84285714285716</v>
      </c>
      <c r="G870" s="5" t="s">
        <v>20</v>
      </c>
      <c r="H870">
        <v>126</v>
      </c>
      <c r="I870">
        <f t="shared" si="54"/>
        <v>102.69</v>
      </c>
      <c r="J870" t="s">
        <v>21</v>
      </c>
      <c r="K870" t="s">
        <v>22</v>
      </c>
      <c r="L870">
        <v>1381554000</v>
      </c>
      <c r="M870" s="11">
        <f t="shared" si="52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3"/>
        <v>23.703520691785052</v>
      </c>
      <c r="G871" s="5" t="s">
        <v>14</v>
      </c>
      <c r="H871">
        <v>526</v>
      </c>
      <c r="I871">
        <f t="shared" si="54"/>
        <v>72.959999999999994</v>
      </c>
      <c r="J871" t="s">
        <v>21</v>
      </c>
      <c r="K871" t="s">
        <v>22</v>
      </c>
      <c r="L871">
        <v>1277096400</v>
      </c>
      <c r="M871" s="11">
        <f t="shared" si="52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3"/>
        <v>89.870129870129873</v>
      </c>
      <c r="G872" s="5" t="s">
        <v>14</v>
      </c>
      <c r="H872">
        <v>121</v>
      </c>
      <c r="I872">
        <f t="shared" si="54"/>
        <v>57.19</v>
      </c>
      <c r="J872" t="s">
        <v>21</v>
      </c>
      <c r="K872" t="s">
        <v>22</v>
      </c>
      <c r="L872">
        <v>1440392400</v>
      </c>
      <c r="M872" s="11">
        <f t="shared" si="52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3"/>
        <v>272.6041958041958</v>
      </c>
      <c r="G873" s="5" t="s">
        <v>20</v>
      </c>
      <c r="H873">
        <v>2320</v>
      </c>
      <c r="I873">
        <f t="shared" si="54"/>
        <v>84.01</v>
      </c>
      <c r="J873" t="s">
        <v>21</v>
      </c>
      <c r="K873" t="s">
        <v>22</v>
      </c>
      <c r="L873">
        <v>1509512400</v>
      </c>
      <c r="M873" s="11">
        <f t="shared" si="52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3"/>
        <v>170.04255319148936</v>
      </c>
      <c r="G874" s="5" t="s">
        <v>20</v>
      </c>
      <c r="H874">
        <v>81</v>
      </c>
      <c r="I874">
        <f t="shared" si="54"/>
        <v>98.67</v>
      </c>
      <c r="J874" t="s">
        <v>26</v>
      </c>
      <c r="K874" t="s">
        <v>27</v>
      </c>
      <c r="L874">
        <v>1535950800</v>
      </c>
      <c r="M874" s="11">
        <f t="shared" si="52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3"/>
        <v>188.28503562945369</v>
      </c>
      <c r="G875" s="5" t="s">
        <v>20</v>
      </c>
      <c r="H875">
        <v>1887</v>
      </c>
      <c r="I875">
        <f t="shared" si="54"/>
        <v>42.01</v>
      </c>
      <c r="J875" t="s">
        <v>21</v>
      </c>
      <c r="K875" t="s">
        <v>22</v>
      </c>
      <c r="L875">
        <v>1389160800</v>
      </c>
      <c r="M875" s="11">
        <f t="shared" si="52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3"/>
        <v>346.93532338308455</v>
      </c>
      <c r="G876" s="5" t="s">
        <v>20</v>
      </c>
      <c r="H876">
        <v>4358</v>
      </c>
      <c r="I876">
        <f t="shared" si="54"/>
        <v>32</v>
      </c>
      <c r="J876" t="s">
        <v>21</v>
      </c>
      <c r="K876" t="s">
        <v>22</v>
      </c>
      <c r="L876">
        <v>1271998800</v>
      </c>
      <c r="M876" s="11">
        <f t="shared" si="52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3"/>
        <v>69.177215189873422</v>
      </c>
      <c r="G877" s="5" t="s">
        <v>14</v>
      </c>
      <c r="H877">
        <v>67</v>
      </c>
      <c r="I877">
        <f t="shared" si="54"/>
        <v>81.569999999999993</v>
      </c>
      <c r="J877" t="s">
        <v>21</v>
      </c>
      <c r="K877" t="s">
        <v>22</v>
      </c>
      <c r="L877">
        <v>1294898400</v>
      </c>
      <c r="M877" s="11">
        <f t="shared" si="52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3"/>
        <v>25.433734939759034</v>
      </c>
      <c r="G878" s="5" t="s">
        <v>14</v>
      </c>
      <c r="H878">
        <v>57</v>
      </c>
      <c r="I878">
        <f t="shared" si="54"/>
        <v>37.04</v>
      </c>
      <c r="J878" t="s">
        <v>15</v>
      </c>
      <c r="K878" t="s">
        <v>16</v>
      </c>
      <c r="L878">
        <v>1559970000</v>
      </c>
      <c r="M878" s="11">
        <f t="shared" si="52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3"/>
        <v>77.400977995110026</v>
      </c>
      <c r="G879" s="5" t="s">
        <v>14</v>
      </c>
      <c r="H879">
        <v>1229</v>
      </c>
      <c r="I879">
        <f t="shared" si="54"/>
        <v>103.03</v>
      </c>
      <c r="J879" t="s">
        <v>21</v>
      </c>
      <c r="K879" t="s">
        <v>22</v>
      </c>
      <c r="L879">
        <v>1469509200</v>
      </c>
      <c r="M879" s="11">
        <f t="shared" si="52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3"/>
        <v>37.481481481481481</v>
      </c>
      <c r="G880" s="5" t="s">
        <v>14</v>
      </c>
      <c r="H880">
        <v>12</v>
      </c>
      <c r="I880">
        <f t="shared" si="54"/>
        <v>84.33</v>
      </c>
      <c r="J880" t="s">
        <v>107</v>
      </c>
      <c r="K880" t="s">
        <v>108</v>
      </c>
      <c r="L880">
        <v>1579068000</v>
      </c>
      <c r="M880" s="11">
        <f t="shared" si="52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3"/>
        <v>543.79999999999995</v>
      </c>
      <c r="G881" s="5" t="s">
        <v>20</v>
      </c>
      <c r="H881">
        <v>53</v>
      </c>
      <c r="I881">
        <f t="shared" si="54"/>
        <v>102.6</v>
      </c>
      <c r="J881" t="s">
        <v>21</v>
      </c>
      <c r="K881" t="s">
        <v>22</v>
      </c>
      <c r="L881">
        <v>1487743200</v>
      </c>
      <c r="M881" s="11">
        <f t="shared" si="52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3"/>
        <v>228.52189349112427</v>
      </c>
      <c r="G882" s="5" t="s">
        <v>20</v>
      </c>
      <c r="H882">
        <v>2414</v>
      </c>
      <c r="I882">
        <f t="shared" si="54"/>
        <v>79.989999999999995</v>
      </c>
      <c r="J882" t="s">
        <v>21</v>
      </c>
      <c r="K882" t="s">
        <v>22</v>
      </c>
      <c r="L882">
        <v>1563685200</v>
      </c>
      <c r="M882" s="11">
        <f t="shared" si="52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3"/>
        <v>38.948339483394832</v>
      </c>
      <c r="G883" s="5" t="s">
        <v>14</v>
      </c>
      <c r="H883">
        <v>452</v>
      </c>
      <c r="I883">
        <f t="shared" si="54"/>
        <v>70.06</v>
      </c>
      <c r="J883" t="s">
        <v>21</v>
      </c>
      <c r="K883" t="s">
        <v>22</v>
      </c>
      <c r="L883">
        <v>1436418000</v>
      </c>
      <c r="M883" s="11">
        <f t="shared" si="52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3"/>
        <v>370</v>
      </c>
      <c r="G884" s="5" t="s">
        <v>20</v>
      </c>
      <c r="H884">
        <v>80</v>
      </c>
      <c r="I884">
        <f t="shared" si="54"/>
        <v>37</v>
      </c>
      <c r="J884" t="s">
        <v>21</v>
      </c>
      <c r="K884" t="s">
        <v>22</v>
      </c>
      <c r="L884">
        <v>1421820000</v>
      </c>
      <c r="M884" s="11">
        <f t="shared" si="52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3"/>
        <v>237.91176470588232</v>
      </c>
      <c r="G885" s="5" t="s">
        <v>20</v>
      </c>
      <c r="H885">
        <v>193</v>
      </c>
      <c r="I885">
        <f t="shared" si="54"/>
        <v>41.91</v>
      </c>
      <c r="J885" t="s">
        <v>21</v>
      </c>
      <c r="K885" t="s">
        <v>22</v>
      </c>
      <c r="L885">
        <v>1274763600</v>
      </c>
      <c r="M885" s="11">
        <f t="shared" si="52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3"/>
        <v>64.036299765807954</v>
      </c>
      <c r="G886" s="5" t="s">
        <v>14</v>
      </c>
      <c r="H886">
        <v>1886</v>
      </c>
      <c r="I886">
        <f t="shared" si="54"/>
        <v>57.99</v>
      </c>
      <c r="J886" t="s">
        <v>21</v>
      </c>
      <c r="K886" t="s">
        <v>22</v>
      </c>
      <c r="L886">
        <v>1399179600</v>
      </c>
      <c r="M886" s="11">
        <f t="shared" si="52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3"/>
        <v>118.27777777777777</v>
      </c>
      <c r="G887" s="5" t="s">
        <v>20</v>
      </c>
      <c r="H887">
        <v>52</v>
      </c>
      <c r="I887">
        <f t="shared" si="54"/>
        <v>40.94</v>
      </c>
      <c r="J887" t="s">
        <v>21</v>
      </c>
      <c r="K887" t="s">
        <v>22</v>
      </c>
      <c r="L887">
        <v>1275800400</v>
      </c>
      <c r="M887" s="11">
        <f t="shared" si="52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3"/>
        <v>84.824037184594957</v>
      </c>
      <c r="G888" s="5" t="s">
        <v>14</v>
      </c>
      <c r="H888">
        <v>1825</v>
      </c>
      <c r="I888">
        <f t="shared" si="54"/>
        <v>70</v>
      </c>
      <c r="J888" t="s">
        <v>21</v>
      </c>
      <c r="K888" t="s">
        <v>22</v>
      </c>
      <c r="L888">
        <v>1282798800</v>
      </c>
      <c r="M888" s="11">
        <f t="shared" si="52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3"/>
        <v>29.346153846153843</v>
      </c>
      <c r="G889" s="5" t="s">
        <v>14</v>
      </c>
      <c r="H889">
        <v>31</v>
      </c>
      <c r="I889">
        <f t="shared" si="54"/>
        <v>73.84</v>
      </c>
      <c r="J889" t="s">
        <v>21</v>
      </c>
      <c r="K889" t="s">
        <v>22</v>
      </c>
      <c r="L889">
        <v>1437109200</v>
      </c>
      <c r="M889" s="11">
        <f t="shared" si="52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3"/>
        <v>209.89655172413794</v>
      </c>
      <c r="G890" s="5" t="s">
        <v>20</v>
      </c>
      <c r="H890">
        <v>290</v>
      </c>
      <c r="I890">
        <f t="shared" si="54"/>
        <v>41.98</v>
      </c>
      <c r="J890" t="s">
        <v>21</v>
      </c>
      <c r="K890" t="s">
        <v>22</v>
      </c>
      <c r="L890">
        <v>1491886800</v>
      </c>
      <c r="M890" s="11">
        <f t="shared" si="52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3"/>
        <v>169.78571428571431</v>
      </c>
      <c r="G891" s="5" t="s">
        <v>20</v>
      </c>
      <c r="H891">
        <v>122</v>
      </c>
      <c r="I891">
        <f t="shared" si="54"/>
        <v>77.930000000000007</v>
      </c>
      <c r="J891" t="s">
        <v>21</v>
      </c>
      <c r="K891" t="s">
        <v>22</v>
      </c>
      <c r="L891">
        <v>1394600400</v>
      </c>
      <c r="M891" s="11">
        <f t="shared" si="52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3"/>
        <v>115.95907738095239</v>
      </c>
      <c r="G892" s="5" t="s">
        <v>20</v>
      </c>
      <c r="H892">
        <v>1470</v>
      </c>
      <c r="I892">
        <f t="shared" si="54"/>
        <v>106.02</v>
      </c>
      <c r="J892" t="s">
        <v>21</v>
      </c>
      <c r="K892" t="s">
        <v>22</v>
      </c>
      <c r="L892">
        <v>1561352400</v>
      </c>
      <c r="M892" s="11">
        <f t="shared" si="52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3"/>
        <v>258.59999999999997</v>
      </c>
      <c r="G893" s="5" t="s">
        <v>20</v>
      </c>
      <c r="H893">
        <v>165</v>
      </c>
      <c r="I893">
        <f t="shared" si="54"/>
        <v>47.02</v>
      </c>
      <c r="J893" t="s">
        <v>15</v>
      </c>
      <c r="K893" t="s">
        <v>16</v>
      </c>
      <c r="L893">
        <v>1322892000</v>
      </c>
      <c r="M893" s="11">
        <f t="shared" si="52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3"/>
        <v>230.58333333333331</v>
      </c>
      <c r="G894" s="5" t="s">
        <v>20</v>
      </c>
      <c r="H894">
        <v>182</v>
      </c>
      <c r="I894">
        <f t="shared" si="54"/>
        <v>76.02</v>
      </c>
      <c r="J894" t="s">
        <v>21</v>
      </c>
      <c r="K894" t="s">
        <v>22</v>
      </c>
      <c r="L894">
        <v>1274418000</v>
      </c>
      <c r="M894" s="11">
        <f t="shared" si="52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3"/>
        <v>128.21428571428572</v>
      </c>
      <c r="G895" s="5" t="s">
        <v>20</v>
      </c>
      <c r="H895">
        <v>199</v>
      </c>
      <c r="I895">
        <f t="shared" si="54"/>
        <v>54.12</v>
      </c>
      <c r="J895" t="s">
        <v>107</v>
      </c>
      <c r="K895" t="s">
        <v>108</v>
      </c>
      <c r="L895">
        <v>1434344400</v>
      </c>
      <c r="M895" s="11">
        <f t="shared" si="52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3"/>
        <v>188.70588235294116</v>
      </c>
      <c r="G896" s="5" t="s">
        <v>20</v>
      </c>
      <c r="H896">
        <v>56</v>
      </c>
      <c r="I896">
        <f t="shared" si="54"/>
        <v>57.29</v>
      </c>
      <c r="J896" t="s">
        <v>40</v>
      </c>
      <c r="K896" t="s">
        <v>41</v>
      </c>
      <c r="L896">
        <v>1373518800</v>
      </c>
      <c r="M896" s="11">
        <f t="shared" si="52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3"/>
        <v>6.9511889862327907</v>
      </c>
      <c r="G897" s="5" t="s">
        <v>14</v>
      </c>
      <c r="H897">
        <v>107</v>
      </c>
      <c r="I897">
        <f t="shared" si="54"/>
        <v>103.81</v>
      </c>
      <c r="J897" t="s">
        <v>21</v>
      </c>
      <c r="K897" t="s">
        <v>22</v>
      </c>
      <c r="L897">
        <v>1517637600</v>
      </c>
      <c r="M897" s="11">
        <f t="shared" si="52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3"/>
        <v>774.43434343434342</v>
      </c>
      <c r="G898" s="5" t="s">
        <v>20</v>
      </c>
      <c r="H898">
        <v>1460</v>
      </c>
      <c r="I898">
        <f t="shared" si="54"/>
        <v>105.03</v>
      </c>
      <c r="J898" t="s">
        <v>26</v>
      </c>
      <c r="K898" t="s">
        <v>27</v>
      </c>
      <c r="L898">
        <v>1310619600</v>
      </c>
      <c r="M898" s="11">
        <f t="shared" ref="M898:M961" si="56">(((L898/60)/60)/24)+DATE(1970,1,1)</f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57">SUM(E899/D899)*100</f>
        <v>27.693181818181817</v>
      </c>
      <c r="G899" s="5" t="s">
        <v>14</v>
      </c>
      <c r="H899">
        <v>27</v>
      </c>
      <c r="I899">
        <f t="shared" ref="I899:I962" si="58">IF(H899=0,0, ROUND(E899/H899,2))</f>
        <v>90.26</v>
      </c>
      <c r="J899" t="s">
        <v>21</v>
      </c>
      <c r="K899" t="s">
        <v>22</v>
      </c>
      <c r="L899">
        <v>1556427600</v>
      </c>
      <c r="M899" s="11">
        <f t="shared" si="56"/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7"/>
        <v>52.479620323841424</v>
      </c>
      <c r="G900" s="5" t="s">
        <v>14</v>
      </c>
      <c r="H900">
        <v>1221</v>
      </c>
      <c r="I900">
        <f t="shared" si="58"/>
        <v>76.98</v>
      </c>
      <c r="J900" t="s">
        <v>21</v>
      </c>
      <c r="K900" t="s">
        <v>22</v>
      </c>
      <c r="L900">
        <v>1576476000</v>
      </c>
      <c r="M900" s="11">
        <f t="shared" si="56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7"/>
        <v>407.09677419354841</v>
      </c>
      <c r="G901" s="5" t="s">
        <v>20</v>
      </c>
      <c r="H901">
        <v>123</v>
      </c>
      <c r="I901">
        <f t="shared" si="58"/>
        <v>102.6</v>
      </c>
      <c r="J901" t="s">
        <v>98</v>
      </c>
      <c r="K901" t="s">
        <v>99</v>
      </c>
      <c r="L901">
        <v>1381122000</v>
      </c>
      <c r="M901" s="11">
        <f t="shared" si="56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7"/>
        <v>2</v>
      </c>
      <c r="G902" s="5" t="s">
        <v>14</v>
      </c>
      <c r="H902">
        <v>1</v>
      </c>
      <c r="I902">
        <f t="shared" si="58"/>
        <v>2</v>
      </c>
      <c r="J902" t="s">
        <v>21</v>
      </c>
      <c r="K902" t="s">
        <v>22</v>
      </c>
      <c r="L902">
        <v>1411102800</v>
      </c>
      <c r="M902" s="11">
        <f t="shared" si="56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7"/>
        <v>156.17857142857144</v>
      </c>
      <c r="G903" s="5" t="s">
        <v>20</v>
      </c>
      <c r="H903">
        <v>159</v>
      </c>
      <c r="I903">
        <f t="shared" si="58"/>
        <v>55.01</v>
      </c>
      <c r="J903" t="s">
        <v>21</v>
      </c>
      <c r="K903" t="s">
        <v>22</v>
      </c>
      <c r="L903">
        <v>1531803600</v>
      </c>
      <c r="M903" s="11">
        <f t="shared" si="56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7"/>
        <v>252.42857142857144</v>
      </c>
      <c r="G904" s="5" t="s">
        <v>20</v>
      </c>
      <c r="H904">
        <v>110</v>
      </c>
      <c r="I904">
        <f t="shared" si="58"/>
        <v>32.130000000000003</v>
      </c>
      <c r="J904" t="s">
        <v>21</v>
      </c>
      <c r="K904" t="s">
        <v>22</v>
      </c>
      <c r="L904">
        <v>1454133600</v>
      </c>
      <c r="M904" s="11">
        <f t="shared" si="56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7"/>
        <v>1.729268292682927</v>
      </c>
      <c r="G905" s="5" t="s">
        <v>47</v>
      </c>
      <c r="H905">
        <v>14</v>
      </c>
      <c r="I905">
        <f t="shared" si="58"/>
        <v>50.64</v>
      </c>
      <c r="J905" t="s">
        <v>21</v>
      </c>
      <c r="K905" t="s">
        <v>22</v>
      </c>
      <c r="L905">
        <v>1336194000</v>
      </c>
      <c r="M905" s="11">
        <f t="shared" si="56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7"/>
        <v>12.230769230769232</v>
      </c>
      <c r="G906" s="5" t="s">
        <v>14</v>
      </c>
      <c r="H906">
        <v>16</v>
      </c>
      <c r="I906">
        <f t="shared" si="58"/>
        <v>49.69</v>
      </c>
      <c r="J906" t="s">
        <v>21</v>
      </c>
      <c r="K906" t="s">
        <v>22</v>
      </c>
      <c r="L906">
        <v>1349326800</v>
      </c>
      <c r="M906" s="11">
        <f t="shared" si="56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7"/>
        <v>163.98734177215189</v>
      </c>
      <c r="G907" s="5" t="s">
        <v>20</v>
      </c>
      <c r="H907">
        <v>236</v>
      </c>
      <c r="I907">
        <f t="shared" si="58"/>
        <v>54.89</v>
      </c>
      <c r="J907" t="s">
        <v>21</v>
      </c>
      <c r="K907" t="s">
        <v>22</v>
      </c>
      <c r="L907">
        <v>1379566800</v>
      </c>
      <c r="M907" s="11">
        <f t="shared" si="56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7"/>
        <v>162.98181818181817</v>
      </c>
      <c r="G908" s="5" t="s">
        <v>20</v>
      </c>
      <c r="H908">
        <v>191</v>
      </c>
      <c r="I908">
        <f t="shared" si="58"/>
        <v>46.93</v>
      </c>
      <c r="J908" t="s">
        <v>21</v>
      </c>
      <c r="K908" t="s">
        <v>22</v>
      </c>
      <c r="L908">
        <v>1494651600</v>
      </c>
      <c r="M908" s="11">
        <f t="shared" si="56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7"/>
        <v>20.252747252747252</v>
      </c>
      <c r="G909" s="5" t="s">
        <v>14</v>
      </c>
      <c r="H909">
        <v>41</v>
      </c>
      <c r="I909">
        <f t="shared" si="58"/>
        <v>44.95</v>
      </c>
      <c r="J909" t="s">
        <v>21</v>
      </c>
      <c r="K909" t="s">
        <v>22</v>
      </c>
      <c r="L909">
        <v>1303880400</v>
      </c>
      <c r="M909" s="11">
        <f t="shared" si="56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7"/>
        <v>319.24083769633506</v>
      </c>
      <c r="G910" s="5" t="s">
        <v>20</v>
      </c>
      <c r="H910">
        <v>3934</v>
      </c>
      <c r="I910">
        <f t="shared" si="58"/>
        <v>31</v>
      </c>
      <c r="J910" t="s">
        <v>21</v>
      </c>
      <c r="K910" t="s">
        <v>22</v>
      </c>
      <c r="L910">
        <v>1335934800</v>
      </c>
      <c r="M910" s="11">
        <f t="shared" si="56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7"/>
        <v>478.94444444444446</v>
      </c>
      <c r="G911" s="5" t="s">
        <v>20</v>
      </c>
      <c r="H911">
        <v>80</v>
      </c>
      <c r="I911">
        <f t="shared" si="58"/>
        <v>107.76</v>
      </c>
      <c r="J911" t="s">
        <v>15</v>
      </c>
      <c r="K911" t="s">
        <v>16</v>
      </c>
      <c r="L911">
        <v>1528088400</v>
      </c>
      <c r="M911" s="11">
        <f t="shared" si="56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7"/>
        <v>19.556634304207122</v>
      </c>
      <c r="G912" s="5" t="s">
        <v>74</v>
      </c>
      <c r="H912">
        <v>296</v>
      </c>
      <c r="I912">
        <f t="shared" si="58"/>
        <v>102.08</v>
      </c>
      <c r="J912" t="s">
        <v>21</v>
      </c>
      <c r="K912" t="s">
        <v>22</v>
      </c>
      <c r="L912">
        <v>1421906400</v>
      </c>
      <c r="M912" s="11">
        <f t="shared" si="56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7"/>
        <v>198.94827586206895</v>
      </c>
      <c r="G913" s="5" t="s">
        <v>20</v>
      </c>
      <c r="H913">
        <v>462</v>
      </c>
      <c r="I913">
        <f t="shared" si="58"/>
        <v>24.98</v>
      </c>
      <c r="J913" t="s">
        <v>21</v>
      </c>
      <c r="K913" t="s">
        <v>22</v>
      </c>
      <c r="L913">
        <v>1568005200</v>
      </c>
      <c r="M913" s="11">
        <f t="shared" si="56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7"/>
        <v>795</v>
      </c>
      <c r="G914" s="5" t="s">
        <v>20</v>
      </c>
      <c r="H914">
        <v>179</v>
      </c>
      <c r="I914">
        <f t="shared" si="58"/>
        <v>79.94</v>
      </c>
      <c r="J914" t="s">
        <v>21</v>
      </c>
      <c r="K914" t="s">
        <v>22</v>
      </c>
      <c r="L914">
        <v>1346821200</v>
      </c>
      <c r="M914" s="11">
        <f t="shared" si="56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7"/>
        <v>50.621082621082621</v>
      </c>
      <c r="G915" s="5" t="s">
        <v>14</v>
      </c>
      <c r="H915">
        <v>523</v>
      </c>
      <c r="I915">
        <f t="shared" si="58"/>
        <v>67.95</v>
      </c>
      <c r="J915" t="s">
        <v>26</v>
      </c>
      <c r="K915" t="s">
        <v>27</v>
      </c>
      <c r="L915">
        <v>1557637200</v>
      </c>
      <c r="M915" s="11">
        <f t="shared" si="56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7"/>
        <v>57.4375</v>
      </c>
      <c r="G916" s="5" t="s">
        <v>14</v>
      </c>
      <c r="H916">
        <v>141</v>
      </c>
      <c r="I916">
        <f t="shared" si="58"/>
        <v>26.07</v>
      </c>
      <c r="J916" t="s">
        <v>40</v>
      </c>
      <c r="K916" t="s">
        <v>41</v>
      </c>
      <c r="L916">
        <v>1375592400</v>
      </c>
      <c r="M916" s="11">
        <f t="shared" si="56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7"/>
        <v>155.62827640984909</v>
      </c>
      <c r="G917" s="5" t="s">
        <v>20</v>
      </c>
      <c r="H917">
        <v>1866</v>
      </c>
      <c r="I917">
        <f t="shared" si="58"/>
        <v>105</v>
      </c>
      <c r="J917" t="s">
        <v>40</v>
      </c>
      <c r="K917" t="s">
        <v>41</v>
      </c>
      <c r="L917">
        <v>1503982800</v>
      </c>
      <c r="M917" s="11">
        <f t="shared" si="56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7"/>
        <v>36.297297297297298</v>
      </c>
      <c r="G918" s="5" t="s">
        <v>14</v>
      </c>
      <c r="H918">
        <v>52</v>
      </c>
      <c r="I918">
        <f t="shared" si="58"/>
        <v>25.83</v>
      </c>
      <c r="J918" t="s">
        <v>21</v>
      </c>
      <c r="K918" t="s">
        <v>22</v>
      </c>
      <c r="L918">
        <v>1418882400</v>
      </c>
      <c r="M918" s="11">
        <f t="shared" si="56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7"/>
        <v>58.25</v>
      </c>
      <c r="G919" s="5" t="s">
        <v>47</v>
      </c>
      <c r="H919">
        <v>27</v>
      </c>
      <c r="I919">
        <f t="shared" si="58"/>
        <v>77.67</v>
      </c>
      <c r="J919" t="s">
        <v>40</v>
      </c>
      <c r="K919" t="s">
        <v>41</v>
      </c>
      <c r="L919">
        <v>1309237200</v>
      </c>
      <c r="M919" s="11">
        <f t="shared" si="56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7"/>
        <v>237.39473684210526</v>
      </c>
      <c r="G920" s="5" t="s">
        <v>20</v>
      </c>
      <c r="H920">
        <v>156</v>
      </c>
      <c r="I920">
        <f t="shared" si="58"/>
        <v>57.83</v>
      </c>
      <c r="J920" t="s">
        <v>98</v>
      </c>
      <c r="K920" t="s">
        <v>99</v>
      </c>
      <c r="L920">
        <v>1343365200</v>
      </c>
      <c r="M920" s="11">
        <f t="shared" si="56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7"/>
        <v>58.75</v>
      </c>
      <c r="G921" s="5" t="s">
        <v>14</v>
      </c>
      <c r="H921">
        <v>225</v>
      </c>
      <c r="I921">
        <f t="shared" si="58"/>
        <v>92.96</v>
      </c>
      <c r="J921" t="s">
        <v>26</v>
      </c>
      <c r="K921" t="s">
        <v>27</v>
      </c>
      <c r="L921">
        <v>1507957200</v>
      </c>
      <c r="M921" s="11">
        <f t="shared" si="56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7"/>
        <v>182.56603773584905</v>
      </c>
      <c r="G922" s="5" t="s">
        <v>20</v>
      </c>
      <c r="H922">
        <v>255</v>
      </c>
      <c r="I922">
        <f t="shared" si="58"/>
        <v>37.950000000000003</v>
      </c>
      <c r="J922" t="s">
        <v>21</v>
      </c>
      <c r="K922" t="s">
        <v>22</v>
      </c>
      <c r="L922">
        <v>1549519200</v>
      </c>
      <c r="M922" s="11">
        <f t="shared" si="56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7"/>
        <v>0.75436408977556113</v>
      </c>
      <c r="G923" s="5" t="s">
        <v>14</v>
      </c>
      <c r="H923">
        <v>38</v>
      </c>
      <c r="I923">
        <f t="shared" si="58"/>
        <v>31.84</v>
      </c>
      <c r="J923" t="s">
        <v>21</v>
      </c>
      <c r="K923" t="s">
        <v>22</v>
      </c>
      <c r="L923">
        <v>1329026400</v>
      </c>
      <c r="M923" s="11">
        <f t="shared" si="56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7"/>
        <v>175.95330739299609</v>
      </c>
      <c r="G924" s="5" t="s">
        <v>20</v>
      </c>
      <c r="H924">
        <v>2261</v>
      </c>
      <c r="I924">
        <f t="shared" si="58"/>
        <v>40</v>
      </c>
      <c r="J924" t="s">
        <v>21</v>
      </c>
      <c r="K924" t="s">
        <v>22</v>
      </c>
      <c r="L924">
        <v>1544335200</v>
      </c>
      <c r="M924" s="11">
        <f t="shared" si="56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7"/>
        <v>237.88235294117646</v>
      </c>
      <c r="G925" s="5" t="s">
        <v>20</v>
      </c>
      <c r="H925">
        <v>40</v>
      </c>
      <c r="I925">
        <f t="shared" si="58"/>
        <v>101.1</v>
      </c>
      <c r="J925" t="s">
        <v>21</v>
      </c>
      <c r="K925" t="s">
        <v>22</v>
      </c>
      <c r="L925">
        <v>1279083600</v>
      </c>
      <c r="M925" s="11">
        <f t="shared" si="56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7"/>
        <v>488.05076142131981</v>
      </c>
      <c r="G926" s="5" t="s">
        <v>20</v>
      </c>
      <c r="H926">
        <v>2289</v>
      </c>
      <c r="I926">
        <f t="shared" si="58"/>
        <v>84.01</v>
      </c>
      <c r="J926" t="s">
        <v>107</v>
      </c>
      <c r="K926" t="s">
        <v>108</v>
      </c>
      <c r="L926">
        <v>1572498000</v>
      </c>
      <c r="M926" s="11">
        <f t="shared" si="56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7"/>
        <v>224.06666666666669</v>
      </c>
      <c r="G927" s="5" t="s">
        <v>20</v>
      </c>
      <c r="H927">
        <v>65</v>
      </c>
      <c r="I927">
        <f t="shared" si="58"/>
        <v>103.42</v>
      </c>
      <c r="J927" t="s">
        <v>21</v>
      </c>
      <c r="K927" t="s">
        <v>22</v>
      </c>
      <c r="L927">
        <v>1506056400</v>
      </c>
      <c r="M927" s="11">
        <f t="shared" si="56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7"/>
        <v>18.126436781609197</v>
      </c>
      <c r="G928" s="5" t="s">
        <v>14</v>
      </c>
      <c r="H928">
        <v>15</v>
      </c>
      <c r="I928">
        <f t="shared" si="58"/>
        <v>105.13</v>
      </c>
      <c r="J928" t="s">
        <v>21</v>
      </c>
      <c r="K928" t="s">
        <v>22</v>
      </c>
      <c r="L928">
        <v>1463029200</v>
      </c>
      <c r="M928" s="11">
        <f t="shared" si="56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7"/>
        <v>45.847222222222221</v>
      </c>
      <c r="G929" s="5" t="s">
        <v>14</v>
      </c>
      <c r="H929">
        <v>37</v>
      </c>
      <c r="I929">
        <f t="shared" si="58"/>
        <v>89.22</v>
      </c>
      <c r="J929" t="s">
        <v>21</v>
      </c>
      <c r="K929" t="s">
        <v>22</v>
      </c>
      <c r="L929">
        <v>1342069200</v>
      </c>
      <c r="M929" s="11">
        <f t="shared" si="56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7"/>
        <v>117.31541218637993</v>
      </c>
      <c r="G930" s="5" t="s">
        <v>20</v>
      </c>
      <c r="H930">
        <v>3777</v>
      </c>
      <c r="I930">
        <f t="shared" si="58"/>
        <v>52</v>
      </c>
      <c r="J930" t="s">
        <v>107</v>
      </c>
      <c r="K930" t="s">
        <v>108</v>
      </c>
      <c r="L930">
        <v>1388296800</v>
      </c>
      <c r="M930" s="11">
        <f t="shared" si="56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7"/>
        <v>217.30909090909088</v>
      </c>
      <c r="G931" s="5" t="s">
        <v>20</v>
      </c>
      <c r="H931">
        <v>184</v>
      </c>
      <c r="I931">
        <f t="shared" si="58"/>
        <v>64.959999999999994</v>
      </c>
      <c r="J931" t="s">
        <v>40</v>
      </c>
      <c r="K931" t="s">
        <v>41</v>
      </c>
      <c r="L931">
        <v>1493787600</v>
      </c>
      <c r="M931" s="11">
        <f t="shared" si="56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7"/>
        <v>112.28571428571428</v>
      </c>
      <c r="G932" s="5" t="s">
        <v>20</v>
      </c>
      <c r="H932">
        <v>85</v>
      </c>
      <c r="I932">
        <f t="shared" si="58"/>
        <v>46.24</v>
      </c>
      <c r="J932" t="s">
        <v>21</v>
      </c>
      <c r="K932" t="s">
        <v>22</v>
      </c>
      <c r="L932">
        <v>1424844000</v>
      </c>
      <c r="M932" s="11">
        <f t="shared" si="56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7"/>
        <v>72.51898734177216</v>
      </c>
      <c r="G933" s="5" t="s">
        <v>14</v>
      </c>
      <c r="H933">
        <v>112</v>
      </c>
      <c r="I933">
        <f t="shared" si="58"/>
        <v>51.15</v>
      </c>
      <c r="J933" t="s">
        <v>21</v>
      </c>
      <c r="K933" t="s">
        <v>22</v>
      </c>
      <c r="L933">
        <v>1403931600</v>
      </c>
      <c r="M933" s="11">
        <f t="shared" si="56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7"/>
        <v>212.30434782608697</v>
      </c>
      <c r="G934" s="5" t="s">
        <v>20</v>
      </c>
      <c r="H934">
        <v>144</v>
      </c>
      <c r="I934">
        <f t="shared" si="58"/>
        <v>33.909999999999997</v>
      </c>
      <c r="J934" t="s">
        <v>21</v>
      </c>
      <c r="K934" t="s">
        <v>22</v>
      </c>
      <c r="L934">
        <v>1394514000</v>
      </c>
      <c r="M934" s="11">
        <f t="shared" si="56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7"/>
        <v>239.74657534246577</v>
      </c>
      <c r="G935" s="5" t="s">
        <v>20</v>
      </c>
      <c r="H935">
        <v>1902</v>
      </c>
      <c r="I935">
        <f t="shared" si="58"/>
        <v>92.02</v>
      </c>
      <c r="J935" t="s">
        <v>21</v>
      </c>
      <c r="K935" t="s">
        <v>22</v>
      </c>
      <c r="L935">
        <v>1365397200</v>
      </c>
      <c r="M935" s="11">
        <f t="shared" si="56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7"/>
        <v>181.93548387096774</v>
      </c>
      <c r="G936" s="5" t="s">
        <v>20</v>
      </c>
      <c r="H936">
        <v>105</v>
      </c>
      <c r="I936">
        <f t="shared" si="58"/>
        <v>107.43</v>
      </c>
      <c r="J936" t="s">
        <v>21</v>
      </c>
      <c r="K936" t="s">
        <v>22</v>
      </c>
      <c r="L936">
        <v>1456120800</v>
      </c>
      <c r="M936" s="11">
        <f t="shared" si="56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7"/>
        <v>164.13114754098362</v>
      </c>
      <c r="G937" s="5" t="s">
        <v>20</v>
      </c>
      <c r="H937">
        <v>132</v>
      </c>
      <c r="I937">
        <f t="shared" si="58"/>
        <v>75.849999999999994</v>
      </c>
      <c r="J937" t="s">
        <v>21</v>
      </c>
      <c r="K937" t="s">
        <v>22</v>
      </c>
      <c r="L937">
        <v>1437714000</v>
      </c>
      <c r="M937" s="11">
        <f t="shared" si="56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7"/>
        <v>1.6375968992248062</v>
      </c>
      <c r="G938" s="5" t="s">
        <v>14</v>
      </c>
      <c r="H938">
        <v>21</v>
      </c>
      <c r="I938">
        <f t="shared" si="58"/>
        <v>80.48</v>
      </c>
      <c r="J938" t="s">
        <v>21</v>
      </c>
      <c r="K938" t="s">
        <v>22</v>
      </c>
      <c r="L938">
        <v>1563771600</v>
      </c>
      <c r="M938" s="11">
        <f t="shared" si="56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7"/>
        <v>49.64385964912281</v>
      </c>
      <c r="G939" s="5" t="s">
        <v>74</v>
      </c>
      <c r="H939">
        <v>976</v>
      </c>
      <c r="I939">
        <f t="shared" si="58"/>
        <v>86.98</v>
      </c>
      <c r="J939" t="s">
        <v>21</v>
      </c>
      <c r="K939" t="s">
        <v>22</v>
      </c>
      <c r="L939">
        <v>1448517600</v>
      </c>
      <c r="M939" s="11">
        <f t="shared" si="56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7"/>
        <v>109.70652173913042</v>
      </c>
      <c r="G940" s="5" t="s">
        <v>20</v>
      </c>
      <c r="H940">
        <v>96</v>
      </c>
      <c r="I940">
        <f t="shared" si="58"/>
        <v>105.14</v>
      </c>
      <c r="J940" t="s">
        <v>21</v>
      </c>
      <c r="K940" t="s">
        <v>22</v>
      </c>
      <c r="L940">
        <v>1528779600</v>
      </c>
      <c r="M940" s="11">
        <f t="shared" si="56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7"/>
        <v>49.217948717948715</v>
      </c>
      <c r="G941" s="5" t="s">
        <v>14</v>
      </c>
      <c r="H941">
        <v>67</v>
      </c>
      <c r="I941">
        <f t="shared" si="58"/>
        <v>57.3</v>
      </c>
      <c r="J941" t="s">
        <v>21</v>
      </c>
      <c r="K941" t="s">
        <v>22</v>
      </c>
      <c r="L941">
        <v>1304744400</v>
      </c>
      <c r="M941" s="11">
        <f t="shared" si="56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7"/>
        <v>62.232323232323225</v>
      </c>
      <c r="G942" s="5" t="s">
        <v>47</v>
      </c>
      <c r="H942">
        <v>66</v>
      </c>
      <c r="I942">
        <f t="shared" si="58"/>
        <v>93.35</v>
      </c>
      <c r="J942" t="s">
        <v>15</v>
      </c>
      <c r="K942" t="s">
        <v>16</v>
      </c>
      <c r="L942">
        <v>1354341600</v>
      </c>
      <c r="M942" s="11">
        <f t="shared" si="56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7"/>
        <v>13.05813953488372</v>
      </c>
      <c r="G943" s="5" t="s">
        <v>14</v>
      </c>
      <c r="H943">
        <v>78</v>
      </c>
      <c r="I943">
        <f t="shared" si="58"/>
        <v>71.989999999999995</v>
      </c>
      <c r="J943" t="s">
        <v>21</v>
      </c>
      <c r="K943" t="s">
        <v>22</v>
      </c>
      <c r="L943">
        <v>1294552800</v>
      </c>
      <c r="M943" s="11">
        <f t="shared" si="56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7"/>
        <v>64.635416666666671</v>
      </c>
      <c r="G944" s="5" t="s">
        <v>14</v>
      </c>
      <c r="H944">
        <v>67</v>
      </c>
      <c r="I944">
        <f t="shared" si="58"/>
        <v>92.61</v>
      </c>
      <c r="J944" t="s">
        <v>26</v>
      </c>
      <c r="K944" t="s">
        <v>27</v>
      </c>
      <c r="L944">
        <v>1295935200</v>
      </c>
      <c r="M944" s="11">
        <f t="shared" si="56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7"/>
        <v>159.58666666666667</v>
      </c>
      <c r="G945" s="5" t="s">
        <v>20</v>
      </c>
      <c r="H945">
        <v>114</v>
      </c>
      <c r="I945">
        <f t="shared" si="58"/>
        <v>104.99</v>
      </c>
      <c r="J945" t="s">
        <v>21</v>
      </c>
      <c r="K945" t="s">
        <v>22</v>
      </c>
      <c r="L945">
        <v>1411534800</v>
      </c>
      <c r="M945" s="11">
        <f t="shared" si="56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7"/>
        <v>81.42</v>
      </c>
      <c r="G946" s="5" t="s">
        <v>14</v>
      </c>
      <c r="H946">
        <v>263</v>
      </c>
      <c r="I946">
        <f t="shared" si="58"/>
        <v>30.96</v>
      </c>
      <c r="J946" t="s">
        <v>26</v>
      </c>
      <c r="K946" t="s">
        <v>27</v>
      </c>
      <c r="L946">
        <v>1486706400</v>
      </c>
      <c r="M946" s="11">
        <f t="shared" si="56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7"/>
        <v>32.444767441860463</v>
      </c>
      <c r="G947" s="5" t="s">
        <v>14</v>
      </c>
      <c r="H947">
        <v>1691</v>
      </c>
      <c r="I947">
        <f t="shared" si="58"/>
        <v>33</v>
      </c>
      <c r="J947" t="s">
        <v>21</v>
      </c>
      <c r="K947" t="s">
        <v>22</v>
      </c>
      <c r="L947">
        <v>1333602000</v>
      </c>
      <c r="M947" s="11">
        <f t="shared" si="56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7"/>
        <v>9.9141184124918666</v>
      </c>
      <c r="G948" s="5" t="s">
        <v>14</v>
      </c>
      <c r="H948">
        <v>181</v>
      </c>
      <c r="I948">
        <f t="shared" si="58"/>
        <v>84.19</v>
      </c>
      <c r="J948" t="s">
        <v>21</v>
      </c>
      <c r="K948" t="s">
        <v>22</v>
      </c>
      <c r="L948">
        <v>1308200400</v>
      </c>
      <c r="M948" s="11">
        <f t="shared" si="56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7"/>
        <v>26.694444444444443</v>
      </c>
      <c r="G949" s="5" t="s">
        <v>14</v>
      </c>
      <c r="H949">
        <v>13</v>
      </c>
      <c r="I949">
        <f t="shared" si="58"/>
        <v>73.92</v>
      </c>
      <c r="J949" t="s">
        <v>21</v>
      </c>
      <c r="K949" t="s">
        <v>22</v>
      </c>
      <c r="L949">
        <v>1411707600</v>
      </c>
      <c r="M949" s="11">
        <f t="shared" si="56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7"/>
        <v>62.957446808510639</v>
      </c>
      <c r="G950" s="5" t="s">
        <v>74</v>
      </c>
      <c r="H950">
        <v>160</v>
      </c>
      <c r="I950">
        <f t="shared" si="58"/>
        <v>36.99</v>
      </c>
      <c r="J950" t="s">
        <v>21</v>
      </c>
      <c r="K950" t="s">
        <v>22</v>
      </c>
      <c r="L950">
        <v>1418364000</v>
      </c>
      <c r="M950" s="11">
        <f t="shared" si="56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7"/>
        <v>161.35593220338984</v>
      </c>
      <c r="G951" s="5" t="s">
        <v>20</v>
      </c>
      <c r="H951">
        <v>203</v>
      </c>
      <c r="I951">
        <f t="shared" si="58"/>
        <v>46.9</v>
      </c>
      <c r="J951" t="s">
        <v>21</v>
      </c>
      <c r="K951" t="s">
        <v>22</v>
      </c>
      <c r="L951">
        <v>1429333200</v>
      </c>
      <c r="M951" s="11">
        <f t="shared" si="56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7"/>
        <v>5</v>
      </c>
      <c r="G952" s="5" t="s">
        <v>14</v>
      </c>
      <c r="H952">
        <v>1</v>
      </c>
      <c r="I952">
        <f t="shared" si="58"/>
        <v>5</v>
      </c>
      <c r="J952" t="s">
        <v>21</v>
      </c>
      <c r="K952" t="s">
        <v>22</v>
      </c>
      <c r="L952">
        <v>1555390800</v>
      </c>
      <c r="M952" s="11">
        <f t="shared" si="56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7"/>
        <v>1096.9379310344827</v>
      </c>
      <c r="G953" s="5" t="s">
        <v>20</v>
      </c>
      <c r="H953">
        <v>1559</v>
      </c>
      <c r="I953">
        <f t="shared" si="58"/>
        <v>102.02</v>
      </c>
      <c r="J953" t="s">
        <v>21</v>
      </c>
      <c r="K953" t="s">
        <v>22</v>
      </c>
      <c r="L953">
        <v>1482732000</v>
      </c>
      <c r="M953" s="11">
        <f t="shared" si="56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7"/>
        <v>70.094158075601371</v>
      </c>
      <c r="G954" s="5" t="s">
        <v>74</v>
      </c>
      <c r="H954">
        <v>2266</v>
      </c>
      <c r="I954">
        <f t="shared" si="58"/>
        <v>45.01</v>
      </c>
      <c r="J954" t="s">
        <v>21</v>
      </c>
      <c r="K954" t="s">
        <v>22</v>
      </c>
      <c r="L954">
        <v>1470718800</v>
      </c>
      <c r="M954" s="11">
        <f t="shared" si="56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7"/>
        <v>60</v>
      </c>
      <c r="G955" s="5" t="s">
        <v>14</v>
      </c>
      <c r="H955">
        <v>21</v>
      </c>
      <c r="I955">
        <f t="shared" si="58"/>
        <v>94.29</v>
      </c>
      <c r="J955" t="s">
        <v>21</v>
      </c>
      <c r="K955" t="s">
        <v>22</v>
      </c>
      <c r="L955">
        <v>1450591200</v>
      </c>
      <c r="M955" s="11">
        <f t="shared" si="56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7"/>
        <v>367.0985915492958</v>
      </c>
      <c r="G956" s="5" t="s">
        <v>20</v>
      </c>
      <c r="H956">
        <v>1548</v>
      </c>
      <c r="I956">
        <f t="shared" si="58"/>
        <v>101.02</v>
      </c>
      <c r="J956" t="s">
        <v>26</v>
      </c>
      <c r="K956" t="s">
        <v>27</v>
      </c>
      <c r="L956">
        <v>1348290000</v>
      </c>
      <c r="M956" s="11">
        <f t="shared" si="56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7"/>
        <v>1109</v>
      </c>
      <c r="G957" s="5" t="s">
        <v>20</v>
      </c>
      <c r="H957">
        <v>80</v>
      </c>
      <c r="I957">
        <f t="shared" si="58"/>
        <v>97.04</v>
      </c>
      <c r="J957" t="s">
        <v>21</v>
      </c>
      <c r="K957" t="s">
        <v>22</v>
      </c>
      <c r="L957">
        <v>1353823200</v>
      </c>
      <c r="M957" s="11">
        <f t="shared" si="56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7"/>
        <v>19.028784648187631</v>
      </c>
      <c r="G958" s="5" t="s">
        <v>14</v>
      </c>
      <c r="H958">
        <v>830</v>
      </c>
      <c r="I958">
        <f t="shared" si="58"/>
        <v>43.01</v>
      </c>
      <c r="J958" t="s">
        <v>21</v>
      </c>
      <c r="K958" t="s">
        <v>22</v>
      </c>
      <c r="L958">
        <v>1450764000</v>
      </c>
      <c r="M958" s="11">
        <f t="shared" si="56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7"/>
        <v>126.87755102040816</v>
      </c>
      <c r="G959" s="5" t="s">
        <v>20</v>
      </c>
      <c r="H959">
        <v>131</v>
      </c>
      <c r="I959">
        <f t="shared" si="58"/>
        <v>94.92</v>
      </c>
      <c r="J959" t="s">
        <v>21</v>
      </c>
      <c r="K959" t="s">
        <v>22</v>
      </c>
      <c r="L959">
        <v>1329372000</v>
      </c>
      <c r="M959" s="11">
        <f t="shared" si="56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7"/>
        <v>734.63636363636363</v>
      </c>
      <c r="G960" s="5" t="s">
        <v>20</v>
      </c>
      <c r="H960">
        <v>112</v>
      </c>
      <c r="I960">
        <f t="shared" si="58"/>
        <v>72.150000000000006</v>
      </c>
      <c r="J960" t="s">
        <v>21</v>
      </c>
      <c r="K960" t="s">
        <v>22</v>
      </c>
      <c r="L960">
        <v>1277096400</v>
      </c>
      <c r="M960" s="11">
        <f t="shared" si="56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7"/>
        <v>4.5731034482758623</v>
      </c>
      <c r="G961" s="5" t="s">
        <v>14</v>
      </c>
      <c r="H961">
        <v>130</v>
      </c>
      <c r="I961">
        <f t="shared" si="58"/>
        <v>51.01</v>
      </c>
      <c r="J961" t="s">
        <v>21</v>
      </c>
      <c r="K961" t="s">
        <v>22</v>
      </c>
      <c r="L961">
        <v>1277701200</v>
      </c>
      <c r="M961" s="11">
        <f t="shared" si="56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7"/>
        <v>85.054545454545448</v>
      </c>
      <c r="G962" s="5" t="s">
        <v>14</v>
      </c>
      <c r="H962">
        <v>55</v>
      </c>
      <c r="I962">
        <f t="shared" si="58"/>
        <v>85.05</v>
      </c>
      <c r="J962" t="s">
        <v>21</v>
      </c>
      <c r="K962" t="s">
        <v>22</v>
      </c>
      <c r="L962">
        <v>1454911200</v>
      </c>
      <c r="M962" s="11">
        <f t="shared" ref="M962:M1001" si="60">(((L962/60)/60)/24)+DATE(1970,1,1)</f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61">SUM(E963/D963)*100</f>
        <v>119.29824561403508</v>
      </c>
      <c r="G963" s="5" t="s">
        <v>20</v>
      </c>
      <c r="H963">
        <v>155</v>
      </c>
      <c r="I963">
        <f t="shared" ref="I963:I1001" si="62">IF(H963=0,0, ROUND(E963/H963,2))</f>
        <v>43.87</v>
      </c>
      <c r="J963" t="s">
        <v>21</v>
      </c>
      <c r="K963" t="s">
        <v>22</v>
      </c>
      <c r="L963">
        <v>1297922400</v>
      </c>
      <c r="M963" s="11">
        <f t="shared" si="60"/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1"/>
        <v>296.02777777777777</v>
      </c>
      <c r="G964" s="5" t="s">
        <v>20</v>
      </c>
      <c r="H964">
        <v>266</v>
      </c>
      <c r="I964">
        <f t="shared" si="62"/>
        <v>40.06</v>
      </c>
      <c r="J964" t="s">
        <v>21</v>
      </c>
      <c r="K964" t="s">
        <v>22</v>
      </c>
      <c r="L964">
        <v>1384408800</v>
      </c>
      <c r="M964" s="11">
        <f t="shared" si="60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1"/>
        <v>84.694915254237287</v>
      </c>
      <c r="G965" s="5" t="s">
        <v>14</v>
      </c>
      <c r="H965">
        <v>114</v>
      </c>
      <c r="I965">
        <f t="shared" si="62"/>
        <v>43.83</v>
      </c>
      <c r="J965" t="s">
        <v>107</v>
      </c>
      <c r="K965" t="s">
        <v>108</v>
      </c>
      <c r="L965">
        <v>1299304800</v>
      </c>
      <c r="M965" s="11">
        <f t="shared" si="60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1"/>
        <v>355.7837837837838</v>
      </c>
      <c r="G966" s="5" t="s">
        <v>20</v>
      </c>
      <c r="H966">
        <v>155</v>
      </c>
      <c r="I966">
        <f t="shared" si="62"/>
        <v>84.93</v>
      </c>
      <c r="J966" t="s">
        <v>21</v>
      </c>
      <c r="K966" t="s">
        <v>22</v>
      </c>
      <c r="L966">
        <v>1431320400</v>
      </c>
      <c r="M966" s="11">
        <f t="shared" si="60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1"/>
        <v>386.40909090909093</v>
      </c>
      <c r="G967" s="5" t="s">
        <v>20</v>
      </c>
      <c r="H967">
        <v>207</v>
      </c>
      <c r="I967">
        <f t="shared" si="62"/>
        <v>41.07</v>
      </c>
      <c r="J967" t="s">
        <v>40</v>
      </c>
      <c r="K967" t="s">
        <v>41</v>
      </c>
      <c r="L967">
        <v>1264399200</v>
      </c>
      <c r="M967" s="11">
        <f t="shared" si="60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1"/>
        <v>792.23529411764707</v>
      </c>
      <c r="G968" s="5" t="s">
        <v>20</v>
      </c>
      <c r="H968">
        <v>245</v>
      </c>
      <c r="I968">
        <f t="shared" si="62"/>
        <v>54.97</v>
      </c>
      <c r="J968" t="s">
        <v>21</v>
      </c>
      <c r="K968" t="s">
        <v>22</v>
      </c>
      <c r="L968">
        <v>1497502800</v>
      </c>
      <c r="M968" s="11">
        <f t="shared" si="60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1"/>
        <v>137.03393665158373</v>
      </c>
      <c r="G969" s="5" t="s">
        <v>20</v>
      </c>
      <c r="H969">
        <v>1573</v>
      </c>
      <c r="I969">
        <f t="shared" si="62"/>
        <v>77.010000000000005</v>
      </c>
      <c r="J969" t="s">
        <v>21</v>
      </c>
      <c r="K969" t="s">
        <v>22</v>
      </c>
      <c r="L969">
        <v>1333688400</v>
      </c>
      <c r="M969" s="11">
        <f t="shared" si="60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1"/>
        <v>338.20833333333337</v>
      </c>
      <c r="G970" s="5" t="s">
        <v>20</v>
      </c>
      <c r="H970">
        <v>114</v>
      </c>
      <c r="I970">
        <f t="shared" si="62"/>
        <v>71.2</v>
      </c>
      <c r="J970" t="s">
        <v>21</v>
      </c>
      <c r="K970" t="s">
        <v>22</v>
      </c>
      <c r="L970">
        <v>1293861600</v>
      </c>
      <c r="M970" s="11">
        <f t="shared" si="60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1"/>
        <v>108.22784810126582</v>
      </c>
      <c r="G971" s="5" t="s">
        <v>20</v>
      </c>
      <c r="H971">
        <v>93</v>
      </c>
      <c r="I971">
        <f t="shared" si="62"/>
        <v>91.94</v>
      </c>
      <c r="J971" t="s">
        <v>21</v>
      </c>
      <c r="K971" t="s">
        <v>22</v>
      </c>
      <c r="L971">
        <v>1576994400</v>
      </c>
      <c r="M971" s="11">
        <f t="shared" si="60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1"/>
        <v>60.757639620653315</v>
      </c>
      <c r="G972" s="5" t="s">
        <v>14</v>
      </c>
      <c r="H972">
        <v>594</v>
      </c>
      <c r="I972">
        <f t="shared" si="62"/>
        <v>97.07</v>
      </c>
      <c r="J972" t="s">
        <v>21</v>
      </c>
      <c r="K972" t="s">
        <v>22</v>
      </c>
      <c r="L972">
        <v>1304917200</v>
      </c>
      <c r="M972" s="11">
        <f t="shared" si="60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1"/>
        <v>27.725490196078432</v>
      </c>
      <c r="G973" s="5" t="s">
        <v>14</v>
      </c>
      <c r="H973">
        <v>24</v>
      </c>
      <c r="I973">
        <f t="shared" si="62"/>
        <v>58.92</v>
      </c>
      <c r="J973" t="s">
        <v>21</v>
      </c>
      <c r="K973" t="s">
        <v>22</v>
      </c>
      <c r="L973">
        <v>1381208400</v>
      </c>
      <c r="M973" s="11">
        <f t="shared" si="60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1"/>
        <v>228.3934426229508</v>
      </c>
      <c r="G974" s="5" t="s">
        <v>20</v>
      </c>
      <c r="H974">
        <v>1681</v>
      </c>
      <c r="I974">
        <f t="shared" si="62"/>
        <v>58.02</v>
      </c>
      <c r="J974" t="s">
        <v>21</v>
      </c>
      <c r="K974" t="s">
        <v>22</v>
      </c>
      <c r="L974">
        <v>1401685200</v>
      </c>
      <c r="M974" s="11">
        <f t="shared" si="60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1"/>
        <v>21.615194054500414</v>
      </c>
      <c r="G975" s="5" t="s">
        <v>14</v>
      </c>
      <c r="H975">
        <v>252</v>
      </c>
      <c r="I975">
        <f t="shared" si="62"/>
        <v>103.87</v>
      </c>
      <c r="J975" t="s">
        <v>21</v>
      </c>
      <c r="K975" t="s">
        <v>22</v>
      </c>
      <c r="L975">
        <v>1291960800</v>
      </c>
      <c r="M975" s="11">
        <f t="shared" si="60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1"/>
        <v>373.875</v>
      </c>
      <c r="G976" s="5" t="s">
        <v>20</v>
      </c>
      <c r="H976">
        <v>32</v>
      </c>
      <c r="I976">
        <f t="shared" si="62"/>
        <v>93.47</v>
      </c>
      <c r="J976" t="s">
        <v>21</v>
      </c>
      <c r="K976" t="s">
        <v>22</v>
      </c>
      <c r="L976">
        <v>1368853200</v>
      </c>
      <c r="M976" s="11">
        <f t="shared" si="60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1"/>
        <v>154.92592592592592</v>
      </c>
      <c r="G977" s="5" t="s">
        <v>20</v>
      </c>
      <c r="H977">
        <v>135</v>
      </c>
      <c r="I977">
        <f t="shared" si="62"/>
        <v>61.97</v>
      </c>
      <c r="J977" t="s">
        <v>21</v>
      </c>
      <c r="K977" t="s">
        <v>22</v>
      </c>
      <c r="L977">
        <v>1448776800</v>
      </c>
      <c r="M977" s="11">
        <f t="shared" si="60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1"/>
        <v>322.14999999999998</v>
      </c>
      <c r="G978" s="5" t="s">
        <v>20</v>
      </c>
      <c r="H978">
        <v>140</v>
      </c>
      <c r="I978">
        <f t="shared" si="62"/>
        <v>92.04</v>
      </c>
      <c r="J978" t="s">
        <v>21</v>
      </c>
      <c r="K978" t="s">
        <v>22</v>
      </c>
      <c r="L978">
        <v>1296194400</v>
      </c>
      <c r="M978" s="11">
        <f t="shared" si="60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1"/>
        <v>73.957142857142856</v>
      </c>
      <c r="G979" s="5" t="s">
        <v>14</v>
      </c>
      <c r="H979">
        <v>67</v>
      </c>
      <c r="I979">
        <f t="shared" si="62"/>
        <v>77.27</v>
      </c>
      <c r="J979" t="s">
        <v>21</v>
      </c>
      <c r="K979" t="s">
        <v>22</v>
      </c>
      <c r="L979">
        <v>1517983200</v>
      </c>
      <c r="M979" s="11">
        <f t="shared" si="60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1"/>
        <v>864.1</v>
      </c>
      <c r="G980" s="5" t="s">
        <v>20</v>
      </c>
      <c r="H980">
        <v>92</v>
      </c>
      <c r="I980">
        <f t="shared" si="62"/>
        <v>93.92</v>
      </c>
      <c r="J980" t="s">
        <v>21</v>
      </c>
      <c r="K980" t="s">
        <v>22</v>
      </c>
      <c r="L980">
        <v>1478930400</v>
      </c>
      <c r="M980" s="11">
        <f t="shared" si="60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1"/>
        <v>143.26245847176079</v>
      </c>
      <c r="G981" s="5" t="s">
        <v>20</v>
      </c>
      <c r="H981">
        <v>1015</v>
      </c>
      <c r="I981">
        <f t="shared" si="62"/>
        <v>84.97</v>
      </c>
      <c r="J981" t="s">
        <v>40</v>
      </c>
      <c r="K981" t="s">
        <v>41</v>
      </c>
      <c r="L981">
        <v>1426395600</v>
      </c>
      <c r="M981" s="11">
        <f t="shared" si="60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1"/>
        <v>40.281762295081968</v>
      </c>
      <c r="G982" s="5" t="s">
        <v>14</v>
      </c>
      <c r="H982">
        <v>742</v>
      </c>
      <c r="I982">
        <f t="shared" si="62"/>
        <v>105.97</v>
      </c>
      <c r="J982" t="s">
        <v>21</v>
      </c>
      <c r="K982" t="s">
        <v>22</v>
      </c>
      <c r="L982">
        <v>1446181200</v>
      </c>
      <c r="M982" s="11">
        <f t="shared" si="60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1"/>
        <v>178.22388059701493</v>
      </c>
      <c r="G983" s="5" t="s">
        <v>20</v>
      </c>
      <c r="H983">
        <v>323</v>
      </c>
      <c r="I983">
        <f t="shared" si="62"/>
        <v>36.97</v>
      </c>
      <c r="J983" t="s">
        <v>21</v>
      </c>
      <c r="K983" t="s">
        <v>22</v>
      </c>
      <c r="L983">
        <v>1514181600</v>
      </c>
      <c r="M983" s="11">
        <f t="shared" si="60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1"/>
        <v>84.930555555555557</v>
      </c>
      <c r="G984" s="5" t="s">
        <v>14</v>
      </c>
      <c r="H984">
        <v>75</v>
      </c>
      <c r="I984">
        <f t="shared" si="62"/>
        <v>81.53</v>
      </c>
      <c r="J984" t="s">
        <v>21</v>
      </c>
      <c r="K984" t="s">
        <v>22</v>
      </c>
      <c r="L984">
        <v>1311051600</v>
      </c>
      <c r="M984" s="11">
        <f t="shared" si="60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1"/>
        <v>145.93648334624322</v>
      </c>
      <c r="G985" s="5" t="s">
        <v>20</v>
      </c>
      <c r="H985">
        <v>2326</v>
      </c>
      <c r="I985">
        <f t="shared" si="62"/>
        <v>81</v>
      </c>
      <c r="J985" t="s">
        <v>21</v>
      </c>
      <c r="K985" t="s">
        <v>22</v>
      </c>
      <c r="L985">
        <v>1564894800</v>
      </c>
      <c r="M985" s="11">
        <f t="shared" si="60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1"/>
        <v>152.46153846153848</v>
      </c>
      <c r="G986" s="5" t="s">
        <v>20</v>
      </c>
      <c r="H986">
        <v>381</v>
      </c>
      <c r="I986">
        <f t="shared" si="62"/>
        <v>26.01</v>
      </c>
      <c r="J986" t="s">
        <v>21</v>
      </c>
      <c r="K986" t="s">
        <v>22</v>
      </c>
      <c r="L986">
        <v>1567918800</v>
      </c>
      <c r="M986" s="11">
        <f t="shared" si="60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1"/>
        <v>67.129542790152414</v>
      </c>
      <c r="G987" s="5" t="s">
        <v>14</v>
      </c>
      <c r="H987">
        <v>4405</v>
      </c>
      <c r="I987">
        <f t="shared" si="62"/>
        <v>26</v>
      </c>
      <c r="J987" t="s">
        <v>21</v>
      </c>
      <c r="K987" t="s">
        <v>22</v>
      </c>
      <c r="L987">
        <v>1386309600</v>
      </c>
      <c r="M987" s="11">
        <f t="shared" si="60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1"/>
        <v>40.307692307692307</v>
      </c>
      <c r="G988" s="5" t="s">
        <v>14</v>
      </c>
      <c r="H988">
        <v>92</v>
      </c>
      <c r="I988">
        <f t="shared" si="62"/>
        <v>34.17</v>
      </c>
      <c r="J988" t="s">
        <v>21</v>
      </c>
      <c r="K988" t="s">
        <v>22</v>
      </c>
      <c r="L988">
        <v>1301979600</v>
      </c>
      <c r="M988" s="11">
        <f t="shared" si="60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1"/>
        <v>216.79032258064518</v>
      </c>
      <c r="G989" s="5" t="s">
        <v>20</v>
      </c>
      <c r="H989">
        <v>480</v>
      </c>
      <c r="I989">
        <f t="shared" si="62"/>
        <v>28</v>
      </c>
      <c r="J989" t="s">
        <v>21</v>
      </c>
      <c r="K989" t="s">
        <v>22</v>
      </c>
      <c r="L989">
        <v>1493269200</v>
      </c>
      <c r="M989" s="11">
        <f t="shared" si="60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1"/>
        <v>52.117021276595743</v>
      </c>
      <c r="G990" s="5" t="s">
        <v>14</v>
      </c>
      <c r="H990">
        <v>64</v>
      </c>
      <c r="I990">
        <f t="shared" si="62"/>
        <v>76.55</v>
      </c>
      <c r="J990" t="s">
        <v>21</v>
      </c>
      <c r="K990" t="s">
        <v>22</v>
      </c>
      <c r="L990">
        <v>1478930400</v>
      </c>
      <c r="M990" s="11">
        <f t="shared" si="60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1"/>
        <v>499.58333333333337</v>
      </c>
      <c r="G991" s="5" t="s">
        <v>20</v>
      </c>
      <c r="H991">
        <v>226</v>
      </c>
      <c r="I991">
        <f t="shared" si="62"/>
        <v>53.05</v>
      </c>
      <c r="J991" t="s">
        <v>21</v>
      </c>
      <c r="K991" t="s">
        <v>22</v>
      </c>
      <c r="L991">
        <v>1555390800</v>
      </c>
      <c r="M991" s="11">
        <f t="shared" si="60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1"/>
        <v>87.679487179487182</v>
      </c>
      <c r="G992" s="5" t="s">
        <v>14</v>
      </c>
      <c r="H992">
        <v>64</v>
      </c>
      <c r="I992">
        <f t="shared" si="62"/>
        <v>106.86</v>
      </c>
      <c r="J992" t="s">
        <v>21</v>
      </c>
      <c r="K992" t="s">
        <v>22</v>
      </c>
      <c r="L992">
        <v>1456984800</v>
      </c>
      <c r="M992" s="11">
        <f t="shared" si="60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1"/>
        <v>113.17346938775511</v>
      </c>
      <c r="G993" s="5" t="s">
        <v>20</v>
      </c>
      <c r="H993">
        <v>241</v>
      </c>
      <c r="I993">
        <f t="shared" si="62"/>
        <v>46.02</v>
      </c>
      <c r="J993" t="s">
        <v>21</v>
      </c>
      <c r="K993" t="s">
        <v>22</v>
      </c>
      <c r="L993">
        <v>1411621200</v>
      </c>
      <c r="M993" s="11">
        <f t="shared" si="60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1"/>
        <v>426.54838709677421</v>
      </c>
      <c r="G994" s="5" t="s">
        <v>20</v>
      </c>
      <c r="H994">
        <v>132</v>
      </c>
      <c r="I994">
        <f t="shared" si="62"/>
        <v>100.17</v>
      </c>
      <c r="J994" t="s">
        <v>21</v>
      </c>
      <c r="K994" t="s">
        <v>22</v>
      </c>
      <c r="L994">
        <v>1525669200</v>
      </c>
      <c r="M994" s="11">
        <f t="shared" si="60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1"/>
        <v>77.632653061224488</v>
      </c>
      <c r="G995" s="5" t="s">
        <v>74</v>
      </c>
      <c r="H995">
        <v>75</v>
      </c>
      <c r="I995">
        <f t="shared" si="62"/>
        <v>101.44</v>
      </c>
      <c r="J995" t="s">
        <v>107</v>
      </c>
      <c r="K995" t="s">
        <v>108</v>
      </c>
      <c r="L995">
        <v>1450936800</v>
      </c>
      <c r="M995" s="11">
        <f t="shared" si="60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1"/>
        <v>52.496810772501767</v>
      </c>
      <c r="G996" s="5" t="s">
        <v>14</v>
      </c>
      <c r="H996">
        <v>842</v>
      </c>
      <c r="I996">
        <f t="shared" si="62"/>
        <v>87.97</v>
      </c>
      <c r="J996" t="s">
        <v>21</v>
      </c>
      <c r="K996" t="s">
        <v>22</v>
      </c>
      <c r="L996">
        <v>1413522000</v>
      </c>
      <c r="M996" s="11">
        <f t="shared" si="60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1"/>
        <v>157.46762589928059</v>
      </c>
      <c r="G997" s="5" t="s">
        <v>20</v>
      </c>
      <c r="H997">
        <v>2043</v>
      </c>
      <c r="I997">
        <f t="shared" si="62"/>
        <v>75</v>
      </c>
      <c r="J997" t="s">
        <v>21</v>
      </c>
      <c r="K997" t="s">
        <v>22</v>
      </c>
      <c r="L997">
        <v>1541307600</v>
      </c>
      <c r="M997" s="11">
        <f t="shared" si="60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1"/>
        <v>72.939393939393938</v>
      </c>
      <c r="G998" s="5" t="s">
        <v>14</v>
      </c>
      <c r="H998">
        <v>112</v>
      </c>
      <c r="I998">
        <f t="shared" si="62"/>
        <v>42.98</v>
      </c>
      <c r="J998" t="s">
        <v>21</v>
      </c>
      <c r="K998" t="s">
        <v>22</v>
      </c>
      <c r="L998">
        <v>1357106400</v>
      </c>
      <c r="M998" s="11">
        <f t="shared" si="60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1"/>
        <v>60.565789473684205</v>
      </c>
      <c r="G999" s="5" t="s">
        <v>74</v>
      </c>
      <c r="H999">
        <v>139</v>
      </c>
      <c r="I999">
        <f t="shared" si="62"/>
        <v>33.119999999999997</v>
      </c>
      <c r="J999" t="s">
        <v>107</v>
      </c>
      <c r="K999" t="s">
        <v>108</v>
      </c>
      <c r="L999">
        <v>1390197600</v>
      </c>
      <c r="M999" s="11">
        <f t="shared" si="60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1"/>
        <v>56.791291291291287</v>
      </c>
      <c r="G1000" s="5" t="s">
        <v>14</v>
      </c>
      <c r="H1000">
        <v>374</v>
      </c>
      <c r="I1000">
        <f t="shared" si="62"/>
        <v>101.13</v>
      </c>
      <c r="J1000" t="s">
        <v>21</v>
      </c>
      <c r="K1000" t="s">
        <v>22</v>
      </c>
      <c r="L1000">
        <v>1265868000</v>
      </c>
      <c r="M1000" s="11">
        <f t="shared" si="60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1"/>
        <v>56.542754275427541</v>
      </c>
      <c r="G1001" s="5" t="s">
        <v>74</v>
      </c>
      <c r="H1001">
        <v>1122</v>
      </c>
      <c r="I1001">
        <f t="shared" si="62"/>
        <v>55.99</v>
      </c>
      <c r="J1001" t="s">
        <v>21</v>
      </c>
      <c r="K1001" t="s">
        <v>22</v>
      </c>
      <c r="L1001">
        <v>1467176400</v>
      </c>
      <c r="M1001" s="11">
        <f t="shared" si="60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57" priority="5" operator="containsText" text="failed">
      <formula>NOT(ISERROR(SEARCH("failed",G1)))</formula>
    </cfRule>
    <cfRule type="containsText" dxfId="56" priority="6" operator="containsText" text="failed">
      <formula>NOT(ISERROR(SEARCH("failed",G1)))</formula>
    </cfRule>
    <cfRule type="containsText" dxfId="55" priority="7" operator="containsText" text="canceled">
      <formula>NOT(ISERROR(SEARCH("canceled",G1)))</formula>
    </cfRule>
    <cfRule type="containsText" dxfId="54" priority="8" operator="containsText" text="live">
      <formula>NOT(ISERROR(SEARCH("live",G1)))</formula>
    </cfRule>
    <cfRule type="containsText" dxfId="53" priority="9" operator="containsText" text="successful">
      <formula>NOT(ISERROR(SEARCH("successful",G1)))</formula>
    </cfRule>
    <cfRule type="containsText" dxfId="52" priority="10" operator="containsText" text="failed">
      <formula>NOT(ISERROR(SEARCH("failed",G1)))</formula>
    </cfRule>
    <cfRule type="cellIs" dxfId="51" priority="11" operator="equal">
      <formula>"fail"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87DA-27F9-40ED-B6F4-136403A88AC9}">
  <dimension ref="A1:S14"/>
  <sheetViews>
    <sheetView workbookViewId="0">
      <selection activeCell="D25" sqref="D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19" x14ac:dyDescent="0.3">
      <c r="A1" s="8" t="s">
        <v>6</v>
      </c>
      <c r="B1" t="s">
        <v>2068</v>
      </c>
    </row>
    <row r="3" spans="1:19" x14ac:dyDescent="0.3">
      <c r="A3" s="8" t="s">
        <v>2066</v>
      </c>
      <c r="B3" s="8" t="s">
        <v>2067</v>
      </c>
    </row>
    <row r="4" spans="1:19" x14ac:dyDescent="0.3">
      <c r="A4" s="8" t="s">
        <v>2064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19" x14ac:dyDescent="0.3">
      <c r="A5" s="9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19" x14ac:dyDescent="0.3">
      <c r="A6" s="9" t="s">
        <v>2031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19" x14ac:dyDescent="0.3">
      <c r="A7" s="9" t="s">
        <v>2048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19" x14ac:dyDescent="0.3">
      <c r="A8" s="9" t="s">
        <v>2062</v>
      </c>
      <c r="B8" s="10"/>
      <c r="C8" s="10"/>
      <c r="D8" s="10"/>
      <c r="E8" s="10">
        <v>4</v>
      </c>
      <c r="F8" s="10">
        <v>4</v>
      </c>
      <c r="S8" s="12"/>
    </row>
    <row r="9" spans="1:19" x14ac:dyDescent="0.3">
      <c r="A9" s="9" t="s">
        <v>2033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19" x14ac:dyDescent="0.3">
      <c r="A10" s="9" t="s">
        <v>2052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19" x14ac:dyDescent="0.3">
      <c r="A11" s="9" t="s">
        <v>2045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19" x14ac:dyDescent="0.3">
      <c r="A12" s="9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19" x14ac:dyDescent="0.3">
      <c r="A13" s="9" t="s">
        <v>2037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19" x14ac:dyDescent="0.3">
      <c r="A14" s="9" t="s">
        <v>2065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B174-1B61-492F-A573-ADD423B20CE4}">
  <dimension ref="A1:F30"/>
  <sheetViews>
    <sheetView workbookViewId="0">
      <selection activeCell="G23" sqref="G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3" t="s">
        <v>6</v>
      </c>
      <c r="B1" t="s">
        <v>2068</v>
      </c>
    </row>
    <row r="2" spans="1:6" x14ac:dyDescent="0.3">
      <c r="A2" s="13" t="s">
        <v>2071</v>
      </c>
      <c r="B2" t="s">
        <v>2068</v>
      </c>
    </row>
    <row r="4" spans="1:6" x14ac:dyDescent="0.3">
      <c r="A4" s="8" t="s">
        <v>2066</v>
      </c>
      <c r="B4" s="8" t="s">
        <v>2067</v>
      </c>
    </row>
    <row r="5" spans="1:6" x14ac:dyDescent="0.3">
      <c r="A5" s="8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3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2063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2042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2041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2032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2043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2046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2038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2054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2061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2050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2058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2049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2044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2036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2060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2065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EB6A-682C-4B8E-82BF-E95C97FF404E}">
  <dimension ref="A1:E18"/>
  <sheetViews>
    <sheetView workbookViewId="0">
      <selection activeCell="G31" sqref="G3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16.19921875" bestFit="1" customWidth="1"/>
    <col min="7" max="7" width="15.19921875" bestFit="1" customWidth="1"/>
    <col min="8" max="8" width="21.19921875" bestFit="1" customWidth="1"/>
    <col min="9" max="9" width="20.09765625" bestFit="1" customWidth="1"/>
    <col min="10" max="10" width="7.5" bestFit="1" customWidth="1"/>
    <col min="11" max="11" width="3.19921875" bestFit="1" customWidth="1"/>
    <col min="12" max="14" width="3.296875" bestFit="1" customWidth="1"/>
    <col min="15" max="15" width="2.8984375" bestFit="1" customWidth="1"/>
    <col min="16" max="16" width="3.8984375" bestFit="1" customWidth="1"/>
    <col min="17" max="17" width="10.3984375" bestFit="1" customWidth="1"/>
    <col min="18" max="18" width="5.69921875" bestFit="1" customWidth="1"/>
    <col min="19" max="19" width="3.19921875" bestFit="1" customWidth="1"/>
    <col min="20" max="22" width="3.296875" bestFit="1" customWidth="1"/>
    <col min="23" max="23" width="3.09765625" bestFit="1" customWidth="1"/>
    <col min="24" max="24" width="8.59765625" bestFit="1" customWidth="1"/>
    <col min="25" max="25" width="11.09765625" bestFit="1" customWidth="1"/>
    <col min="26" max="26" width="3.19921875" bestFit="1" customWidth="1"/>
    <col min="27" max="29" width="3.296875" bestFit="1" customWidth="1"/>
    <col min="30" max="30" width="2.8984375" bestFit="1" customWidth="1"/>
    <col min="31" max="31" width="3.8984375" bestFit="1" customWidth="1"/>
    <col min="32" max="32" width="14.09765625" bestFit="1" customWidth="1"/>
    <col min="33" max="33" width="10.8984375" bestFit="1" customWidth="1"/>
  </cols>
  <sheetData>
    <row r="1" spans="1:5" x14ac:dyDescent="0.3">
      <c r="A1" s="8" t="s">
        <v>2085</v>
      </c>
      <c r="B1" t="s">
        <v>2068</v>
      </c>
    </row>
    <row r="2" spans="1:5" x14ac:dyDescent="0.3">
      <c r="A2" s="8" t="s">
        <v>2086</v>
      </c>
      <c r="B2" t="s">
        <v>2068</v>
      </c>
    </row>
    <row r="4" spans="1:5" x14ac:dyDescent="0.3">
      <c r="A4" s="8" t="s">
        <v>2066</v>
      </c>
      <c r="B4" s="8" t="s">
        <v>2067</v>
      </c>
    </row>
    <row r="5" spans="1:5" x14ac:dyDescent="0.3">
      <c r="A5" s="8" t="s">
        <v>2064</v>
      </c>
      <c r="B5" t="s">
        <v>74</v>
      </c>
      <c r="C5" t="s">
        <v>14</v>
      </c>
      <c r="D5" t="s">
        <v>20</v>
      </c>
      <c r="E5" t="s">
        <v>2065</v>
      </c>
    </row>
    <row r="6" spans="1:5" x14ac:dyDescent="0.3">
      <c r="A6" s="14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14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14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14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14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14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14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14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14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14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14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14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14" t="s">
        <v>2065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88E5-0231-4D01-BB75-88A4A45B5C40}">
  <dimension ref="A1:H13"/>
  <sheetViews>
    <sheetView tabSelected="1" workbookViewId="0">
      <selection activeCell="B3" sqref="B3"/>
    </sheetView>
  </sheetViews>
  <sheetFormatPr defaultRowHeight="15.6" x14ac:dyDescent="0.3"/>
  <cols>
    <col min="1" max="1" width="22.09765625" customWidth="1"/>
    <col min="2" max="2" width="17.5" customWidth="1"/>
    <col min="3" max="3" width="13.796875" customWidth="1"/>
    <col min="4" max="5" width="15.796875" customWidth="1"/>
    <col min="6" max="6" width="21.59765625" customWidth="1"/>
    <col min="7" max="7" width="16.5" customWidth="1"/>
    <col min="8" max="8" width="17.3984375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2106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COUNTIFS(Crowdfunding!D2:D1001,"&lt; 1000", Crowdfunding!G2:G1001,"=successful")</f>
        <v>30</v>
      </c>
      <c r="C2">
        <f>COUNTIFS(Crowdfunding!D2:D1001,"&lt; 1000", Crowdfunding!G2:G1001,"=failed")</f>
        <v>20</v>
      </c>
      <c r="D2">
        <f>COUNTIFS(Crowdfunding!D2:D1001,"&lt; 1000", Crowdfunding!G2:G1001,"=canceled")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3">
      <c r="A3" t="s">
        <v>2095</v>
      </c>
      <c r="B3">
        <f>COUNTIFS(Crowdfunding!D2:D1001,"&gt;=1000", Crowdfunding!G2:G1001,"=successful",Crowdfunding!D2:D1001, "&lt;4999")</f>
        <v>191</v>
      </c>
      <c r="C3">
        <f>COUNTIFS(Crowdfunding!D2:D1001,"&gt;=1000", Crowdfunding!G2:G1001,"=failed",Crowdfunding!D2:D1001, "&lt;4999")</f>
        <v>38</v>
      </c>
      <c r="D3">
        <f>COUNTIFS(Crowdfunding!D2:D1001,"&gt;=1000", Crowdfunding!G2:G1001,"=canceled",Crowdfunding!D2:D1001, "&lt;4999")</f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3">
      <c r="A4" t="s">
        <v>2096</v>
      </c>
      <c r="B4">
        <f>COUNTIFS(Crowdfunding!D2:D1001,"&gt;=5000", Crowdfunding!G2:G1001,"=successful",Crowdfunding!D2:D1001, "&lt;9999")</f>
        <v>164</v>
      </c>
      <c r="C4">
        <f>COUNTIFS(Crowdfunding!D2:D1001,"&gt;=5000", Crowdfunding!G2:G1001,"=failed",Crowdfunding!D2:D1001, "&lt;9999")</f>
        <v>126</v>
      </c>
      <c r="D4">
        <f>COUNTIFS(Crowdfunding!D2:D1001,"&gt;=5000", Crowdfunding!G2:G1001,"=canceled",Crowdfunding!D2:D1001, "&lt;9999")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3">
      <c r="A5" t="s">
        <v>2097</v>
      </c>
      <c r="B5">
        <f>COUNTIFS(Crowdfunding!D2:D1001,"&gt;=10000", Crowdfunding!G2:G1001,"=successful",Crowdfunding!D2:D1001, "&lt;14999")</f>
        <v>4</v>
      </c>
      <c r="C5">
        <f>COUNTIFS(Crowdfunding!D2:D1001,"&gt;=10000", Crowdfunding!G2:G1001,"=failed",Crowdfunding!D2:D1001, "&lt;14999")</f>
        <v>5</v>
      </c>
      <c r="D5">
        <f>COUNTIFS(Crowdfunding!D2:D1001,"&gt;=10000", Crowdfunding!G2:G1001,"=canceled",Crowdfunding!D2:D1001, "&lt;14999")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3">
      <c r="A6" t="s">
        <v>2098</v>
      </c>
      <c r="B6">
        <f>COUNTIFS(Crowdfunding!D2:D1001,"&gt;=15000", Crowdfunding!G2:G1001,"=successful",Crowdfunding!D2:D1001, "&lt;19999")</f>
        <v>10</v>
      </c>
      <c r="C6">
        <f>COUNTIFS(Crowdfunding!D2:D1001,"&gt;=15000", Crowdfunding!G2:G1001,"=failed",Crowdfunding!D2:D1001, "&lt;19999")</f>
        <v>0</v>
      </c>
      <c r="D6">
        <f>COUNTIFS(Crowdfunding!D2:D1001,"&gt;=15000", Crowdfunding!G2:G1001,"=canceled",Crowdfunding!D2:D1001, "&lt;19999")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3">
      <c r="A7" t="s">
        <v>2099</v>
      </c>
      <c r="B7">
        <f>COUNTIFS(Crowdfunding!D2:D1001,"&gt;=20000", Crowdfunding!G2:G1001,"=successful",Crowdfunding!D2:D1001, "&lt;24999")</f>
        <v>7</v>
      </c>
      <c r="C7">
        <f>COUNTIFS(Crowdfunding!D2:D1001,"&gt;=20000", Crowdfunding!G2:G1001,"=failed",Crowdfunding!D2:D1001, "&lt;24999")</f>
        <v>0</v>
      </c>
      <c r="D7">
        <f>COUNTIFS(Crowdfunding!D2:D1001,"&gt;=20000", Crowdfunding!G2:G1001,"=canceled",Crowdfunding!D2:D1001, "&lt;24999")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3">
      <c r="A8" t="s">
        <v>2100</v>
      </c>
      <c r="B8">
        <f>COUNTIFS(Crowdfunding!D2:D1001,"&gt;=25000", Crowdfunding!G2:G1001,"=successful",Crowdfunding!D2:D1001, "&lt;29999")</f>
        <v>11</v>
      </c>
      <c r="C8">
        <f>COUNTIFS(Crowdfunding!D2:D1001,"&gt;=25000", Crowdfunding!G2:G1001,"=FAILED",Crowdfunding!D2:D1001, "&lt;29999")</f>
        <v>3</v>
      </c>
      <c r="D8">
        <f>COUNTIFS(Crowdfunding!D2:D1001,"&gt;=25000", Crowdfunding!G2:G1001,"=CANCELED",Crowdfunding!D2:D1001, "&lt;29999")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3">
      <c r="A9" t="s">
        <v>2101</v>
      </c>
      <c r="B9">
        <f>COUNTIFS(Crowdfunding!D2:D1001,"&gt;=30000", Crowdfunding!G2:G1001,"=successful",Crowdfunding!D2:D1001, "&lt;34999")</f>
        <v>7</v>
      </c>
      <c r="C9">
        <f>COUNTIFS(Crowdfunding!D2:D1001,"&gt;=30000", Crowdfunding!G2:G1001,"=FAILED",Crowdfunding!D2:D1001, "&lt;34999")</f>
        <v>0</v>
      </c>
      <c r="D9">
        <f>COUNTIFS(Crowdfunding!D2:D1001,"&gt;=30000", Crowdfunding!G2:G1001,"=canceled",Crowdfunding!D2:D1001, "&lt;34999")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3">
      <c r="A10" t="s">
        <v>2102</v>
      </c>
      <c r="B10">
        <f>COUNTIFS(Crowdfunding!D2:D1001,"&gt;=35000", Crowdfunding!G2:G1001,"=successful",Crowdfunding!D2:D1001, "&lt;39999")</f>
        <v>8</v>
      </c>
      <c r="C10">
        <f>COUNTIFS(Crowdfunding!D2:D1001,"&gt;=35000", Crowdfunding!G2:G1001,"=failed",Crowdfunding!D2:D1001, "&lt;39999")</f>
        <v>3</v>
      </c>
      <c r="D10">
        <f>COUNTIFS(Crowdfunding!D2:D1001,"&gt;=35000", Crowdfunding!G2:G1001,"=canceled",Crowdfunding!D2:D1001, "&lt;39999")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3">
      <c r="A11" t="s">
        <v>2103</v>
      </c>
      <c r="B11">
        <f>COUNTIFS(Crowdfunding!D2:D1001,"&gt;=40000", Crowdfunding!G2:G1001,"=successful",Crowdfunding!D2:D1001, "&lt;44900")</f>
        <v>11</v>
      </c>
      <c r="C11">
        <f>COUNTIFS(Crowdfunding!D2:D1001,"&gt;=40000", Crowdfunding!G2:G1001,"=failed",Crowdfunding!D2:D1001, "&lt;44900")</f>
        <v>3</v>
      </c>
      <c r="D11">
        <f>COUNTIFS(Crowdfunding!D2:D1001,"&gt;=40000", Crowdfunding!G2:G1001,"=canceled",Crowdfunding!D2:D1001, "&lt;44900")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3">
      <c r="A12" t="s">
        <v>2104</v>
      </c>
      <c r="B12">
        <f>COUNTIFS(Crowdfunding!D2:D1001,"&gt;=45000", Crowdfunding!G2:G1001,"=successful",Crowdfunding!D2:D1001, "&lt;49999")</f>
        <v>8</v>
      </c>
      <c r="C12">
        <f>COUNTIFS(Crowdfunding!D2:D1001,"&gt;=45000", Crowdfunding!G2:G1001,"=failed",Crowdfunding!D2:D1001, "&lt;49999")</f>
        <v>3</v>
      </c>
      <c r="D12">
        <f>COUNTIFS(Crowdfunding!D2:D1001,"&gt;=45000", Crowdfunding!G2:G1001,"=canceled",Crowdfunding!D2:D1001, "&lt;49999")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3">
      <c r="A13" t="s">
        <v>2105</v>
      </c>
      <c r="B13">
        <f>COUNTIFS(Crowdfunding!D2:D1001,"&gt;=50000", Crowdfunding!G2:G1001,"=successful")</f>
        <v>114</v>
      </c>
      <c r="C13">
        <f>COUNTIFS(Crowdfunding!D2:D1001,"&gt;=50000", Crowdfunding!G2:G1001,"=failed")</f>
        <v>163</v>
      </c>
      <c r="D13">
        <f>COUNTIFS(Crowdfunding!D2:D1001,"&gt;=50000", Crowdfunding!G2:G1001,"=canceled")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EFE9-84F9-4044-9C0E-CDD19E232F8B}">
  <dimension ref="A1:H566"/>
  <sheetViews>
    <sheetView topLeftCell="A2" workbookViewId="0">
      <selection activeCell="H31" sqref="H31"/>
    </sheetView>
  </sheetViews>
  <sheetFormatPr defaultRowHeight="15.6" x14ac:dyDescent="0.3"/>
  <cols>
    <col min="1" max="1" width="15.3984375" customWidth="1"/>
    <col min="2" max="2" width="19.3984375" customWidth="1"/>
    <col min="3" max="3" width="17" customWidth="1"/>
    <col min="4" max="4" width="23.8984375" customWidth="1"/>
    <col min="6" max="6" width="33.19921875" customWidth="1"/>
    <col min="7" max="7" width="21.8984375" customWidth="1"/>
    <col min="8" max="8" width="21.69921875" customWidth="1"/>
    <col min="9" max="9" width="14.69921875" customWidth="1"/>
  </cols>
  <sheetData>
    <row r="1" spans="1:8" ht="37.799999999999997" customHeight="1" x14ac:dyDescent="0.3">
      <c r="A1" s="18" t="s">
        <v>4</v>
      </c>
      <c r="B1" s="18" t="s">
        <v>5</v>
      </c>
      <c r="C1" s="18" t="s">
        <v>4</v>
      </c>
      <c r="D1" s="18" t="s">
        <v>5</v>
      </c>
      <c r="F1" s="19"/>
      <c r="G1" s="20" t="s">
        <v>2111</v>
      </c>
      <c r="H1" s="20" t="s">
        <v>2114</v>
      </c>
    </row>
    <row r="2" spans="1:8" x14ac:dyDescent="0.3">
      <c r="A2" s="16" t="s">
        <v>20</v>
      </c>
      <c r="B2" s="16">
        <v>158</v>
      </c>
      <c r="C2" s="15" t="s">
        <v>14</v>
      </c>
      <c r="D2" s="15">
        <v>0</v>
      </c>
      <c r="F2" s="18" t="s">
        <v>2107</v>
      </c>
      <c r="G2">
        <f>AVERAGE(B2:B566)</f>
        <v>851.14690265486729</v>
      </c>
      <c r="H2">
        <f>AVERAGE(D2:D365)</f>
        <v>585.61538461538464</v>
      </c>
    </row>
    <row r="3" spans="1:8" x14ac:dyDescent="0.3">
      <c r="A3" s="15" t="s">
        <v>20</v>
      </c>
      <c r="B3" s="15">
        <v>1425</v>
      </c>
      <c r="C3" s="16" t="s">
        <v>14</v>
      </c>
      <c r="D3" s="16">
        <v>24</v>
      </c>
      <c r="F3" s="18" t="s">
        <v>2108</v>
      </c>
      <c r="G3">
        <f>MEDIAN((B2:B566))</f>
        <v>201</v>
      </c>
      <c r="H3">
        <f>MEDIAN(B2:B365)</f>
        <v>210</v>
      </c>
    </row>
    <row r="4" spans="1:8" x14ac:dyDescent="0.3">
      <c r="A4" s="16" t="s">
        <v>20</v>
      </c>
      <c r="B4" s="16">
        <v>174</v>
      </c>
      <c r="C4" s="15" t="s">
        <v>14</v>
      </c>
      <c r="D4" s="15">
        <v>53</v>
      </c>
      <c r="F4" s="18" t="s">
        <v>2109</v>
      </c>
      <c r="G4">
        <f>MIN(B2:B566)</f>
        <v>16</v>
      </c>
      <c r="H4">
        <f>MIN(D2:D365)</f>
        <v>0</v>
      </c>
    </row>
    <row r="5" spans="1:8" x14ac:dyDescent="0.3">
      <c r="A5" s="16" t="s">
        <v>20</v>
      </c>
      <c r="B5" s="16">
        <v>227</v>
      </c>
      <c r="C5" s="15" t="s">
        <v>14</v>
      </c>
      <c r="D5" s="15">
        <v>18</v>
      </c>
      <c r="F5" s="18" t="s">
        <v>2110</v>
      </c>
      <c r="G5">
        <f>MAX(B2:B566)</f>
        <v>7295</v>
      </c>
      <c r="H5">
        <f>MAX(D2:D365)</f>
        <v>6080</v>
      </c>
    </row>
    <row r="6" spans="1:8" ht="31.2" x14ac:dyDescent="0.3">
      <c r="A6" s="15" t="s">
        <v>20</v>
      </c>
      <c r="B6" s="15">
        <v>220</v>
      </c>
      <c r="C6" s="16" t="s">
        <v>14</v>
      </c>
      <c r="D6" s="16">
        <v>44</v>
      </c>
      <c r="F6" s="20" t="s">
        <v>2112</v>
      </c>
      <c r="G6">
        <f>_xlfn.VAR.P(G2:G5)</f>
        <v>9124144.1302631367</v>
      </c>
      <c r="H6">
        <f>_xlfn.VAR.P(D2:D365)</f>
        <v>921574.68174133555</v>
      </c>
    </row>
    <row r="7" spans="1:8" ht="31.2" x14ac:dyDescent="0.3">
      <c r="A7" s="16" t="s">
        <v>20</v>
      </c>
      <c r="B7" s="16">
        <v>98</v>
      </c>
      <c r="C7" s="16" t="s">
        <v>14</v>
      </c>
      <c r="D7" s="16">
        <v>27</v>
      </c>
      <c r="F7" s="20" t="s">
        <v>2113</v>
      </c>
      <c r="G7">
        <f>_xlfn.STDEV.S(B2:B566)</f>
        <v>1267.366006183523</v>
      </c>
      <c r="H7">
        <f>_xlfn.STDEV.P(D2:D365)</f>
        <v>959.98681331637863</v>
      </c>
    </row>
    <row r="8" spans="1:8" x14ac:dyDescent="0.3">
      <c r="A8" s="15" t="s">
        <v>20</v>
      </c>
      <c r="B8" s="15">
        <v>100</v>
      </c>
      <c r="C8" s="15" t="s">
        <v>14</v>
      </c>
      <c r="D8" s="15">
        <v>55</v>
      </c>
    </row>
    <row r="9" spans="1:8" x14ac:dyDescent="0.3">
      <c r="A9" s="16" t="s">
        <v>20</v>
      </c>
      <c r="B9" s="16">
        <v>1249</v>
      </c>
      <c r="C9" s="15" t="s">
        <v>14</v>
      </c>
      <c r="D9" s="15">
        <v>200</v>
      </c>
    </row>
    <row r="10" spans="1:8" x14ac:dyDescent="0.3">
      <c r="A10" s="15" t="s">
        <v>20</v>
      </c>
      <c r="B10" s="15">
        <v>1396</v>
      </c>
      <c r="C10" s="16" t="s">
        <v>14</v>
      </c>
      <c r="D10" s="16">
        <v>452</v>
      </c>
    </row>
    <row r="11" spans="1:8" x14ac:dyDescent="0.3">
      <c r="A11" s="15" t="s">
        <v>20</v>
      </c>
      <c r="B11" s="15">
        <v>890</v>
      </c>
      <c r="C11" s="16" t="s">
        <v>14</v>
      </c>
      <c r="D11" s="16">
        <v>674</v>
      </c>
    </row>
    <row r="12" spans="1:8" x14ac:dyDescent="0.3">
      <c r="A12" s="16" t="s">
        <v>20</v>
      </c>
      <c r="B12" s="16">
        <v>142</v>
      </c>
      <c r="C12" s="16" t="s">
        <v>14</v>
      </c>
      <c r="D12" s="16">
        <v>558</v>
      </c>
    </row>
    <row r="13" spans="1:8" x14ac:dyDescent="0.3">
      <c r="A13" s="15" t="s">
        <v>20</v>
      </c>
      <c r="B13" s="15">
        <v>2673</v>
      </c>
      <c r="C13" s="16" t="s">
        <v>14</v>
      </c>
      <c r="D13" s="16">
        <v>15</v>
      </c>
    </row>
    <row r="14" spans="1:8" x14ac:dyDescent="0.3">
      <c r="A14" s="16" t="s">
        <v>20</v>
      </c>
      <c r="B14" s="16">
        <v>163</v>
      </c>
      <c r="C14" s="15" t="s">
        <v>14</v>
      </c>
      <c r="D14" s="15">
        <v>2307</v>
      </c>
    </row>
    <row r="15" spans="1:8" x14ac:dyDescent="0.3">
      <c r="A15" s="15" t="s">
        <v>20</v>
      </c>
      <c r="B15" s="15">
        <v>2220</v>
      </c>
      <c r="C15" s="16" t="s">
        <v>14</v>
      </c>
      <c r="D15" s="16">
        <v>88</v>
      </c>
    </row>
    <row r="16" spans="1:8" x14ac:dyDescent="0.3">
      <c r="A16" s="16" t="s">
        <v>20</v>
      </c>
      <c r="B16" s="16">
        <v>1606</v>
      </c>
      <c r="C16" s="16" t="s">
        <v>14</v>
      </c>
      <c r="D16" s="16">
        <v>48</v>
      </c>
    </row>
    <row r="17" spans="1:6" x14ac:dyDescent="0.3">
      <c r="A17" s="15" t="s">
        <v>20</v>
      </c>
      <c r="B17" s="15">
        <v>129</v>
      </c>
      <c r="C17" s="15" t="s">
        <v>14</v>
      </c>
      <c r="D17" s="15">
        <v>1</v>
      </c>
    </row>
    <row r="18" spans="1:6" x14ac:dyDescent="0.3">
      <c r="A18" s="16" t="s">
        <v>20</v>
      </c>
      <c r="B18" s="16">
        <v>226</v>
      </c>
      <c r="C18" s="16" t="s">
        <v>14</v>
      </c>
      <c r="D18" s="16">
        <v>1467</v>
      </c>
    </row>
    <row r="19" spans="1:6" x14ac:dyDescent="0.3">
      <c r="A19" s="16" t="s">
        <v>20</v>
      </c>
      <c r="B19" s="16">
        <v>5419</v>
      </c>
      <c r="C19" s="15" t="s">
        <v>14</v>
      </c>
      <c r="D19" s="15">
        <v>75</v>
      </c>
    </row>
    <row r="20" spans="1:6" x14ac:dyDescent="0.3">
      <c r="A20" s="15" t="s">
        <v>20</v>
      </c>
      <c r="B20" s="15">
        <v>165</v>
      </c>
      <c r="C20" s="15" t="s">
        <v>14</v>
      </c>
      <c r="D20" s="15">
        <v>120</v>
      </c>
    </row>
    <row r="21" spans="1:6" x14ac:dyDescent="0.3">
      <c r="A21" s="16" t="s">
        <v>20</v>
      </c>
      <c r="B21" s="16">
        <v>1965</v>
      </c>
      <c r="C21" s="16" t="s">
        <v>14</v>
      </c>
      <c r="D21" s="16">
        <v>2253</v>
      </c>
    </row>
    <row r="22" spans="1:6" x14ac:dyDescent="0.3">
      <c r="A22" s="15" t="s">
        <v>20</v>
      </c>
      <c r="B22" s="15">
        <v>16</v>
      </c>
      <c r="C22" s="16" t="s">
        <v>14</v>
      </c>
      <c r="D22" s="16">
        <v>5</v>
      </c>
    </row>
    <row r="23" spans="1:6" x14ac:dyDescent="0.3">
      <c r="A23" s="16" t="s">
        <v>20</v>
      </c>
      <c r="B23" s="16">
        <v>107</v>
      </c>
      <c r="C23" s="15" t="s">
        <v>14</v>
      </c>
      <c r="D23" s="15">
        <v>38</v>
      </c>
    </row>
    <row r="24" spans="1:6" x14ac:dyDescent="0.3">
      <c r="A24" s="15" t="s">
        <v>20</v>
      </c>
      <c r="B24" s="15">
        <v>134</v>
      </c>
      <c r="C24" s="15" t="s">
        <v>14</v>
      </c>
      <c r="D24" s="15">
        <v>12</v>
      </c>
    </row>
    <row r="25" spans="1:6" x14ac:dyDescent="0.3">
      <c r="A25" s="15" t="s">
        <v>20</v>
      </c>
      <c r="B25" s="15">
        <v>198</v>
      </c>
      <c r="C25" s="15" t="s">
        <v>14</v>
      </c>
      <c r="D25" s="15">
        <v>1684</v>
      </c>
    </row>
    <row r="26" spans="1:6" x14ac:dyDescent="0.3">
      <c r="A26" s="16" t="s">
        <v>20</v>
      </c>
      <c r="B26" s="16">
        <v>111</v>
      </c>
      <c r="C26" s="16" t="s">
        <v>14</v>
      </c>
      <c r="D26" s="16">
        <v>56</v>
      </c>
      <c r="F26" t="s">
        <v>2115</v>
      </c>
    </row>
    <row r="27" spans="1:6" x14ac:dyDescent="0.3">
      <c r="A27" s="15" t="s">
        <v>20</v>
      </c>
      <c r="B27" s="15">
        <v>222</v>
      </c>
      <c r="C27" s="16" t="s">
        <v>14</v>
      </c>
      <c r="D27" s="16">
        <v>838</v>
      </c>
      <c r="F27" t="s">
        <v>2116</v>
      </c>
    </row>
    <row r="28" spans="1:6" x14ac:dyDescent="0.3">
      <c r="A28" s="16" t="s">
        <v>20</v>
      </c>
      <c r="B28" s="16">
        <v>6212</v>
      </c>
      <c r="C28" s="16" t="s">
        <v>14</v>
      </c>
      <c r="D28" s="16">
        <v>1000</v>
      </c>
    </row>
    <row r="29" spans="1:6" x14ac:dyDescent="0.3">
      <c r="A29" s="15" t="s">
        <v>20</v>
      </c>
      <c r="B29" s="15">
        <v>98</v>
      </c>
      <c r="C29" s="16" t="s">
        <v>14</v>
      </c>
      <c r="D29" s="16">
        <v>1482</v>
      </c>
    </row>
    <row r="30" spans="1:6" x14ac:dyDescent="0.3">
      <c r="A30" s="15" t="s">
        <v>20</v>
      </c>
      <c r="B30" s="15">
        <v>92</v>
      </c>
      <c r="C30" s="15" t="s">
        <v>14</v>
      </c>
      <c r="D30" s="15">
        <v>106</v>
      </c>
    </row>
    <row r="31" spans="1:6" x14ac:dyDescent="0.3">
      <c r="A31" s="16" t="s">
        <v>20</v>
      </c>
      <c r="B31" s="16">
        <v>149</v>
      </c>
      <c r="C31" s="16" t="s">
        <v>14</v>
      </c>
      <c r="D31" s="16">
        <v>679</v>
      </c>
    </row>
    <row r="32" spans="1:6" x14ac:dyDescent="0.3">
      <c r="A32" s="15" t="s">
        <v>20</v>
      </c>
      <c r="B32" s="15">
        <v>2431</v>
      </c>
      <c r="C32" s="15" t="s">
        <v>14</v>
      </c>
      <c r="D32" s="15">
        <v>1220</v>
      </c>
    </row>
    <row r="33" spans="1:4" x14ac:dyDescent="0.3">
      <c r="A33" s="16" t="s">
        <v>20</v>
      </c>
      <c r="B33" s="16">
        <v>303</v>
      </c>
      <c r="C33" s="15" t="s">
        <v>14</v>
      </c>
      <c r="D33" s="15">
        <v>1</v>
      </c>
    </row>
    <row r="34" spans="1:4" x14ac:dyDescent="0.3">
      <c r="A34" s="16" t="s">
        <v>20</v>
      </c>
      <c r="B34" s="16">
        <v>209</v>
      </c>
      <c r="C34" s="16" t="s">
        <v>14</v>
      </c>
      <c r="D34" s="16">
        <v>37</v>
      </c>
    </row>
    <row r="35" spans="1:4" x14ac:dyDescent="0.3">
      <c r="A35" s="16" t="s">
        <v>20</v>
      </c>
      <c r="B35" s="16">
        <v>131</v>
      </c>
      <c r="C35" s="16" t="s">
        <v>14</v>
      </c>
      <c r="D35" s="16">
        <v>60</v>
      </c>
    </row>
    <row r="36" spans="1:4" x14ac:dyDescent="0.3">
      <c r="A36" s="15" t="s">
        <v>20</v>
      </c>
      <c r="B36" s="15">
        <v>164</v>
      </c>
      <c r="C36" s="15" t="s">
        <v>14</v>
      </c>
      <c r="D36" s="15">
        <v>296</v>
      </c>
    </row>
    <row r="37" spans="1:4" x14ac:dyDescent="0.3">
      <c r="A37" s="16" t="s">
        <v>20</v>
      </c>
      <c r="B37" s="16">
        <v>201</v>
      </c>
      <c r="C37" s="16" t="s">
        <v>14</v>
      </c>
      <c r="D37" s="16">
        <v>3304</v>
      </c>
    </row>
    <row r="38" spans="1:4" x14ac:dyDescent="0.3">
      <c r="A38" s="15" t="s">
        <v>20</v>
      </c>
      <c r="B38" s="15">
        <v>211</v>
      </c>
      <c r="C38" s="15" t="s">
        <v>14</v>
      </c>
      <c r="D38" s="15">
        <v>73</v>
      </c>
    </row>
    <row r="39" spans="1:4" x14ac:dyDescent="0.3">
      <c r="A39" s="16" t="s">
        <v>20</v>
      </c>
      <c r="B39" s="16">
        <v>128</v>
      </c>
      <c r="C39" s="15" t="s">
        <v>14</v>
      </c>
      <c r="D39" s="15">
        <v>3387</v>
      </c>
    </row>
    <row r="40" spans="1:4" x14ac:dyDescent="0.3">
      <c r="A40" s="15" t="s">
        <v>20</v>
      </c>
      <c r="B40" s="15">
        <v>1600</v>
      </c>
      <c r="C40" s="16" t="s">
        <v>14</v>
      </c>
      <c r="D40" s="16">
        <v>662</v>
      </c>
    </row>
    <row r="41" spans="1:4" x14ac:dyDescent="0.3">
      <c r="A41" s="15" t="s">
        <v>20</v>
      </c>
      <c r="B41" s="15">
        <v>249</v>
      </c>
      <c r="C41" s="15" t="s">
        <v>14</v>
      </c>
      <c r="D41" s="15">
        <v>774</v>
      </c>
    </row>
    <row r="42" spans="1:4" x14ac:dyDescent="0.3">
      <c r="A42" s="16" t="s">
        <v>20</v>
      </c>
      <c r="B42" s="16">
        <v>236</v>
      </c>
      <c r="C42" s="16" t="s">
        <v>14</v>
      </c>
      <c r="D42" s="16">
        <v>672</v>
      </c>
    </row>
    <row r="43" spans="1:4" x14ac:dyDescent="0.3">
      <c r="A43" s="16" t="s">
        <v>20</v>
      </c>
      <c r="B43" s="16">
        <v>4065</v>
      </c>
      <c r="C43" s="15" t="s">
        <v>14</v>
      </c>
      <c r="D43" s="15">
        <v>940</v>
      </c>
    </row>
    <row r="44" spans="1:4" x14ac:dyDescent="0.3">
      <c r="A44" s="15" t="s">
        <v>20</v>
      </c>
      <c r="B44" s="15">
        <v>246</v>
      </c>
      <c r="C44" s="16" t="s">
        <v>14</v>
      </c>
      <c r="D44" s="16">
        <v>117</v>
      </c>
    </row>
    <row r="45" spans="1:4" x14ac:dyDescent="0.3">
      <c r="A45" s="15" t="s">
        <v>20</v>
      </c>
      <c r="B45" s="15">
        <v>2475</v>
      </c>
      <c r="C45" s="15" t="s">
        <v>14</v>
      </c>
      <c r="D45" s="15">
        <v>115</v>
      </c>
    </row>
    <row r="46" spans="1:4" x14ac:dyDescent="0.3">
      <c r="A46" s="16" t="s">
        <v>20</v>
      </c>
      <c r="B46" s="16">
        <v>76</v>
      </c>
      <c r="C46" s="16" t="s">
        <v>14</v>
      </c>
      <c r="D46" s="16">
        <v>326</v>
      </c>
    </row>
    <row r="47" spans="1:4" x14ac:dyDescent="0.3">
      <c r="A47" s="15" t="s">
        <v>20</v>
      </c>
      <c r="B47" s="15">
        <v>54</v>
      </c>
      <c r="C47" s="15" t="s">
        <v>14</v>
      </c>
      <c r="D47" s="15">
        <v>1</v>
      </c>
    </row>
    <row r="48" spans="1:4" x14ac:dyDescent="0.3">
      <c r="A48" s="16" t="s">
        <v>20</v>
      </c>
      <c r="B48" s="16">
        <v>88</v>
      </c>
      <c r="C48" s="16" t="s">
        <v>14</v>
      </c>
      <c r="D48" s="16">
        <v>1467</v>
      </c>
    </row>
    <row r="49" spans="1:4" x14ac:dyDescent="0.3">
      <c r="A49" s="15" t="s">
        <v>20</v>
      </c>
      <c r="B49" s="15">
        <v>85</v>
      </c>
      <c r="C49" s="16" t="s">
        <v>14</v>
      </c>
      <c r="D49" s="16">
        <v>5681</v>
      </c>
    </row>
    <row r="50" spans="1:4" x14ac:dyDescent="0.3">
      <c r="A50" s="16" t="s">
        <v>20</v>
      </c>
      <c r="B50" s="16">
        <v>170</v>
      </c>
      <c r="C50" s="15" t="s">
        <v>14</v>
      </c>
      <c r="D50" s="15">
        <v>1059</v>
      </c>
    </row>
    <row r="51" spans="1:4" x14ac:dyDescent="0.3">
      <c r="A51" s="15" t="s">
        <v>20</v>
      </c>
      <c r="B51" s="15">
        <v>330</v>
      </c>
      <c r="C51" s="16" t="s">
        <v>14</v>
      </c>
      <c r="D51" s="16">
        <v>1194</v>
      </c>
    </row>
    <row r="52" spans="1:4" x14ac:dyDescent="0.3">
      <c r="A52" s="15" t="s">
        <v>20</v>
      </c>
      <c r="B52" s="15">
        <v>127</v>
      </c>
      <c r="C52" s="16" t="s">
        <v>14</v>
      </c>
      <c r="D52" s="16">
        <v>30</v>
      </c>
    </row>
    <row r="53" spans="1:4" x14ac:dyDescent="0.3">
      <c r="A53" s="16" t="s">
        <v>20</v>
      </c>
      <c r="B53" s="16">
        <v>411</v>
      </c>
      <c r="C53" s="16" t="s">
        <v>14</v>
      </c>
      <c r="D53" s="16">
        <v>75</v>
      </c>
    </row>
    <row r="54" spans="1:4" x14ac:dyDescent="0.3">
      <c r="A54" s="15" t="s">
        <v>20</v>
      </c>
      <c r="B54" s="15">
        <v>180</v>
      </c>
      <c r="C54" s="15" t="s">
        <v>14</v>
      </c>
      <c r="D54" s="15">
        <v>955</v>
      </c>
    </row>
    <row r="55" spans="1:4" x14ac:dyDescent="0.3">
      <c r="A55" s="15" t="s">
        <v>20</v>
      </c>
      <c r="B55" s="15">
        <v>374</v>
      </c>
      <c r="C55" s="15" t="s">
        <v>14</v>
      </c>
      <c r="D55" s="15">
        <v>67</v>
      </c>
    </row>
    <row r="56" spans="1:4" x14ac:dyDescent="0.3">
      <c r="A56" s="16" t="s">
        <v>20</v>
      </c>
      <c r="B56" s="16">
        <v>71</v>
      </c>
      <c r="C56" s="16" t="s">
        <v>14</v>
      </c>
      <c r="D56" s="16">
        <v>5</v>
      </c>
    </row>
    <row r="57" spans="1:4" x14ac:dyDescent="0.3">
      <c r="A57" s="15" t="s">
        <v>20</v>
      </c>
      <c r="B57" s="15">
        <v>203</v>
      </c>
      <c r="C57" s="15" t="s">
        <v>14</v>
      </c>
      <c r="D57" s="15">
        <v>26</v>
      </c>
    </row>
    <row r="58" spans="1:4" x14ac:dyDescent="0.3">
      <c r="A58" s="15" t="s">
        <v>20</v>
      </c>
      <c r="B58" s="15">
        <v>113</v>
      </c>
      <c r="C58" s="16" t="s">
        <v>14</v>
      </c>
      <c r="D58" s="16">
        <v>1130</v>
      </c>
    </row>
    <row r="59" spans="1:4" x14ac:dyDescent="0.3">
      <c r="A59" s="16" t="s">
        <v>20</v>
      </c>
      <c r="B59" s="16">
        <v>96</v>
      </c>
      <c r="C59" s="15" t="s">
        <v>14</v>
      </c>
      <c r="D59" s="15">
        <v>782</v>
      </c>
    </row>
    <row r="60" spans="1:4" x14ac:dyDescent="0.3">
      <c r="A60" s="15" t="s">
        <v>20</v>
      </c>
      <c r="B60" s="15">
        <v>498</v>
      </c>
      <c r="C60" s="15" t="s">
        <v>14</v>
      </c>
      <c r="D60" s="15">
        <v>210</v>
      </c>
    </row>
    <row r="61" spans="1:4" x14ac:dyDescent="0.3">
      <c r="A61" s="15" t="s">
        <v>20</v>
      </c>
      <c r="B61" s="15">
        <v>180</v>
      </c>
      <c r="C61" s="16" t="s">
        <v>14</v>
      </c>
      <c r="D61" s="16">
        <v>136</v>
      </c>
    </row>
    <row r="62" spans="1:4" x14ac:dyDescent="0.3">
      <c r="A62" s="16" t="s">
        <v>20</v>
      </c>
      <c r="B62" s="16">
        <v>27</v>
      </c>
      <c r="C62" s="16" t="s">
        <v>14</v>
      </c>
      <c r="D62" s="16">
        <v>86</v>
      </c>
    </row>
    <row r="63" spans="1:4" x14ac:dyDescent="0.3">
      <c r="A63" s="15" t="s">
        <v>20</v>
      </c>
      <c r="B63" s="15">
        <v>2331</v>
      </c>
      <c r="C63" s="16" t="s">
        <v>14</v>
      </c>
      <c r="D63" s="16">
        <v>19</v>
      </c>
    </row>
    <row r="64" spans="1:4" x14ac:dyDescent="0.3">
      <c r="A64" s="16" t="s">
        <v>20</v>
      </c>
      <c r="B64" s="16">
        <v>113</v>
      </c>
      <c r="C64" s="15" t="s">
        <v>14</v>
      </c>
      <c r="D64" s="15">
        <v>886</v>
      </c>
    </row>
    <row r="65" spans="1:4" x14ac:dyDescent="0.3">
      <c r="A65" s="16" t="s">
        <v>20</v>
      </c>
      <c r="B65" s="16">
        <v>164</v>
      </c>
      <c r="C65" s="15" t="s">
        <v>14</v>
      </c>
      <c r="D65" s="15">
        <v>35</v>
      </c>
    </row>
    <row r="66" spans="1:4" x14ac:dyDescent="0.3">
      <c r="A66" s="16" t="s">
        <v>20</v>
      </c>
      <c r="B66" s="16">
        <v>164</v>
      </c>
      <c r="C66" s="15" t="s">
        <v>14</v>
      </c>
      <c r="D66" s="15">
        <v>24</v>
      </c>
    </row>
    <row r="67" spans="1:4" x14ac:dyDescent="0.3">
      <c r="A67" s="15" t="s">
        <v>20</v>
      </c>
      <c r="B67" s="15">
        <v>336</v>
      </c>
      <c r="C67" s="16" t="s">
        <v>14</v>
      </c>
      <c r="D67" s="16">
        <v>86</v>
      </c>
    </row>
    <row r="68" spans="1:4" x14ac:dyDescent="0.3">
      <c r="A68" s="15" t="s">
        <v>20</v>
      </c>
      <c r="B68" s="15">
        <v>1917</v>
      </c>
      <c r="C68" s="15" t="s">
        <v>14</v>
      </c>
      <c r="D68" s="15">
        <v>243</v>
      </c>
    </row>
    <row r="69" spans="1:4" x14ac:dyDescent="0.3">
      <c r="A69" s="16" t="s">
        <v>20</v>
      </c>
      <c r="B69" s="16">
        <v>95</v>
      </c>
      <c r="C69" s="16" t="s">
        <v>14</v>
      </c>
      <c r="D69" s="16">
        <v>65</v>
      </c>
    </row>
    <row r="70" spans="1:4" x14ac:dyDescent="0.3">
      <c r="A70" s="15" t="s">
        <v>20</v>
      </c>
      <c r="B70" s="15">
        <v>147</v>
      </c>
      <c r="C70" s="15" t="s">
        <v>14</v>
      </c>
      <c r="D70" s="15">
        <v>100</v>
      </c>
    </row>
    <row r="71" spans="1:4" x14ac:dyDescent="0.3">
      <c r="A71" s="16" t="s">
        <v>20</v>
      </c>
      <c r="B71" s="16">
        <v>86</v>
      </c>
      <c r="C71" s="15" t="s">
        <v>14</v>
      </c>
      <c r="D71" s="15">
        <v>168</v>
      </c>
    </row>
    <row r="72" spans="1:4" x14ac:dyDescent="0.3">
      <c r="A72" s="15" t="s">
        <v>20</v>
      </c>
      <c r="B72" s="15">
        <v>83</v>
      </c>
      <c r="C72" s="16" t="s">
        <v>14</v>
      </c>
      <c r="D72" s="16">
        <v>13</v>
      </c>
    </row>
    <row r="73" spans="1:4" x14ac:dyDescent="0.3">
      <c r="A73" s="16" t="s">
        <v>20</v>
      </c>
      <c r="B73" s="16">
        <v>676</v>
      </c>
      <c r="C73" s="15" t="s">
        <v>14</v>
      </c>
      <c r="D73" s="15">
        <v>1</v>
      </c>
    </row>
    <row r="74" spans="1:4" x14ac:dyDescent="0.3">
      <c r="A74" s="15" t="s">
        <v>20</v>
      </c>
      <c r="B74" s="15">
        <v>361</v>
      </c>
      <c r="C74" s="15" t="s">
        <v>14</v>
      </c>
      <c r="D74" s="15">
        <v>40</v>
      </c>
    </row>
    <row r="75" spans="1:4" x14ac:dyDescent="0.3">
      <c r="A75" s="16" t="s">
        <v>20</v>
      </c>
      <c r="B75" s="16">
        <v>131</v>
      </c>
      <c r="C75" s="15" t="s">
        <v>14</v>
      </c>
      <c r="D75" s="15">
        <v>226</v>
      </c>
    </row>
    <row r="76" spans="1:4" x14ac:dyDescent="0.3">
      <c r="A76" s="15" t="s">
        <v>20</v>
      </c>
      <c r="B76" s="15">
        <v>126</v>
      </c>
      <c r="C76" s="16" t="s">
        <v>14</v>
      </c>
      <c r="D76" s="16">
        <v>1625</v>
      </c>
    </row>
    <row r="77" spans="1:4" x14ac:dyDescent="0.3">
      <c r="A77" s="16" t="s">
        <v>20</v>
      </c>
      <c r="B77" s="16">
        <v>275</v>
      </c>
      <c r="C77" s="16" t="s">
        <v>14</v>
      </c>
      <c r="D77" s="16">
        <v>143</v>
      </c>
    </row>
    <row r="78" spans="1:4" x14ac:dyDescent="0.3">
      <c r="A78" s="15" t="s">
        <v>20</v>
      </c>
      <c r="B78" s="15">
        <v>67</v>
      </c>
      <c r="C78" s="16" t="s">
        <v>14</v>
      </c>
      <c r="D78" s="16">
        <v>934</v>
      </c>
    </row>
    <row r="79" spans="1:4" x14ac:dyDescent="0.3">
      <c r="A79" s="16" t="s">
        <v>20</v>
      </c>
      <c r="B79" s="16">
        <v>154</v>
      </c>
      <c r="C79" s="15" t="s">
        <v>14</v>
      </c>
      <c r="D79" s="15">
        <v>17</v>
      </c>
    </row>
    <row r="80" spans="1:4" x14ac:dyDescent="0.3">
      <c r="A80" s="15" t="s">
        <v>20</v>
      </c>
      <c r="B80" s="15">
        <v>1782</v>
      </c>
      <c r="C80" s="16" t="s">
        <v>14</v>
      </c>
      <c r="D80" s="16">
        <v>2179</v>
      </c>
    </row>
    <row r="81" spans="1:4" x14ac:dyDescent="0.3">
      <c r="A81" s="16" t="s">
        <v>20</v>
      </c>
      <c r="B81" s="16">
        <v>903</v>
      </c>
      <c r="C81" s="16" t="s">
        <v>14</v>
      </c>
      <c r="D81" s="16">
        <v>931</v>
      </c>
    </row>
    <row r="82" spans="1:4" x14ac:dyDescent="0.3">
      <c r="A82" s="15" t="s">
        <v>20</v>
      </c>
      <c r="B82" s="15">
        <v>94</v>
      </c>
      <c r="C82" s="16" t="s">
        <v>14</v>
      </c>
      <c r="D82" s="16">
        <v>92</v>
      </c>
    </row>
    <row r="83" spans="1:4" x14ac:dyDescent="0.3">
      <c r="A83" s="16" t="s">
        <v>20</v>
      </c>
      <c r="B83" s="16">
        <v>180</v>
      </c>
      <c r="C83" s="15" t="s">
        <v>14</v>
      </c>
      <c r="D83" s="15">
        <v>57</v>
      </c>
    </row>
    <row r="84" spans="1:4" x14ac:dyDescent="0.3">
      <c r="A84" s="15" t="s">
        <v>20</v>
      </c>
      <c r="B84" s="15">
        <v>533</v>
      </c>
      <c r="C84" s="16" t="s">
        <v>14</v>
      </c>
      <c r="D84" s="16">
        <v>41</v>
      </c>
    </row>
    <row r="85" spans="1:4" x14ac:dyDescent="0.3">
      <c r="A85" s="16" t="s">
        <v>20</v>
      </c>
      <c r="B85" s="16">
        <v>2443</v>
      </c>
      <c r="C85" s="15" t="s">
        <v>14</v>
      </c>
      <c r="D85" s="15">
        <v>1</v>
      </c>
    </row>
    <row r="86" spans="1:4" x14ac:dyDescent="0.3">
      <c r="A86" s="15" t="s">
        <v>20</v>
      </c>
      <c r="B86" s="15">
        <v>89</v>
      </c>
      <c r="C86" s="16" t="s">
        <v>14</v>
      </c>
      <c r="D86" s="16">
        <v>101</v>
      </c>
    </row>
    <row r="87" spans="1:4" x14ac:dyDescent="0.3">
      <c r="A87" s="16" t="s">
        <v>20</v>
      </c>
      <c r="B87" s="16">
        <v>159</v>
      </c>
      <c r="C87" s="16" t="s">
        <v>14</v>
      </c>
      <c r="D87" s="16">
        <v>1335</v>
      </c>
    </row>
    <row r="88" spans="1:4" x14ac:dyDescent="0.3">
      <c r="A88" s="16" t="s">
        <v>20</v>
      </c>
      <c r="B88" s="16">
        <v>50</v>
      </c>
      <c r="C88" s="15" t="s">
        <v>14</v>
      </c>
      <c r="D88" s="15">
        <v>15</v>
      </c>
    </row>
    <row r="89" spans="1:4" x14ac:dyDescent="0.3">
      <c r="A89" s="15" t="s">
        <v>20</v>
      </c>
      <c r="B89" s="15">
        <v>186</v>
      </c>
      <c r="C89" s="16" t="s">
        <v>14</v>
      </c>
      <c r="D89" s="16">
        <v>454</v>
      </c>
    </row>
    <row r="90" spans="1:4" x14ac:dyDescent="0.3">
      <c r="A90" s="16" t="s">
        <v>20</v>
      </c>
      <c r="B90" s="16">
        <v>1071</v>
      </c>
      <c r="C90" s="15" t="s">
        <v>14</v>
      </c>
      <c r="D90" s="15">
        <v>3182</v>
      </c>
    </row>
    <row r="91" spans="1:4" x14ac:dyDescent="0.3">
      <c r="A91" s="15" t="s">
        <v>20</v>
      </c>
      <c r="B91" s="15">
        <v>117</v>
      </c>
      <c r="C91" s="15" t="s">
        <v>14</v>
      </c>
      <c r="D91" s="15">
        <v>15</v>
      </c>
    </row>
    <row r="92" spans="1:4" x14ac:dyDescent="0.3">
      <c r="A92" s="16" t="s">
        <v>20</v>
      </c>
      <c r="B92" s="16">
        <v>70</v>
      </c>
      <c r="C92" s="15" t="s">
        <v>14</v>
      </c>
      <c r="D92" s="15">
        <v>133</v>
      </c>
    </row>
    <row r="93" spans="1:4" x14ac:dyDescent="0.3">
      <c r="A93" s="15" t="s">
        <v>20</v>
      </c>
      <c r="B93" s="15">
        <v>135</v>
      </c>
      <c r="C93" s="16" t="s">
        <v>14</v>
      </c>
      <c r="D93" s="16">
        <v>2062</v>
      </c>
    </row>
    <row r="94" spans="1:4" x14ac:dyDescent="0.3">
      <c r="A94" s="16" t="s">
        <v>20</v>
      </c>
      <c r="B94" s="16">
        <v>768</v>
      </c>
      <c r="C94" s="16" t="s">
        <v>14</v>
      </c>
      <c r="D94" s="16">
        <v>29</v>
      </c>
    </row>
    <row r="95" spans="1:4" x14ac:dyDescent="0.3">
      <c r="A95" s="16" t="s">
        <v>20</v>
      </c>
      <c r="B95" s="16">
        <v>199</v>
      </c>
      <c r="C95" s="15" t="s">
        <v>14</v>
      </c>
      <c r="D95" s="15">
        <v>132</v>
      </c>
    </row>
    <row r="96" spans="1:4" x14ac:dyDescent="0.3">
      <c r="A96" s="15" t="s">
        <v>20</v>
      </c>
      <c r="B96" s="15">
        <v>107</v>
      </c>
      <c r="C96" s="15" t="s">
        <v>14</v>
      </c>
      <c r="D96" s="15">
        <v>137</v>
      </c>
    </row>
    <row r="97" spans="1:4" x14ac:dyDescent="0.3">
      <c r="A97" s="16" t="s">
        <v>20</v>
      </c>
      <c r="B97" s="16">
        <v>195</v>
      </c>
      <c r="C97" s="15" t="s">
        <v>14</v>
      </c>
      <c r="D97" s="15">
        <v>908</v>
      </c>
    </row>
    <row r="98" spans="1:4" x14ac:dyDescent="0.3">
      <c r="A98" s="15" t="s">
        <v>20</v>
      </c>
      <c r="B98" s="15">
        <v>3376</v>
      </c>
      <c r="C98" s="15" t="s">
        <v>14</v>
      </c>
      <c r="D98" s="15">
        <v>10</v>
      </c>
    </row>
    <row r="99" spans="1:4" x14ac:dyDescent="0.3">
      <c r="A99" s="15" t="s">
        <v>20</v>
      </c>
      <c r="B99" s="15">
        <v>41</v>
      </c>
      <c r="C99" s="16" t="s">
        <v>14</v>
      </c>
      <c r="D99" s="16">
        <v>1910</v>
      </c>
    </row>
    <row r="100" spans="1:4" x14ac:dyDescent="0.3">
      <c r="A100" s="16" t="s">
        <v>20</v>
      </c>
      <c r="B100" s="16">
        <v>1821</v>
      </c>
      <c r="C100" s="15" t="s">
        <v>14</v>
      </c>
      <c r="D100" s="15">
        <v>38</v>
      </c>
    </row>
    <row r="101" spans="1:4" x14ac:dyDescent="0.3">
      <c r="A101" s="15" t="s">
        <v>20</v>
      </c>
      <c r="B101" s="15">
        <v>164</v>
      </c>
      <c r="C101" s="16" t="s">
        <v>14</v>
      </c>
      <c r="D101" s="16">
        <v>104</v>
      </c>
    </row>
    <row r="102" spans="1:4" x14ac:dyDescent="0.3">
      <c r="A102" s="15" t="s">
        <v>20</v>
      </c>
      <c r="B102" s="15">
        <v>157</v>
      </c>
      <c r="C102" s="16" t="s">
        <v>14</v>
      </c>
      <c r="D102" s="16">
        <v>49</v>
      </c>
    </row>
    <row r="103" spans="1:4" x14ac:dyDescent="0.3">
      <c r="A103" s="16" t="s">
        <v>20</v>
      </c>
      <c r="B103" s="16">
        <v>246</v>
      </c>
      <c r="C103" s="15" t="s">
        <v>14</v>
      </c>
      <c r="D103" s="15">
        <v>1</v>
      </c>
    </row>
    <row r="104" spans="1:4" x14ac:dyDescent="0.3">
      <c r="A104" s="15" t="s">
        <v>20</v>
      </c>
      <c r="B104" s="15">
        <v>1396</v>
      </c>
      <c r="C104" s="15" t="s">
        <v>14</v>
      </c>
      <c r="D104" s="15">
        <v>245</v>
      </c>
    </row>
    <row r="105" spans="1:4" x14ac:dyDescent="0.3">
      <c r="A105" s="16" t="s">
        <v>20</v>
      </c>
      <c r="B105" s="16">
        <v>2506</v>
      </c>
      <c r="C105" s="16" t="s">
        <v>14</v>
      </c>
      <c r="D105" s="16">
        <v>32</v>
      </c>
    </row>
    <row r="106" spans="1:4" x14ac:dyDescent="0.3">
      <c r="A106" s="15" t="s">
        <v>20</v>
      </c>
      <c r="B106" s="15">
        <v>244</v>
      </c>
      <c r="C106" s="15" t="s">
        <v>14</v>
      </c>
      <c r="D106" s="15">
        <v>7</v>
      </c>
    </row>
    <row r="107" spans="1:4" x14ac:dyDescent="0.3">
      <c r="A107" s="16" t="s">
        <v>20</v>
      </c>
      <c r="B107" s="16">
        <v>146</v>
      </c>
      <c r="C107" s="15" t="s">
        <v>14</v>
      </c>
      <c r="D107" s="15">
        <v>803</v>
      </c>
    </row>
    <row r="108" spans="1:4" x14ac:dyDescent="0.3">
      <c r="A108" s="16" t="s">
        <v>20</v>
      </c>
      <c r="B108" s="16">
        <v>1267</v>
      </c>
      <c r="C108" s="15" t="s">
        <v>14</v>
      </c>
      <c r="D108" s="15">
        <v>16</v>
      </c>
    </row>
    <row r="109" spans="1:4" x14ac:dyDescent="0.3">
      <c r="A109" s="16" t="s">
        <v>20</v>
      </c>
      <c r="B109" s="16">
        <v>1561</v>
      </c>
      <c r="C109" s="16" t="s">
        <v>14</v>
      </c>
      <c r="D109" s="16">
        <v>31</v>
      </c>
    </row>
    <row r="110" spans="1:4" x14ac:dyDescent="0.3">
      <c r="A110" s="15" t="s">
        <v>20</v>
      </c>
      <c r="B110" s="15">
        <v>48</v>
      </c>
      <c r="C110" s="15" t="s">
        <v>14</v>
      </c>
      <c r="D110" s="15">
        <v>108</v>
      </c>
    </row>
    <row r="111" spans="1:4" x14ac:dyDescent="0.3">
      <c r="A111" s="16" t="s">
        <v>20</v>
      </c>
      <c r="B111" s="16">
        <v>2739</v>
      </c>
      <c r="C111" s="16" t="s">
        <v>14</v>
      </c>
      <c r="D111" s="16">
        <v>30</v>
      </c>
    </row>
    <row r="112" spans="1:4" x14ac:dyDescent="0.3">
      <c r="A112" s="16" t="s">
        <v>20</v>
      </c>
      <c r="B112" s="16">
        <v>3537</v>
      </c>
      <c r="C112" s="15" t="s">
        <v>14</v>
      </c>
      <c r="D112" s="15">
        <v>17</v>
      </c>
    </row>
    <row r="113" spans="1:4" x14ac:dyDescent="0.3">
      <c r="A113" s="15" t="s">
        <v>20</v>
      </c>
      <c r="B113" s="15">
        <v>2107</v>
      </c>
      <c r="C113" s="15" t="s">
        <v>14</v>
      </c>
      <c r="D113" s="15">
        <v>80</v>
      </c>
    </row>
    <row r="114" spans="1:4" x14ac:dyDescent="0.3">
      <c r="A114" s="15" t="s">
        <v>20</v>
      </c>
      <c r="B114" s="15">
        <v>3318</v>
      </c>
      <c r="C114" s="16" t="s">
        <v>14</v>
      </c>
      <c r="D114" s="16">
        <v>2468</v>
      </c>
    </row>
    <row r="115" spans="1:4" x14ac:dyDescent="0.3">
      <c r="A115" s="15" t="s">
        <v>20</v>
      </c>
      <c r="B115" s="15">
        <v>340</v>
      </c>
      <c r="C115" s="16" t="s">
        <v>14</v>
      </c>
      <c r="D115" s="16">
        <v>26</v>
      </c>
    </row>
    <row r="116" spans="1:4" x14ac:dyDescent="0.3">
      <c r="A116" s="16" t="s">
        <v>20</v>
      </c>
      <c r="B116" s="16">
        <v>1442</v>
      </c>
      <c r="C116" s="16" t="s">
        <v>14</v>
      </c>
      <c r="D116" s="16">
        <v>73</v>
      </c>
    </row>
    <row r="117" spans="1:4" x14ac:dyDescent="0.3">
      <c r="A117" s="15" t="s">
        <v>20</v>
      </c>
      <c r="B117" s="15">
        <v>126</v>
      </c>
      <c r="C117" s="15" t="s">
        <v>14</v>
      </c>
      <c r="D117" s="15">
        <v>128</v>
      </c>
    </row>
    <row r="118" spans="1:4" x14ac:dyDescent="0.3">
      <c r="A118" s="16" t="s">
        <v>20</v>
      </c>
      <c r="B118" s="16">
        <v>524</v>
      </c>
      <c r="C118" s="16" t="s">
        <v>14</v>
      </c>
      <c r="D118" s="16">
        <v>33</v>
      </c>
    </row>
    <row r="119" spans="1:4" x14ac:dyDescent="0.3">
      <c r="A119" s="16" t="s">
        <v>20</v>
      </c>
      <c r="B119" s="16">
        <v>1989</v>
      </c>
      <c r="C119" s="15" t="s">
        <v>14</v>
      </c>
      <c r="D119" s="15">
        <v>1072</v>
      </c>
    </row>
    <row r="120" spans="1:4" x14ac:dyDescent="0.3">
      <c r="A120" s="16" t="s">
        <v>20</v>
      </c>
      <c r="B120" s="16">
        <v>157</v>
      </c>
      <c r="C120" s="15" t="s">
        <v>14</v>
      </c>
      <c r="D120" s="15">
        <v>393</v>
      </c>
    </row>
    <row r="121" spans="1:4" x14ac:dyDescent="0.3">
      <c r="A121" s="16" t="s">
        <v>20</v>
      </c>
      <c r="B121" s="16">
        <v>4498</v>
      </c>
      <c r="C121" s="16" t="s">
        <v>14</v>
      </c>
      <c r="D121" s="16">
        <v>1257</v>
      </c>
    </row>
    <row r="122" spans="1:4" x14ac:dyDescent="0.3">
      <c r="A122" s="16" t="s">
        <v>20</v>
      </c>
      <c r="B122" s="16">
        <v>80</v>
      </c>
      <c r="C122" s="15" t="s">
        <v>14</v>
      </c>
      <c r="D122" s="15">
        <v>328</v>
      </c>
    </row>
    <row r="123" spans="1:4" x14ac:dyDescent="0.3">
      <c r="A123" s="16" t="s">
        <v>20</v>
      </c>
      <c r="B123" s="16">
        <v>43</v>
      </c>
      <c r="C123" s="16" t="s">
        <v>14</v>
      </c>
      <c r="D123" s="16">
        <v>147</v>
      </c>
    </row>
    <row r="124" spans="1:4" x14ac:dyDescent="0.3">
      <c r="A124" s="15" t="s">
        <v>20</v>
      </c>
      <c r="B124" s="15">
        <v>2053</v>
      </c>
      <c r="C124" s="15" t="s">
        <v>14</v>
      </c>
      <c r="D124" s="15">
        <v>830</v>
      </c>
    </row>
    <row r="125" spans="1:4" x14ac:dyDescent="0.3">
      <c r="A125" s="15" t="s">
        <v>20</v>
      </c>
      <c r="B125" s="15">
        <v>168</v>
      </c>
      <c r="C125" s="16" t="s">
        <v>14</v>
      </c>
      <c r="D125" s="16">
        <v>331</v>
      </c>
    </row>
    <row r="126" spans="1:4" x14ac:dyDescent="0.3">
      <c r="A126" s="16" t="s">
        <v>20</v>
      </c>
      <c r="B126" s="16">
        <v>4289</v>
      </c>
      <c r="C126" s="15" t="s">
        <v>14</v>
      </c>
      <c r="D126" s="15">
        <v>25</v>
      </c>
    </row>
    <row r="127" spans="1:4" x14ac:dyDescent="0.3">
      <c r="A127" s="15" t="s">
        <v>20</v>
      </c>
      <c r="B127" s="15">
        <v>165</v>
      </c>
      <c r="C127" s="15" t="s">
        <v>14</v>
      </c>
      <c r="D127" s="15">
        <v>3483</v>
      </c>
    </row>
    <row r="128" spans="1:4" x14ac:dyDescent="0.3">
      <c r="A128" s="15" t="s">
        <v>20</v>
      </c>
      <c r="B128" s="15">
        <v>1815</v>
      </c>
      <c r="C128" s="16" t="s">
        <v>14</v>
      </c>
      <c r="D128" s="16">
        <v>923</v>
      </c>
    </row>
    <row r="129" spans="1:4" x14ac:dyDescent="0.3">
      <c r="A129" s="15" t="s">
        <v>20</v>
      </c>
      <c r="B129" s="15">
        <v>397</v>
      </c>
      <c r="C129" s="15" t="s">
        <v>14</v>
      </c>
      <c r="D129" s="15">
        <v>1</v>
      </c>
    </row>
    <row r="130" spans="1:4" x14ac:dyDescent="0.3">
      <c r="A130" s="16" t="s">
        <v>20</v>
      </c>
      <c r="B130" s="16">
        <v>1539</v>
      </c>
      <c r="C130" s="15" t="s">
        <v>14</v>
      </c>
      <c r="D130" s="15">
        <v>33</v>
      </c>
    </row>
    <row r="131" spans="1:4" x14ac:dyDescent="0.3">
      <c r="A131" s="15" t="s">
        <v>20</v>
      </c>
      <c r="B131" s="15">
        <v>138</v>
      </c>
      <c r="C131" s="15" t="s">
        <v>14</v>
      </c>
      <c r="D131" s="15">
        <v>40</v>
      </c>
    </row>
    <row r="132" spans="1:4" x14ac:dyDescent="0.3">
      <c r="A132" s="15" t="s">
        <v>20</v>
      </c>
      <c r="B132" s="15">
        <v>3594</v>
      </c>
      <c r="C132" s="15" t="s">
        <v>14</v>
      </c>
      <c r="D132" s="15">
        <v>23</v>
      </c>
    </row>
    <row r="133" spans="1:4" x14ac:dyDescent="0.3">
      <c r="A133" s="16" t="s">
        <v>20</v>
      </c>
      <c r="B133" s="16">
        <v>5880</v>
      </c>
      <c r="C133" s="16" t="s">
        <v>14</v>
      </c>
      <c r="D133" s="16">
        <v>75</v>
      </c>
    </row>
    <row r="134" spans="1:4" x14ac:dyDescent="0.3">
      <c r="A134" s="15" t="s">
        <v>20</v>
      </c>
      <c r="B134" s="15">
        <v>112</v>
      </c>
      <c r="C134" s="16" t="s">
        <v>14</v>
      </c>
      <c r="D134" s="16">
        <v>2176</v>
      </c>
    </row>
    <row r="135" spans="1:4" x14ac:dyDescent="0.3">
      <c r="A135" s="16" t="s">
        <v>20</v>
      </c>
      <c r="B135" s="16">
        <v>943</v>
      </c>
      <c r="C135" s="15" t="s">
        <v>14</v>
      </c>
      <c r="D135" s="15">
        <v>441</v>
      </c>
    </row>
    <row r="136" spans="1:4" x14ac:dyDescent="0.3">
      <c r="A136" s="15" t="s">
        <v>20</v>
      </c>
      <c r="B136" s="15">
        <v>2468</v>
      </c>
      <c r="C136" s="16" t="s">
        <v>14</v>
      </c>
      <c r="D136" s="16">
        <v>25</v>
      </c>
    </row>
    <row r="137" spans="1:4" x14ac:dyDescent="0.3">
      <c r="A137" s="16" t="s">
        <v>20</v>
      </c>
      <c r="B137" s="16">
        <v>2551</v>
      </c>
      <c r="C137" s="16" t="s">
        <v>14</v>
      </c>
      <c r="D137" s="16">
        <v>127</v>
      </c>
    </row>
    <row r="138" spans="1:4" x14ac:dyDescent="0.3">
      <c r="A138" s="15" t="s">
        <v>20</v>
      </c>
      <c r="B138" s="15">
        <v>101</v>
      </c>
      <c r="C138" s="15" t="s">
        <v>14</v>
      </c>
      <c r="D138" s="15">
        <v>355</v>
      </c>
    </row>
    <row r="139" spans="1:4" x14ac:dyDescent="0.3">
      <c r="A139" s="15" t="s">
        <v>20</v>
      </c>
      <c r="B139" s="15">
        <v>92</v>
      </c>
      <c r="C139" s="16" t="s">
        <v>14</v>
      </c>
      <c r="D139" s="16">
        <v>44</v>
      </c>
    </row>
    <row r="140" spans="1:4" x14ac:dyDescent="0.3">
      <c r="A140" s="16" t="s">
        <v>20</v>
      </c>
      <c r="B140" s="16">
        <v>62</v>
      </c>
      <c r="C140" s="15" t="s">
        <v>14</v>
      </c>
      <c r="D140" s="15">
        <v>67</v>
      </c>
    </row>
    <row r="141" spans="1:4" x14ac:dyDescent="0.3">
      <c r="A141" s="15" t="s">
        <v>20</v>
      </c>
      <c r="B141" s="15">
        <v>149</v>
      </c>
      <c r="C141" s="15" t="s">
        <v>14</v>
      </c>
      <c r="D141" s="15">
        <v>1068</v>
      </c>
    </row>
    <row r="142" spans="1:4" x14ac:dyDescent="0.3">
      <c r="A142" s="16" t="s">
        <v>20</v>
      </c>
      <c r="B142" s="16">
        <v>329</v>
      </c>
      <c r="C142" s="16" t="s">
        <v>14</v>
      </c>
      <c r="D142" s="16">
        <v>424</v>
      </c>
    </row>
    <row r="143" spans="1:4" x14ac:dyDescent="0.3">
      <c r="A143" s="15" t="s">
        <v>20</v>
      </c>
      <c r="B143" s="15">
        <v>97</v>
      </c>
      <c r="C143" s="16" t="s">
        <v>14</v>
      </c>
      <c r="D143" s="16">
        <v>151</v>
      </c>
    </row>
    <row r="144" spans="1:4" x14ac:dyDescent="0.3">
      <c r="A144" s="15" t="s">
        <v>20</v>
      </c>
      <c r="B144" s="15">
        <v>1784</v>
      </c>
      <c r="C144" s="15" t="s">
        <v>14</v>
      </c>
      <c r="D144" s="15">
        <v>1608</v>
      </c>
    </row>
    <row r="145" spans="1:4" x14ac:dyDescent="0.3">
      <c r="A145" s="16" t="s">
        <v>20</v>
      </c>
      <c r="B145" s="16">
        <v>1684</v>
      </c>
      <c r="C145" s="16" t="s">
        <v>14</v>
      </c>
      <c r="D145" s="16">
        <v>941</v>
      </c>
    </row>
    <row r="146" spans="1:4" x14ac:dyDescent="0.3">
      <c r="A146" s="15" t="s">
        <v>20</v>
      </c>
      <c r="B146" s="15">
        <v>250</v>
      </c>
      <c r="C146" s="15" t="s">
        <v>14</v>
      </c>
      <c r="D146" s="15">
        <v>1</v>
      </c>
    </row>
    <row r="147" spans="1:4" x14ac:dyDescent="0.3">
      <c r="A147" s="16" t="s">
        <v>20</v>
      </c>
      <c r="B147" s="16">
        <v>238</v>
      </c>
      <c r="C147" s="15" t="s">
        <v>14</v>
      </c>
      <c r="D147" s="15">
        <v>40</v>
      </c>
    </row>
    <row r="148" spans="1:4" x14ac:dyDescent="0.3">
      <c r="A148" s="15" t="s">
        <v>20</v>
      </c>
      <c r="B148" s="15">
        <v>53</v>
      </c>
      <c r="C148" s="16" t="s">
        <v>14</v>
      </c>
      <c r="D148" s="16">
        <v>3015</v>
      </c>
    </row>
    <row r="149" spans="1:4" x14ac:dyDescent="0.3">
      <c r="A149" s="16" t="s">
        <v>20</v>
      </c>
      <c r="B149" s="16">
        <v>214</v>
      </c>
      <c r="C149" s="16" t="s">
        <v>14</v>
      </c>
      <c r="D149" s="16">
        <v>435</v>
      </c>
    </row>
    <row r="150" spans="1:4" x14ac:dyDescent="0.3">
      <c r="A150" s="15" t="s">
        <v>20</v>
      </c>
      <c r="B150" s="15">
        <v>222</v>
      </c>
      <c r="C150" s="16" t="s">
        <v>14</v>
      </c>
      <c r="D150" s="16">
        <v>714</v>
      </c>
    </row>
    <row r="151" spans="1:4" x14ac:dyDescent="0.3">
      <c r="A151" s="16" t="s">
        <v>20</v>
      </c>
      <c r="B151" s="16">
        <v>1884</v>
      </c>
      <c r="C151" s="15" t="s">
        <v>14</v>
      </c>
      <c r="D151" s="15">
        <v>5497</v>
      </c>
    </row>
    <row r="152" spans="1:4" x14ac:dyDescent="0.3">
      <c r="A152" s="15" t="s">
        <v>20</v>
      </c>
      <c r="B152" s="15">
        <v>218</v>
      </c>
      <c r="C152" s="16" t="s">
        <v>14</v>
      </c>
      <c r="D152" s="16">
        <v>418</v>
      </c>
    </row>
    <row r="153" spans="1:4" x14ac:dyDescent="0.3">
      <c r="A153" s="16" t="s">
        <v>20</v>
      </c>
      <c r="B153" s="16">
        <v>6465</v>
      </c>
      <c r="C153" s="15" t="s">
        <v>14</v>
      </c>
      <c r="D153" s="15">
        <v>1439</v>
      </c>
    </row>
    <row r="154" spans="1:4" x14ac:dyDescent="0.3">
      <c r="A154" s="15" t="s">
        <v>20</v>
      </c>
      <c r="B154" s="15">
        <v>59</v>
      </c>
      <c r="C154" s="16" t="s">
        <v>14</v>
      </c>
      <c r="D154" s="16">
        <v>15</v>
      </c>
    </row>
    <row r="155" spans="1:4" x14ac:dyDescent="0.3">
      <c r="A155" s="15" t="s">
        <v>20</v>
      </c>
      <c r="B155" s="15">
        <v>88</v>
      </c>
      <c r="C155" s="15" t="s">
        <v>14</v>
      </c>
      <c r="D155" s="15">
        <v>1999</v>
      </c>
    </row>
    <row r="156" spans="1:4" x14ac:dyDescent="0.3">
      <c r="A156" s="16" t="s">
        <v>20</v>
      </c>
      <c r="B156" s="16">
        <v>1697</v>
      </c>
      <c r="C156" s="16" t="s">
        <v>14</v>
      </c>
      <c r="D156" s="16">
        <v>118</v>
      </c>
    </row>
    <row r="157" spans="1:4" x14ac:dyDescent="0.3">
      <c r="A157" s="16" t="s">
        <v>20</v>
      </c>
      <c r="B157" s="16">
        <v>92</v>
      </c>
      <c r="C157" s="16" t="s">
        <v>14</v>
      </c>
      <c r="D157" s="16">
        <v>162</v>
      </c>
    </row>
    <row r="158" spans="1:4" x14ac:dyDescent="0.3">
      <c r="A158" s="15" t="s">
        <v>20</v>
      </c>
      <c r="B158" s="15">
        <v>186</v>
      </c>
      <c r="C158" s="15" t="s">
        <v>14</v>
      </c>
      <c r="D158" s="15">
        <v>83</v>
      </c>
    </row>
    <row r="159" spans="1:4" x14ac:dyDescent="0.3">
      <c r="A159" s="16" t="s">
        <v>20</v>
      </c>
      <c r="B159" s="16">
        <v>138</v>
      </c>
      <c r="C159" s="15" t="s">
        <v>14</v>
      </c>
      <c r="D159" s="15">
        <v>747</v>
      </c>
    </row>
    <row r="160" spans="1:4" x14ac:dyDescent="0.3">
      <c r="A160" s="15" t="s">
        <v>20</v>
      </c>
      <c r="B160" s="15">
        <v>261</v>
      </c>
      <c r="C160" s="15" t="s">
        <v>14</v>
      </c>
      <c r="D160" s="15">
        <v>84</v>
      </c>
    </row>
    <row r="161" spans="1:4" x14ac:dyDescent="0.3">
      <c r="A161" s="15" t="s">
        <v>20</v>
      </c>
      <c r="B161" s="15">
        <v>107</v>
      </c>
      <c r="C161" s="15" t="s">
        <v>14</v>
      </c>
      <c r="D161" s="15">
        <v>91</v>
      </c>
    </row>
    <row r="162" spans="1:4" x14ac:dyDescent="0.3">
      <c r="A162" s="16" t="s">
        <v>20</v>
      </c>
      <c r="B162" s="16">
        <v>199</v>
      </c>
      <c r="C162" s="16" t="s">
        <v>14</v>
      </c>
      <c r="D162" s="16">
        <v>792</v>
      </c>
    </row>
    <row r="163" spans="1:4" x14ac:dyDescent="0.3">
      <c r="A163" s="15" t="s">
        <v>20</v>
      </c>
      <c r="B163" s="15">
        <v>5512</v>
      </c>
      <c r="C163" s="16" t="s">
        <v>14</v>
      </c>
      <c r="D163" s="16">
        <v>32</v>
      </c>
    </row>
    <row r="164" spans="1:4" x14ac:dyDescent="0.3">
      <c r="A164" s="16" t="s">
        <v>20</v>
      </c>
      <c r="B164" s="16">
        <v>86</v>
      </c>
      <c r="C164" s="15" t="s">
        <v>14</v>
      </c>
      <c r="D164" s="15">
        <v>186</v>
      </c>
    </row>
    <row r="165" spans="1:4" x14ac:dyDescent="0.3">
      <c r="A165" s="16" t="s">
        <v>20</v>
      </c>
      <c r="B165" s="16">
        <v>2768</v>
      </c>
      <c r="C165" s="15" t="s">
        <v>14</v>
      </c>
      <c r="D165" s="15">
        <v>605</v>
      </c>
    </row>
    <row r="166" spans="1:4" x14ac:dyDescent="0.3">
      <c r="A166" s="15" t="s">
        <v>20</v>
      </c>
      <c r="B166" s="15">
        <v>48</v>
      </c>
      <c r="C166" s="15" t="s">
        <v>14</v>
      </c>
      <c r="D166" s="15">
        <v>1</v>
      </c>
    </row>
    <row r="167" spans="1:4" x14ac:dyDescent="0.3">
      <c r="A167" s="16" t="s">
        <v>20</v>
      </c>
      <c r="B167" s="16">
        <v>87</v>
      </c>
      <c r="C167" s="15" t="s">
        <v>14</v>
      </c>
      <c r="D167" s="15">
        <v>31</v>
      </c>
    </row>
    <row r="168" spans="1:4" x14ac:dyDescent="0.3">
      <c r="A168" s="15" t="s">
        <v>20</v>
      </c>
      <c r="B168" s="15">
        <v>1894</v>
      </c>
      <c r="C168" s="16" t="s">
        <v>14</v>
      </c>
      <c r="D168" s="16">
        <v>1181</v>
      </c>
    </row>
    <row r="169" spans="1:4" x14ac:dyDescent="0.3">
      <c r="A169" s="16" t="s">
        <v>20</v>
      </c>
      <c r="B169" s="16">
        <v>282</v>
      </c>
      <c r="C169" s="15" t="s">
        <v>14</v>
      </c>
      <c r="D169" s="15">
        <v>39</v>
      </c>
    </row>
    <row r="170" spans="1:4" x14ac:dyDescent="0.3">
      <c r="A170" s="16" t="s">
        <v>20</v>
      </c>
      <c r="B170" s="16">
        <v>116</v>
      </c>
      <c r="C170" s="16" t="s">
        <v>14</v>
      </c>
      <c r="D170" s="16">
        <v>46</v>
      </c>
    </row>
    <row r="171" spans="1:4" x14ac:dyDescent="0.3">
      <c r="A171" s="16" t="s">
        <v>20</v>
      </c>
      <c r="B171" s="16">
        <v>83</v>
      </c>
      <c r="C171" s="16" t="s">
        <v>14</v>
      </c>
      <c r="D171" s="16">
        <v>105</v>
      </c>
    </row>
    <row r="172" spans="1:4" x14ac:dyDescent="0.3">
      <c r="A172" s="15" t="s">
        <v>20</v>
      </c>
      <c r="B172" s="15">
        <v>91</v>
      </c>
      <c r="C172" s="15" t="s">
        <v>14</v>
      </c>
      <c r="D172" s="15">
        <v>535</v>
      </c>
    </row>
    <row r="173" spans="1:4" x14ac:dyDescent="0.3">
      <c r="A173" s="16" t="s">
        <v>20</v>
      </c>
      <c r="B173" s="16">
        <v>546</v>
      </c>
      <c r="C173" s="15" t="s">
        <v>14</v>
      </c>
      <c r="D173" s="15">
        <v>16</v>
      </c>
    </row>
    <row r="174" spans="1:4" x14ac:dyDescent="0.3">
      <c r="A174" s="15" t="s">
        <v>20</v>
      </c>
      <c r="B174" s="15">
        <v>393</v>
      </c>
      <c r="C174" s="15" t="s">
        <v>14</v>
      </c>
      <c r="D174" s="15">
        <v>575</v>
      </c>
    </row>
    <row r="175" spans="1:4" x14ac:dyDescent="0.3">
      <c r="A175" s="15" t="s">
        <v>20</v>
      </c>
      <c r="B175" s="15">
        <v>133</v>
      </c>
      <c r="C175" s="15" t="s">
        <v>14</v>
      </c>
      <c r="D175" s="15">
        <v>1120</v>
      </c>
    </row>
    <row r="176" spans="1:4" x14ac:dyDescent="0.3">
      <c r="A176" s="16" t="s">
        <v>20</v>
      </c>
      <c r="B176" s="16">
        <v>254</v>
      </c>
      <c r="C176" s="16" t="s">
        <v>14</v>
      </c>
      <c r="D176" s="16">
        <v>113</v>
      </c>
    </row>
    <row r="177" spans="1:4" x14ac:dyDescent="0.3">
      <c r="A177" s="16" t="s">
        <v>20</v>
      </c>
      <c r="B177" s="16">
        <v>176</v>
      </c>
      <c r="C177" s="16" t="s">
        <v>14</v>
      </c>
      <c r="D177" s="16">
        <v>1538</v>
      </c>
    </row>
    <row r="178" spans="1:4" x14ac:dyDescent="0.3">
      <c r="A178" s="16" t="s">
        <v>20</v>
      </c>
      <c r="B178" s="16">
        <v>337</v>
      </c>
      <c r="C178" s="15" t="s">
        <v>14</v>
      </c>
      <c r="D178" s="15">
        <v>9</v>
      </c>
    </row>
    <row r="179" spans="1:4" x14ac:dyDescent="0.3">
      <c r="A179" s="16" t="s">
        <v>20</v>
      </c>
      <c r="B179" s="16">
        <v>107</v>
      </c>
      <c r="C179" s="16" t="s">
        <v>14</v>
      </c>
      <c r="D179" s="16">
        <v>554</v>
      </c>
    </row>
    <row r="180" spans="1:4" x14ac:dyDescent="0.3">
      <c r="A180" s="15" t="s">
        <v>20</v>
      </c>
      <c r="B180" s="15">
        <v>183</v>
      </c>
      <c r="C180" s="16" t="s">
        <v>14</v>
      </c>
      <c r="D180" s="16">
        <v>648</v>
      </c>
    </row>
    <row r="181" spans="1:4" x14ac:dyDescent="0.3">
      <c r="A181" s="15" t="s">
        <v>20</v>
      </c>
      <c r="B181" s="15">
        <v>72</v>
      </c>
      <c r="C181" s="15" t="s">
        <v>14</v>
      </c>
      <c r="D181" s="15">
        <v>21</v>
      </c>
    </row>
    <row r="182" spans="1:4" x14ac:dyDescent="0.3">
      <c r="A182" s="16" t="s">
        <v>20</v>
      </c>
      <c r="B182" s="16">
        <v>295</v>
      </c>
      <c r="C182" s="15" t="s">
        <v>14</v>
      </c>
      <c r="D182" s="15">
        <v>54</v>
      </c>
    </row>
    <row r="183" spans="1:4" x14ac:dyDescent="0.3">
      <c r="A183" s="15" t="s">
        <v>20</v>
      </c>
      <c r="B183" s="15">
        <v>142</v>
      </c>
      <c r="C183" s="16" t="s">
        <v>14</v>
      </c>
      <c r="D183" s="16">
        <v>120</v>
      </c>
    </row>
    <row r="184" spans="1:4" x14ac:dyDescent="0.3">
      <c r="A184" s="16" t="s">
        <v>20</v>
      </c>
      <c r="B184" s="16">
        <v>85</v>
      </c>
      <c r="C184" s="15" t="s">
        <v>14</v>
      </c>
      <c r="D184" s="15">
        <v>579</v>
      </c>
    </row>
    <row r="185" spans="1:4" x14ac:dyDescent="0.3">
      <c r="A185" s="16" t="s">
        <v>20</v>
      </c>
      <c r="B185" s="16">
        <v>659</v>
      </c>
      <c r="C185" s="16" t="s">
        <v>14</v>
      </c>
      <c r="D185" s="16">
        <v>2072</v>
      </c>
    </row>
    <row r="186" spans="1:4" x14ac:dyDescent="0.3">
      <c r="A186" s="16" t="s">
        <v>20</v>
      </c>
      <c r="B186" s="16">
        <v>121</v>
      </c>
      <c r="C186" s="15" t="s">
        <v>14</v>
      </c>
      <c r="D186" s="15">
        <v>0</v>
      </c>
    </row>
    <row r="187" spans="1:4" x14ac:dyDescent="0.3">
      <c r="A187" s="15" t="s">
        <v>20</v>
      </c>
      <c r="B187" s="15">
        <v>3742</v>
      </c>
      <c r="C187" s="16" t="s">
        <v>14</v>
      </c>
      <c r="D187" s="16">
        <v>1796</v>
      </c>
    </row>
    <row r="188" spans="1:4" x14ac:dyDescent="0.3">
      <c r="A188" s="16" t="s">
        <v>20</v>
      </c>
      <c r="B188" s="16">
        <v>223</v>
      </c>
      <c r="C188" s="15" t="s">
        <v>14</v>
      </c>
      <c r="D188" s="15">
        <v>62</v>
      </c>
    </row>
    <row r="189" spans="1:4" x14ac:dyDescent="0.3">
      <c r="A189" s="15" t="s">
        <v>20</v>
      </c>
      <c r="B189" s="15">
        <v>133</v>
      </c>
      <c r="C189" s="16" t="s">
        <v>14</v>
      </c>
      <c r="D189" s="16">
        <v>347</v>
      </c>
    </row>
    <row r="190" spans="1:4" x14ac:dyDescent="0.3">
      <c r="A190" s="15" t="s">
        <v>20</v>
      </c>
      <c r="B190" s="15">
        <v>5168</v>
      </c>
      <c r="C190" s="16" t="s">
        <v>14</v>
      </c>
      <c r="D190" s="16">
        <v>19</v>
      </c>
    </row>
    <row r="191" spans="1:4" x14ac:dyDescent="0.3">
      <c r="A191" s="15" t="s">
        <v>20</v>
      </c>
      <c r="B191" s="15">
        <v>307</v>
      </c>
      <c r="C191" s="16" t="s">
        <v>14</v>
      </c>
      <c r="D191" s="16">
        <v>1258</v>
      </c>
    </row>
    <row r="192" spans="1:4" x14ac:dyDescent="0.3">
      <c r="A192" s="15" t="s">
        <v>20</v>
      </c>
      <c r="B192" s="15">
        <v>2441</v>
      </c>
      <c r="C192" s="16" t="s">
        <v>14</v>
      </c>
      <c r="D192" s="16">
        <v>362</v>
      </c>
    </row>
    <row r="193" spans="1:4" x14ac:dyDescent="0.3">
      <c r="A193" s="15" t="s">
        <v>20</v>
      </c>
      <c r="B193" s="15">
        <v>1385</v>
      </c>
      <c r="C193" s="16" t="s">
        <v>14</v>
      </c>
      <c r="D193" s="16">
        <v>133</v>
      </c>
    </row>
    <row r="194" spans="1:4" x14ac:dyDescent="0.3">
      <c r="A194" s="16" t="s">
        <v>20</v>
      </c>
      <c r="B194" s="16">
        <v>190</v>
      </c>
      <c r="C194" s="15" t="s">
        <v>14</v>
      </c>
      <c r="D194" s="15">
        <v>846</v>
      </c>
    </row>
    <row r="195" spans="1:4" x14ac:dyDescent="0.3">
      <c r="A195" s="15" t="s">
        <v>20</v>
      </c>
      <c r="B195" s="15">
        <v>470</v>
      </c>
      <c r="C195" s="15" t="s">
        <v>14</v>
      </c>
      <c r="D195" s="15">
        <v>10</v>
      </c>
    </row>
    <row r="196" spans="1:4" x14ac:dyDescent="0.3">
      <c r="A196" s="16" t="s">
        <v>20</v>
      </c>
      <c r="B196" s="16">
        <v>253</v>
      </c>
      <c r="C196" s="15" t="s">
        <v>14</v>
      </c>
      <c r="D196" s="15">
        <v>191</v>
      </c>
    </row>
    <row r="197" spans="1:4" x14ac:dyDescent="0.3">
      <c r="A197" s="15" t="s">
        <v>20</v>
      </c>
      <c r="B197" s="15">
        <v>1113</v>
      </c>
      <c r="C197" s="15" t="s">
        <v>14</v>
      </c>
      <c r="D197" s="15">
        <v>1979</v>
      </c>
    </row>
    <row r="198" spans="1:4" x14ac:dyDescent="0.3">
      <c r="A198" s="16" t="s">
        <v>20</v>
      </c>
      <c r="B198" s="16">
        <v>2283</v>
      </c>
      <c r="C198" s="16" t="s">
        <v>14</v>
      </c>
      <c r="D198" s="16">
        <v>63</v>
      </c>
    </row>
    <row r="199" spans="1:4" x14ac:dyDescent="0.3">
      <c r="A199" s="16" t="s">
        <v>20</v>
      </c>
      <c r="B199" s="16">
        <v>1095</v>
      </c>
      <c r="C199" s="16" t="s">
        <v>14</v>
      </c>
      <c r="D199" s="16">
        <v>6080</v>
      </c>
    </row>
    <row r="200" spans="1:4" x14ac:dyDescent="0.3">
      <c r="A200" s="15" t="s">
        <v>20</v>
      </c>
      <c r="B200" s="15">
        <v>1690</v>
      </c>
      <c r="C200" s="15" t="s">
        <v>14</v>
      </c>
      <c r="D200" s="15">
        <v>80</v>
      </c>
    </row>
    <row r="201" spans="1:4" x14ac:dyDescent="0.3">
      <c r="A201" s="16" t="s">
        <v>20</v>
      </c>
      <c r="B201" s="16">
        <v>191</v>
      </c>
      <c r="C201" s="16" t="s">
        <v>14</v>
      </c>
      <c r="D201" s="16">
        <v>9</v>
      </c>
    </row>
    <row r="202" spans="1:4" x14ac:dyDescent="0.3">
      <c r="A202" s="16" t="s">
        <v>20</v>
      </c>
      <c r="B202" s="16">
        <v>2013</v>
      </c>
      <c r="C202" s="15" t="s">
        <v>14</v>
      </c>
      <c r="D202" s="15">
        <v>1784</v>
      </c>
    </row>
    <row r="203" spans="1:4" x14ac:dyDescent="0.3">
      <c r="A203" s="16" t="s">
        <v>20</v>
      </c>
      <c r="B203" s="16">
        <v>1703</v>
      </c>
      <c r="C203" s="15" t="s">
        <v>14</v>
      </c>
      <c r="D203" s="15">
        <v>243</v>
      </c>
    </row>
    <row r="204" spans="1:4" x14ac:dyDescent="0.3">
      <c r="A204" s="15" t="s">
        <v>20</v>
      </c>
      <c r="B204" s="15">
        <v>80</v>
      </c>
      <c r="C204" s="15" t="s">
        <v>14</v>
      </c>
      <c r="D204" s="15">
        <v>1296</v>
      </c>
    </row>
    <row r="205" spans="1:4" x14ac:dyDescent="0.3">
      <c r="A205" s="16" t="s">
        <v>20</v>
      </c>
      <c r="B205" s="16">
        <v>41</v>
      </c>
      <c r="C205" s="16" t="s">
        <v>14</v>
      </c>
      <c r="D205" s="16">
        <v>77</v>
      </c>
    </row>
    <row r="206" spans="1:4" x14ac:dyDescent="0.3">
      <c r="A206" s="16" t="s">
        <v>20</v>
      </c>
      <c r="B206" s="16">
        <v>187</v>
      </c>
      <c r="C206" s="16" t="s">
        <v>14</v>
      </c>
      <c r="D206" s="16">
        <v>395</v>
      </c>
    </row>
    <row r="207" spans="1:4" x14ac:dyDescent="0.3">
      <c r="A207" s="15" t="s">
        <v>20</v>
      </c>
      <c r="B207" s="15">
        <v>2875</v>
      </c>
      <c r="C207" s="15" t="s">
        <v>14</v>
      </c>
      <c r="D207" s="15">
        <v>49</v>
      </c>
    </row>
    <row r="208" spans="1:4" x14ac:dyDescent="0.3">
      <c r="A208" s="16" t="s">
        <v>20</v>
      </c>
      <c r="B208" s="16">
        <v>88</v>
      </c>
      <c r="C208" s="16" t="s">
        <v>14</v>
      </c>
      <c r="D208" s="16">
        <v>180</v>
      </c>
    </row>
    <row r="209" spans="1:4" x14ac:dyDescent="0.3">
      <c r="A209" s="15" t="s">
        <v>20</v>
      </c>
      <c r="B209" s="15">
        <v>191</v>
      </c>
      <c r="C209" s="16" t="s">
        <v>14</v>
      </c>
      <c r="D209" s="16">
        <v>2690</v>
      </c>
    </row>
    <row r="210" spans="1:4" x14ac:dyDescent="0.3">
      <c r="A210" s="16" t="s">
        <v>20</v>
      </c>
      <c r="B210" s="16">
        <v>139</v>
      </c>
      <c r="C210" s="16" t="s">
        <v>14</v>
      </c>
      <c r="D210" s="16">
        <v>2779</v>
      </c>
    </row>
    <row r="211" spans="1:4" x14ac:dyDescent="0.3">
      <c r="A211" s="15" t="s">
        <v>20</v>
      </c>
      <c r="B211" s="15">
        <v>186</v>
      </c>
      <c r="C211" s="15" t="s">
        <v>14</v>
      </c>
      <c r="D211" s="15">
        <v>92</v>
      </c>
    </row>
    <row r="212" spans="1:4" x14ac:dyDescent="0.3">
      <c r="A212" s="16" t="s">
        <v>20</v>
      </c>
      <c r="B212" s="16">
        <v>112</v>
      </c>
      <c r="C212" s="16" t="s">
        <v>14</v>
      </c>
      <c r="D212" s="16">
        <v>1028</v>
      </c>
    </row>
    <row r="213" spans="1:4" x14ac:dyDescent="0.3">
      <c r="A213" s="15" t="s">
        <v>20</v>
      </c>
      <c r="B213" s="15">
        <v>101</v>
      </c>
      <c r="C213" s="15" t="s">
        <v>14</v>
      </c>
      <c r="D213" s="15">
        <v>26</v>
      </c>
    </row>
    <row r="214" spans="1:4" x14ac:dyDescent="0.3">
      <c r="A214" s="15" t="s">
        <v>20</v>
      </c>
      <c r="B214" s="15">
        <v>206</v>
      </c>
      <c r="C214" s="15" t="s">
        <v>14</v>
      </c>
      <c r="D214" s="15">
        <v>1790</v>
      </c>
    </row>
    <row r="215" spans="1:4" x14ac:dyDescent="0.3">
      <c r="A215" s="16" t="s">
        <v>20</v>
      </c>
      <c r="B215" s="16">
        <v>154</v>
      </c>
      <c r="C215" s="15" t="s">
        <v>14</v>
      </c>
      <c r="D215" s="15">
        <v>37</v>
      </c>
    </row>
    <row r="216" spans="1:4" x14ac:dyDescent="0.3">
      <c r="A216" s="15" t="s">
        <v>20</v>
      </c>
      <c r="B216" s="15">
        <v>5966</v>
      </c>
      <c r="C216" s="16" t="s">
        <v>14</v>
      </c>
      <c r="D216" s="16">
        <v>35</v>
      </c>
    </row>
    <row r="217" spans="1:4" x14ac:dyDescent="0.3">
      <c r="A217" s="15" t="s">
        <v>20</v>
      </c>
      <c r="B217" s="15">
        <v>169</v>
      </c>
      <c r="C217" s="16" t="s">
        <v>14</v>
      </c>
      <c r="D217" s="16">
        <v>558</v>
      </c>
    </row>
    <row r="218" spans="1:4" x14ac:dyDescent="0.3">
      <c r="A218" s="16" t="s">
        <v>20</v>
      </c>
      <c r="B218" s="16">
        <v>2106</v>
      </c>
      <c r="C218" s="15" t="s">
        <v>14</v>
      </c>
      <c r="D218" s="15">
        <v>64</v>
      </c>
    </row>
    <row r="219" spans="1:4" x14ac:dyDescent="0.3">
      <c r="A219" s="15" t="s">
        <v>20</v>
      </c>
      <c r="B219" s="15">
        <v>131</v>
      </c>
      <c r="C219" s="15" t="s">
        <v>14</v>
      </c>
      <c r="D219" s="15">
        <v>245</v>
      </c>
    </row>
    <row r="220" spans="1:4" x14ac:dyDescent="0.3">
      <c r="A220" s="15" t="s">
        <v>20</v>
      </c>
      <c r="B220" s="15">
        <v>84</v>
      </c>
      <c r="C220" s="16" t="s">
        <v>14</v>
      </c>
      <c r="D220" s="16">
        <v>71</v>
      </c>
    </row>
    <row r="221" spans="1:4" x14ac:dyDescent="0.3">
      <c r="A221" s="16" t="s">
        <v>20</v>
      </c>
      <c r="B221" s="16">
        <v>155</v>
      </c>
      <c r="C221" s="15" t="s">
        <v>14</v>
      </c>
      <c r="D221" s="15">
        <v>42</v>
      </c>
    </row>
    <row r="222" spans="1:4" x14ac:dyDescent="0.3">
      <c r="A222" s="16" t="s">
        <v>20</v>
      </c>
      <c r="B222" s="16">
        <v>189</v>
      </c>
      <c r="C222" s="16" t="s">
        <v>14</v>
      </c>
      <c r="D222" s="16">
        <v>156</v>
      </c>
    </row>
    <row r="223" spans="1:4" x14ac:dyDescent="0.3">
      <c r="A223" s="15" t="s">
        <v>20</v>
      </c>
      <c r="B223" s="15">
        <v>4799</v>
      </c>
      <c r="C223" s="15" t="s">
        <v>14</v>
      </c>
      <c r="D223" s="15">
        <v>1368</v>
      </c>
    </row>
    <row r="224" spans="1:4" x14ac:dyDescent="0.3">
      <c r="A224" s="16" t="s">
        <v>20</v>
      </c>
      <c r="B224" s="16">
        <v>1137</v>
      </c>
      <c r="C224" s="16" t="s">
        <v>14</v>
      </c>
      <c r="D224" s="16">
        <v>102</v>
      </c>
    </row>
    <row r="225" spans="1:4" x14ac:dyDescent="0.3">
      <c r="A225" s="16" t="s">
        <v>20</v>
      </c>
      <c r="B225" s="16">
        <v>1152</v>
      </c>
      <c r="C225" s="15" t="s">
        <v>14</v>
      </c>
      <c r="D225" s="15">
        <v>86</v>
      </c>
    </row>
    <row r="226" spans="1:4" x14ac:dyDescent="0.3">
      <c r="A226" s="15" t="s">
        <v>20</v>
      </c>
      <c r="B226" s="15">
        <v>50</v>
      </c>
      <c r="C226" s="15" t="s">
        <v>14</v>
      </c>
      <c r="D226" s="15">
        <v>253</v>
      </c>
    </row>
    <row r="227" spans="1:4" x14ac:dyDescent="0.3">
      <c r="A227" s="16" t="s">
        <v>20</v>
      </c>
      <c r="B227" s="16">
        <v>3059</v>
      </c>
      <c r="C227" s="15" t="s">
        <v>14</v>
      </c>
      <c r="D227" s="15">
        <v>157</v>
      </c>
    </row>
    <row r="228" spans="1:4" x14ac:dyDescent="0.3">
      <c r="A228" s="15" t="s">
        <v>20</v>
      </c>
      <c r="B228" s="15">
        <v>34</v>
      </c>
      <c r="C228" s="15" t="s">
        <v>14</v>
      </c>
      <c r="D228" s="15">
        <v>183</v>
      </c>
    </row>
    <row r="229" spans="1:4" x14ac:dyDescent="0.3">
      <c r="A229" s="16" t="s">
        <v>20</v>
      </c>
      <c r="B229" s="16">
        <v>220</v>
      </c>
      <c r="C229" s="16" t="s">
        <v>14</v>
      </c>
      <c r="D229" s="16">
        <v>82</v>
      </c>
    </row>
    <row r="230" spans="1:4" x14ac:dyDescent="0.3">
      <c r="A230" s="15" t="s">
        <v>20</v>
      </c>
      <c r="B230" s="15">
        <v>1604</v>
      </c>
      <c r="C230" s="15" t="s">
        <v>14</v>
      </c>
      <c r="D230" s="15">
        <v>1</v>
      </c>
    </row>
    <row r="231" spans="1:4" x14ac:dyDescent="0.3">
      <c r="A231" s="16" t="s">
        <v>20</v>
      </c>
      <c r="B231" s="16">
        <v>454</v>
      </c>
      <c r="C231" s="15" t="s">
        <v>14</v>
      </c>
      <c r="D231" s="15">
        <v>1198</v>
      </c>
    </row>
    <row r="232" spans="1:4" x14ac:dyDescent="0.3">
      <c r="A232" s="15" t="s">
        <v>20</v>
      </c>
      <c r="B232" s="15">
        <v>123</v>
      </c>
      <c r="C232" s="16" t="s">
        <v>14</v>
      </c>
      <c r="D232" s="16">
        <v>648</v>
      </c>
    </row>
    <row r="233" spans="1:4" x14ac:dyDescent="0.3">
      <c r="A233" s="16" t="s">
        <v>20</v>
      </c>
      <c r="B233" s="16">
        <v>299</v>
      </c>
      <c r="C233" s="15" t="s">
        <v>14</v>
      </c>
      <c r="D233" s="15">
        <v>64</v>
      </c>
    </row>
    <row r="234" spans="1:4" x14ac:dyDescent="0.3">
      <c r="A234" s="15" t="s">
        <v>20</v>
      </c>
      <c r="B234" s="15">
        <v>2237</v>
      </c>
      <c r="C234" s="16" t="s">
        <v>14</v>
      </c>
      <c r="D234" s="16">
        <v>62</v>
      </c>
    </row>
    <row r="235" spans="1:4" x14ac:dyDescent="0.3">
      <c r="A235" s="15" t="s">
        <v>20</v>
      </c>
      <c r="B235" s="15">
        <v>645</v>
      </c>
      <c r="C235" s="16" t="s">
        <v>14</v>
      </c>
      <c r="D235" s="16">
        <v>750</v>
      </c>
    </row>
    <row r="236" spans="1:4" x14ac:dyDescent="0.3">
      <c r="A236" s="16" t="s">
        <v>20</v>
      </c>
      <c r="B236" s="16">
        <v>484</v>
      </c>
      <c r="C236" s="16" t="s">
        <v>14</v>
      </c>
      <c r="D236" s="16">
        <v>105</v>
      </c>
    </row>
    <row r="237" spans="1:4" x14ac:dyDescent="0.3">
      <c r="A237" s="15" t="s">
        <v>20</v>
      </c>
      <c r="B237" s="15">
        <v>154</v>
      </c>
      <c r="C237" s="15" t="s">
        <v>14</v>
      </c>
      <c r="D237" s="15">
        <v>2604</v>
      </c>
    </row>
    <row r="238" spans="1:4" x14ac:dyDescent="0.3">
      <c r="A238" s="16" t="s">
        <v>20</v>
      </c>
      <c r="B238" s="16">
        <v>82</v>
      </c>
      <c r="C238" s="16" t="s">
        <v>14</v>
      </c>
      <c r="D238" s="16">
        <v>65</v>
      </c>
    </row>
    <row r="239" spans="1:4" x14ac:dyDescent="0.3">
      <c r="A239" s="15" t="s">
        <v>20</v>
      </c>
      <c r="B239" s="15">
        <v>134</v>
      </c>
      <c r="C239" s="15" t="s">
        <v>14</v>
      </c>
      <c r="D239" s="15">
        <v>94</v>
      </c>
    </row>
    <row r="240" spans="1:4" x14ac:dyDescent="0.3">
      <c r="A240" s="16" t="s">
        <v>20</v>
      </c>
      <c r="B240" s="16">
        <v>5203</v>
      </c>
      <c r="C240" s="15" t="s">
        <v>14</v>
      </c>
      <c r="D240" s="15">
        <v>257</v>
      </c>
    </row>
    <row r="241" spans="1:4" x14ac:dyDescent="0.3">
      <c r="A241" s="15" t="s">
        <v>20</v>
      </c>
      <c r="B241" s="15">
        <v>94</v>
      </c>
      <c r="C241" s="15" t="s">
        <v>14</v>
      </c>
      <c r="D241" s="15">
        <v>2928</v>
      </c>
    </row>
    <row r="242" spans="1:4" x14ac:dyDescent="0.3">
      <c r="A242" s="15" t="s">
        <v>20</v>
      </c>
      <c r="B242" s="15">
        <v>205</v>
      </c>
      <c r="C242" s="16" t="s">
        <v>14</v>
      </c>
      <c r="D242" s="16">
        <v>4697</v>
      </c>
    </row>
    <row r="243" spans="1:4" x14ac:dyDescent="0.3">
      <c r="A243" s="16" t="s">
        <v>20</v>
      </c>
      <c r="B243" s="16">
        <v>92</v>
      </c>
      <c r="C243" s="15" t="s">
        <v>14</v>
      </c>
      <c r="D243" s="15">
        <v>2915</v>
      </c>
    </row>
    <row r="244" spans="1:4" x14ac:dyDescent="0.3">
      <c r="A244" s="15" t="s">
        <v>20</v>
      </c>
      <c r="B244" s="15">
        <v>219</v>
      </c>
      <c r="C244" s="16" t="s">
        <v>14</v>
      </c>
      <c r="D244" s="16">
        <v>18</v>
      </c>
    </row>
    <row r="245" spans="1:4" x14ac:dyDescent="0.3">
      <c r="A245" s="16" t="s">
        <v>20</v>
      </c>
      <c r="B245" s="16">
        <v>2526</v>
      </c>
      <c r="C245" s="16" t="s">
        <v>14</v>
      </c>
      <c r="D245" s="16">
        <v>602</v>
      </c>
    </row>
    <row r="246" spans="1:4" x14ac:dyDescent="0.3">
      <c r="A246" s="16" t="s">
        <v>20</v>
      </c>
      <c r="B246" s="16">
        <v>94</v>
      </c>
      <c r="C246" s="15" t="s">
        <v>14</v>
      </c>
      <c r="D246" s="15">
        <v>1</v>
      </c>
    </row>
    <row r="247" spans="1:4" x14ac:dyDescent="0.3">
      <c r="A247" s="16" t="s">
        <v>20</v>
      </c>
      <c r="B247" s="16">
        <v>1713</v>
      </c>
      <c r="C247" s="16" t="s">
        <v>14</v>
      </c>
      <c r="D247" s="16">
        <v>3868</v>
      </c>
    </row>
    <row r="248" spans="1:4" x14ac:dyDescent="0.3">
      <c r="A248" s="15" t="s">
        <v>20</v>
      </c>
      <c r="B248" s="15">
        <v>249</v>
      </c>
      <c r="C248" s="15" t="s">
        <v>14</v>
      </c>
      <c r="D248" s="15">
        <v>504</v>
      </c>
    </row>
    <row r="249" spans="1:4" x14ac:dyDescent="0.3">
      <c r="A249" s="16" t="s">
        <v>20</v>
      </c>
      <c r="B249" s="16">
        <v>192</v>
      </c>
      <c r="C249" s="16" t="s">
        <v>14</v>
      </c>
      <c r="D249" s="16">
        <v>14</v>
      </c>
    </row>
    <row r="250" spans="1:4" x14ac:dyDescent="0.3">
      <c r="A250" s="15" t="s">
        <v>20</v>
      </c>
      <c r="B250" s="15">
        <v>247</v>
      </c>
      <c r="C250" s="16" t="s">
        <v>14</v>
      </c>
      <c r="D250" s="16">
        <v>750</v>
      </c>
    </row>
    <row r="251" spans="1:4" x14ac:dyDescent="0.3">
      <c r="A251" s="16" t="s">
        <v>20</v>
      </c>
      <c r="B251" s="16">
        <v>2293</v>
      </c>
      <c r="C251" s="15" t="s">
        <v>14</v>
      </c>
      <c r="D251" s="15">
        <v>77</v>
      </c>
    </row>
    <row r="252" spans="1:4" x14ac:dyDescent="0.3">
      <c r="A252" s="15" t="s">
        <v>20</v>
      </c>
      <c r="B252" s="15">
        <v>3131</v>
      </c>
      <c r="C252" s="16" t="s">
        <v>14</v>
      </c>
      <c r="D252" s="16">
        <v>752</v>
      </c>
    </row>
    <row r="253" spans="1:4" x14ac:dyDescent="0.3">
      <c r="A253" s="15" t="s">
        <v>20</v>
      </c>
      <c r="B253" s="15">
        <v>143</v>
      </c>
      <c r="C253" s="15" t="s">
        <v>14</v>
      </c>
      <c r="D253" s="15">
        <v>131</v>
      </c>
    </row>
    <row r="254" spans="1:4" x14ac:dyDescent="0.3">
      <c r="A254" s="15" t="s">
        <v>20</v>
      </c>
      <c r="B254" s="15">
        <v>296</v>
      </c>
      <c r="C254" s="16" t="s">
        <v>14</v>
      </c>
      <c r="D254" s="16">
        <v>87</v>
      </c>
    </row>
    <row r="255" spans="1:4" x14ac:dyDescent="0.3">
      <c r="A255" s="16" t="s">
        <v>20</v>
      </c>
      <c r="B255" s="16">
        <v>170</v>
      </c>
      <c r="C255" s="15" t="s">
        <v>14</v>
      </c>
      <c r="D255" s="15">
        <v>1063</v>
      </c>
    </row>
    <row r="256" spans="1:4" x14ac:dyDescent="0.3">
      <c r="A256" s="16" t="s">
        <v>20</v>
      </c>
      <c r="B256" s="16">
        <v>86</v>
      </c>
      <c r="C256" s="15" t="s">
        <v>14</v>
      </c>
      <c r="D256" s="15">
        <v>76</v>
      </c>
    </row>
    <row r="257" spans="1:4" x14ac:dyDescent="0.3">
      <c r="A257" s="16" t="s">
        <v>20</v>
      </c>
      <c r="B257" s="16">
        <v>6286</v>
      </c>
      <c r="C257" s="15" t="s">
        <v>14</v>
      </c>
      <c r="D257" s="15">
        <v>4428</v>
      </c>
    </row>
    <row r="258" spans="1:4" x14ac:dyDescent="0.3">
      <c r="A258" s="16" t="s">
        <v>20</v>
      </c>
      <c r="B258" s="16">
        <v>3727</v>
      </c>
      <c r="C258" s="16" t="s">
        <v>14</v>
      </c>
      <c r="D258" s="16">
        <v>58</v>
      </c>
    </row>
    <row r="259" spans="1:4" x14ac:dyDescent="0.3">
      <c r="A259" s="15" t="s">
        <v>20</v>
      </c>
      <c r="B259" s="15">
        <v>1605</v>
      </c>
      <c r="C259" s="16" t="s">
        <v>14</v>
      </c>
      <c r="D259" s="16">
        <v>111</v>
      </c>
    </row>
    <row r="260" spans="1:4" x14ac:dyDescent="0.3">
      <c r="A260" s="15" t="s">
        <v>20</v>
      </c>
      <c r="B260" s="15">
        <v>2120</v>
      </c>
      <c r="C260" s="15" t="s">
        <v>14</v>
      </c>
      <c r="D260" s="15">
        <v>2955</v>
      </c>
    </row>
    <row r="261" spans="1:4" x14ac:dyDescent="0.3">
      <c r="A261" s="15" t="s">
        <v>20</v>
      </c>
      <c r="B261" s="15">
        <v>50</v>
      </c>
      <c r="C261" s="16" t="s">
        <v>14</v>
      </c>
      <c r="D261" s="16">
        <v>1657</v>
      </c>
    </row>
    <row r="262" spans="1:4" x14ac:dyDescent="0.3">
      <c r="A262" s="16" t="s">
        <v>20</v>
      </c>
      <c r="B262" s="16">
        <v>2080</v>
      </c>
      <c r="C262" s="16" t="s">
        <v>14</v>
      </c>
      <c r="D262" s="16">
        <v>926</v>
      </c>
    </row>
    <row r="263" spans="1:4" x14ac:dyDescent="0.3">
      <c r="A263" s="16" t="s">
        <v>20</v>
      </c>
      <c r="B263" s="16">
        <v>2105</v>
      </c>
      <c r="C263" s="15" t="s">
        <v>14</v>
      </c>
      <c r="D263" s="15">
        <v>77</v>
      </c>
    </row>
    <row r="264" spans="1:4" x14ac:dyDescent="0.3">
      <c r="A264" s="15" t="s">
        <v>20</v>
      </c>
      <c r="B264" s="15">
        <v>2436</v>
      </c>
      <c r="C264" s="16" t="s">
        <v>14</v>
      </c>
      <c r="D264" s="16">
        <v>1748</v>
      </c>
    </row>
    <row r="265" spans="1:4" x14ac:dyDescent="0.3">
      <c r="A265" s="16" t="s">
        <v>20</v>
      </c>
      <c r="B265" s="16">
        <v>80</v>
      </c>
      <c r="C265" s="15" t="s">
        <v>14</v>
      </c>
      <c r="D265" s="15">
        <v>79</v>
      </c>
    </row>
    <row r="266" spans="1:4" x14ac:dyDescent="0.3">
      <c r="A266" s="15" t="s">
        <v>20</v>
      </c>
      <c r="B266" s="15">
        <v>42</v>
      </c>
      <c r="C266" s="15" t="s">
        <v>14</v>
      </c>
      <c r="D266" s="15">
        <v>889</v>
      </c>
    </row>
    <row r="267" spans="1:4" x14ac:dyDescent="0.3">
      <c r="A267" s="16" t="s">
        <v>20</v>
      </c>
      <c r="B267" s="16">
        <v>139</v>
      </c>
      <c r="C267" s="16" t="s">
        <v>14</v>
      </c>
      <c r="D267" s="16">
        <v>56</v>
      </c>
    </row>
    <row r="268" spans="1:4" x14ac:dyDescent="0.3">
      <c r="A268" s="16" t="s">
        <v>20</v>
      </c>
      <c r="B268" s="16">
        <v>159</v>
      </c>
      <c r="C268" s="15" t="s">
        <v>14</v>
      </c>
      <c r="D268" s="15">
        <v>1</v>
      </c>
    </row>
    <row r="269" spans="1:4" x14ac:dyDescent="0.3">
      <c r="A269" s="15" t="s">
        <v>20</v>
      </c>
      <c r="B269" s="15">
        <v>381</v>
      </c>
      <c r="C269" s="15" t="s">
        <v>14</v>
      </c>
      <c r="D269" s="15">
        <v>83</v>
      </c>
    </row>
    <row r="270" spans="1:4" x14ac:dyDescent="0.3">
      <c r="A270" s="16" t="s">
        <v>20</v>
      </c>
      <c r="B270" s="16">
        <v>194</v>
      </c>
      <c r="C270" s="16" t="s">
        <v>14</v>
      </c>
      <c r="D270" s="16">
        <v>2025</v>
      </c>
    </row>
    <row r="271" spans="1:4" x14ac:dyDescent="0.3">
      <c r="A271" s="16" t="s">
        <v>20</v>
      </c>
      <c r="B271" s="16">
        <v>106</v>
      </c>
      <c r="C271" s="16" t="s">
        <v>14</v>
      </c>
      <c r="D271" s="16">
        <v>14</v>
      </c>
    </row>
    <row r="272" spans="1:4" x14ac:dyDescent="0.3">
      <c r="A272" s="15" t="s">
        <v>20</v>
      </c>
      <c r="B272" s="15">
        <v>142</v>
      </c>
      <c r="C272" s="16" t="s">
        <v>14</v>
      </c>
      <c r="D272" s="16">
        <v>656</v>
      </c>
    </row>
    <row r="273" spans="1:4" x14ac:dyDescent="0.3">
      <c r="A273" s="16" t="s">
        <v>20</v>
      </c>
      <c r="B273" s="16">
        <v>211</v>
      </c>
      <c r="C273" s="16" t="s">
        <v>14</v>
      </c>
      <c r="D273" s="16">
        <v>1596</v>
      </c>
    </row>
    <row r="274" spans="1:4" x14ac:dyDescent="0.3">
      <c r="A274" s="15" t="s">
        <v>20</v>
      </c>
      <c r="B274" s="15">
        <v>2756</v>
      </c>
      <c r="C274" s="15" t="s">
        <v>14</v>
      </c>
      <c r="D274" s="15">
        <v>10</v>
      </c>
    </row>
    <row r="275" spans="1:4" x14ac:dyDescent="0.3">
      <c r="A275" s="16" t="s">
        <v>20</v>
      </c>
      <c r="B275" s="16">
        <v>173</v>
      </c>
      <c r="C275" s="15" t="s">
        <v>14</v>
      </c>
      <c r="D275" s="15">
        <v>1121</v>
      </c>
    </row>
    <row r="276" spans="1:4" x14ac:dyDescent="0.3">
      <c r="A276" s="15" t="s">
        <v>20</v>
      </c>
      <c r="B276" s="15">
        <v>87</v>
      </c>
      <c r="C276" s="15" t="s">
        <v>14</v>
      </c>
      <c r="D276" s="15">
        <v>15</v>
      </c>
    </row>
    <row r="277" spans="1:4" x14ac:dyDescent="0.3">
      <c r="A277" s="15" t="s">
        <v>20</v>
      </c>
      <c r="B277" s="15">
        <v>1572</v>
      </c>
      <c r="C277" s="16" t="s">
        <v>14</v>
      </c>
      <c r="D277" s="16">
        <v>191</v>
      </c>
    </row>
    <row r="278" spans="1:4" x14ac:dyDescent="0.3">
      <c r="A278" s="16" t="s">
        <v>20</v>
      </c>
      <c r="B278" s="16">
        <v>2346</v>
      </c>
      <c r="C278" s="15" t="s">
        <v>14</v>
      </c>
      <c r="D278" s="15">
        <v>16</v>
      </c>
    </row>
    <row r="279" spans="1:4" x14ac:dyDescent="0.3">
      <c r="A279" s="15" t="s">
        <v>20</v>
      </c>
      <c r="B279" s="15">
        <v>115</v>
      </c>
      <c r="C279" s="16" t="s">
        <v>14</v>
      </c>
      <c r="D279" s="16">
        <v>17</v>
      </c>
    </row>
    <row r="280" spans="1:4" x14ac:dyDescent="0.3">
      <c r="A280" s="16" t="s">
        <v>20</v>
      </c>
      <c r="B280" s="16">
        <v>85</v>
      </c>
      <c r="C280" s="16" t="s">
        <v>14</v>
      </c>
      <c r="D280" s="16">
        <v>34</v>
      </c>
    </row>
    <row r="281" spans="1:4" x14ac:dyDescent="0.3">
      <c r="A281" s="15" t="s">
        <v>20</v>
      </c>
      <c r="B281" s="15">
        <v>144</v>
      </c>
      <c r="C281" s="15" t="s">
        <v>14</v>
      </c>
      <c r="D281" s="15">
        <v>1</v>
      </c>
    </row>
    <row r="282" spans="1:4" x14ac:dyDescent="0.3">
      <c r="A282" s="16" t="s">
        <v>20</v>
      </c>
      <c r="B282" s="16">
        <v>2443</v>
      </c>
      <c r="C282" s="16" t="s">
        <v>14</v>
      </c>
      <c r="D282" s="16">
        <v>1274</v>
      </c>
    </row>
    <row r="283" spans="1:4" x14ac:dyDescent="0.3">
      <c r="A283" s="16" t="s">
        <v>20</v>
      </c>
      <c r="B283" s="16">
        <v>64</v>
      </c>
      <c r="C283" s="15" t="s">
        <v>14</v>
      </c>
      <c r="D283" s="15">
        <v>210</v>
      </c>
    </row>
    <row r="284" spans="1:4" x14ac:dyDescent="0.3">
      <c r="A284" s="15" t="s">
        <v>20</v>
      </c>
      <c r="B284" s="15">
        <v>268</v>
      </c>
      <c r="C284" s="15" t="s">
        <v>14</v>
      </c>
      <c r="D284" s="15">
        <v>248</v>
      </c>
    </row>
    <row r="285" spans="1:4" x14ac:dyDescent="0.3">
      <c r="A285" s="16" t="s">
        <v>20</v>
      </c>
      <c r="B285" s="16">
        <v>195</v>
      </c>
      <c r="C285" s="16" t="s">
        <v>14</v>
      </c>
      <c r="D285" s="16">
        <v>513</v>
      </c>
    </row>
    <row r="286" spans="1:4" x14ac:dyDescent="0.3">
      <c r="A286" s="15" t="s">
        <v>20</v>
      </c>
      <c r="B286" s="15">
        <v>186</v>
      </c>
      <c r="C286" s="16" t="s">
        <v>14</v>
      </c>
      <c r="D286" s="16">
        <v>3410</v>
      </c>
    </row>
    <row r="287" spans="1:4" x14ac:dyDescent="0.3">
      <c r="A287" s="16" t="s">
        <v>20</v>
      </c>
      <c r="B287" s="16">
        <v>460</v>
      </c>
      <c r="C287" s="16" t="s">
        <v>14</v>
      </c>
      <c r="D287" s="16">
        <v>10</v>
      </c>
    </row>
    <row r="288" spans="1:4" x14ac:dyDescent="0.3">
      <c r="A288" s="15" t="s">
        <v>20</v>
      </c>
      <c r="B288" s="15">
        <v>2528</v>
      </c>
      <c r="C288" s="15" t="s">
        <v>14</v>
      </c>
      <c r="D288" s="15">
        <v>2201</v>
      </c>
    </row>
    <row r="289" spans="1:4" x14ac:dyDescent="0.3">
      <c r="A289" s="15" t="s">
        <v>20</v>
      </c>
      <c r="B289" s="15">
        <v>3657</v>
      </c>
      <c r="C289" s="16" t="s">
        <v>14</v>
      </c>
      <c r="D289" s="16">
        <v>676</v>
      </c>
    </row>
    <row r="290" spans="1:4" x14ac:dyDescent="0.3">
      <c r="A290" s="15" t="s">
        <v>20</v>
      </c>
      <c r="B290" s="15">
        <v>131</v>
      </c>
      <c r="C290" s="16" t="s">
        <v>14</v>
      </c>
      <c r="D290" s="16">
        <v>831</v>
      </c>
    </row>
    <row r="291" spans="1:4" x14ac:dyDescent="0.3">
      <c r="A291" s="15" t="s">
        <v>20</v>
      </c>
      <c r="B291" s="15">
        <v>239</v>
      </c>
      <c r="C291" s="16" t="s">
        <v>14</v>
      </c>
      <c r="D291" s="16">
        <v>859</v>
      </c>
    </row>
    <row r="292" spans="1:4" x14ac:dyDescent="0.3">
      <c r="A292" s="16" t="s">
        <v>20</v>
      </c>
      <c r="B292" s="16">
        <v>78</v>
      </c>
      <c r="C292" s="16" t="s">
        <v>14</v>
      </c>
      <c r="D292" s="16">
        <v>45</v>
      </c>
    </row>
    <row r="293" spans="1:4" x14ac:dyDescent="0.3">
      <c r="A293" s="16" t="s">
        <v>20</v>
      </c>
      <c r="B293" s="16">
        <v>1773</v>
      </c>
      <c r="C293" s="16" t="s">
        <v>14</v>
      </c>
      <c r="D293" s="16">
        <v>6</v>
      </c>
    </row>
    <row r="294" spans="1:4" x14ac:dyDescent="0.3">
      <c r="A294" s="15" t="s">
        <v>20</v>
      </c>
      <c r="B294" s="15">
        <v>32</v>
      </c>
      <c r="C294" s="15" t="s">
        <v>14</v>
      </c>
      <c r="D294" s="15">
        <v>7</v>
      </c>
    </row>
    <row r="295" spans="1:4" x14ac:dyDescent="0.3">
      <c r="A295" s="16" t="s">
        <v>20</v>
      </c>
      <c r="B295" s="16">
        <v>369</v>
      </c>
      <c r="C295" s="16" t="s">
        <v>14</v>
      </c>
      <c r="D295" s="16">
        <v>31</v>
      </c>
    </row>
    <row r="296" spans="1:4" x14ac:dyDescent="0.3">
      <c r="A296" s="16" t="s">
        <v>20</v>
      </c>
      <c r="B296" s="16">
        <v>89</v>
      </c>
      <c r="C296" s="15" t="s">
        <v>14</v>
      </c>
      <c r="D296" s="15">
        <v>78</v>
      </c>
    </row>
    <row r="297" spans="1:4" x14ac:dyDescent="0.3">
      <c r="A297" s="15" t="s">
        <v>20</v>
      </c>
      <c r="B297" s="15">
        <v>147</v>
      </c>
      <c r="C297" s="16" t="s">
        <v>14</v>
      </c>
      <c r="D297" s="16">
        <v>1225</v>
      </c>
    </row>
    <row r="298" spans="1:4" x14ac:dyDescent="0.3">
      <c r="A298" s="15" t="s">
        <v>20</v>
      </c>
      <c r="B298" s="15">
        <v>126</v>
      </c>
      <c r="C298" s="15" t="s">
        <v>14</v>
      </c>
      <c r="D298" s="15">
        <v>1</v>
      </c>
    </row>
    <row r="299" spans="1:4" x14ac:dyDescent="0.3">
      <c r="A299" s="16" t="s">
        <v>20</v>
      </c>
      <c r="B299" s="16">
        <v>2218</v>
      </c>
      <c r="C299" s="16" t="s">
        <v>14</v>
      </c>
      <c r="D299" s="16">
        <v>67</v>
      </c>
    </row>
    <row r="300" spans="1:4" x14ac:dyDescent="0.3">
      <c r="A300" s="16" t="s">
        <v>20</v>
      </c>
      <c r="B300" s="16">
        <v>202</v>
      </c>
      <c r="C300" s="15" t="s">
        <v>14</v>
      </c>
      <c r="D300" s="15">
        <v>19</v>
      </c>
    </row>
    <row r="301" spans="1:4" x14ac:dyDescent="0.3">
      <c r="A301" s="15" t="s">
        <v>20</v>
      </c>
      <c r="B301" s="15">
        <v>140</v>
      </c>
      <c r="C301" s="16" t="s">
        <v>14</v>
      </c>
      <c r="D301" s="16">
        <v>2108</v>
      </c>
    </row>
    <row r="302" spans="1:4" x14ac:dyDescent="0.3">
      <c r="A302" s="16" t="s">
        <v>20</v>
      </c>
      <c r="B302" s="16">
        <v>1052</v>
      </c>
      <c r="C302" s="16" t="s">
        <v>14</v>
      </c>
      <c r="D302" s="16">
        <v>679</v>
      </c>
    </row>
    <row r="303" spans="1:4" x14ac:dyDescent="0.3">
      <c r="A303" s="15" t="s">
        <v>20</v>
      </c>
      <c r="B303" s="15">
        <v>247</v>
      </c>
      <c r="C303" s="15" t="s">
        <v>14</v>
      </c>
      <c r="D303" s="15">
        <v>36</v>
      </c>
    </row>
    <row r="304" spans="1:4" x14ac:dyDescent="0.3">
      <c r="A304" s="15" t="s">
        <v>20</v>
      </c>
      <c r="B304" s="15">
        <v>84</v>
      </c>
      <c r="C304" s="16" t="s">
        <v>14</v>
      </c>
      <c r="D304" s="16">
        <v>47</v>
      </c>
    </row>
    <row r="305" spans="1:4" x14ac:dyDescent="0.3">
      <c r="A305" s="15" t="s">
        <v>20</v>
      </c>
      <c r="B305" s="15">
        <v>88</v>
      </c>
      <c r="C305" s="15" t="s">
        <v>14</v>
      </c>
      <c r="D305" s="15">
        <v>70</v>
      </c>
    </row>
    <row r="306" spans="1:4" x14ac:dyDescent="0.3">
      <c r="A306" s="16" t="s">
        <v>20</v>
      </c>
      <c r="B306" s="16">
        <v>156</v>
      </c>
      <c r="C306" s="16" t="s">
        <v>14</v>
      </c>
      <c r="D306" s="16">
        <v>154</v>
      </c>
    </row>
    <row r="307" spans="1:4" x14ac:dyDescent="0.3">
      <c r="A307" s="15" t="s">
        <v>20</v>
      </c>
      <c r="B307" s="15">
        <v>2985</v>
      </c>
      <c r="C307" s="15" t="s">
        <v>14</v>
      </c>
      <c r="D307" s="15">
        <v>22</v>
      </c>
    </row>
    <row r="308" spans="1:4" x14ac:dyDescent="0.3">
      <c r="A308" s="16" t="s">
        <v>20</v>
      </c>
      <c r="B308" s="16">
        <v>762</v>
      </c>
      <c r="C308" s="16" t="s">
        <v>14</v>
      </c>
      <c r="D308" s="16">
        <v>1758</v>
      </c>
    </row>
    <row r="309" spans="1:4" x14ac:dyDescent="0.3">
      <c r="A309" s="15" t="s">
        <v>20</v>
      </c>
      <c r="B309" s="15">
        <v>554</v>
      </c>
      <c r="C309" s="15" t="s">
        <v>14</v>
      </c>
      <c r="D309" s="15">
        <v>94</v>
      </c>
    </row>
    <row r="310" spans="1:4" x14ac:dyDescent="0.3">
      <c r="A310" s="16" t="s">
        <v>20</v>
      </c>
      <c r="B310" s="16">
        <v>135</v>
      </c>
      <c r="C310" s="16" t="s">
        <v>14</v>
      </c>
      <c r="D310" s="16">
        <v>33</v>
      </c>
    </row>
    <row r="311" spans="1:4" x14ac:dyDescent="0.3">
      <c r="A311" s="15" t="s">
        <v>20</v>
      </c>
      <c r="B311" s="15">
        <v>122</v>
      </c>
      <c r="C311" s="15" t="s">
        <v>14</v>
      </c>
      <c r="D311" s="15">
        <v>1</v>
      </c>
    </row>
    <row r="312" spans="1:4" x14ac:dyDescent="0.3">
      <c r="A312" s="16" t="s">
        <v>20</v>
      </c>
      <c r="B312" s="16">
        <v>221</v>
      </c>
      <c r="C312" s="15" t="s">
        <v>14</v>
      </c>
      <c r="D312" s="15">
        <v>31</v>
      </c>
    </row>
    <row r="313" spans="1:4" x14ac:dyDescent="0.3">
      <c r="A313" s="15" t="s">
        <v>20</v>
      </c>
      <c r="B313" s="15">
        <v>126</v>
      </c>
      <c r="C313" s="15" t="s">
        <v>14</v>
      </c>
      <c r="D313" s="15">
        <v>35</v>
      </c>
    </row>
    <row r="314" spans="1:4" x14ac:dyDescent="0.3">
      <c r="A314" s="16" t="s">
        <v>20</v>
      </c>
      <c r="B314" s="16">
        <v>1022</v>
      </c>
      <c r="C314" s="16" t="s">
        <v>14</v>
      </c>
      <c r="D314" s="16">
        <v>63</v>
      </c>
    </row>
    <row r="315" spans="1:4" x14ac:dyDescent="0.3">
      <c r="A315" s="15" t="s">
        <v>20</v>
      </c>
      <c r="B315" s="15">
        <v>3177</v>
      </c>
      <c r="C315" s="16" t="s">
        <v>14</v>
      </c>
      <c r="D315" s="16">
        <v>526</v>
      </c>
    </row>
    <row r="316" spans="1:4" x14ac:dyDescent="0.3">
      <c r="A316" s="16" t="s">
        <v>20</v>
      </c>
      <c r="B316" s="16">
        <v>198</v>
      </c>
      <c r="C316" s="15" t="s">
        <v>14</v>
      </c>
      <c r="D316" s="15">
        <v>121</v>
      </c>
    </row>
    <row r="317" spans="1:4" x14ac:dyDescent="0.3">
      <c r="A317" s="16" t="s">
        <v>20</v>
      </c>
      <c r="B317" s="16">
        <v>85</v>
      </c>
      <c r="C317" s="16" t="s">
        <v>14</v>
      </c>
      <c r="D317" s="16">
        <v>67</v>
      </c>
    </row>
    <row r="318" spans="1:4" x14ac:dyDescent="0.3">
      <c r="A318" s="16" t="s">
        <v>20</v>
      </c>
      <c r="B318" s="16">
        <v>3596</v>
      </c>
      <c r="C318" s="15" t="s">
        <v>14</v>
      </c>
      <c r="D318" s="15">
        <v>57</v>
      </c>
    </row>
    <row r="319" spans="1:4" x14ac:dyDescent="0.3">
      <c r="A319" s="16" t="s">
        <v>20</v>
      </c>
      <c r="B319" s="16">
        <v>244</v>
      </c>
      <c r="C319" s="16" t="s">
        <v>14</v>
      </c>
      <c r="D319" s="16">
        <v>1229</v>
      </c>
    </row>
    <row r="320" spans="1:4" x14ac:dyDescent="0.3">
      <c r="A320" s="15" t="s">
        <v>20</v>
      </c>
      <c r="B320" s="15">
        <v>5180</v>
      </c>
      <c r="C320" s="15" t="s">
        <v>14</v>
      </c>
      <c r="D320" s="15">
        <v>12</v>
      </c>
    </row>
    <row r="321" spans="1:4" x14ac:dyDescent="0.3">
      <c r="A321" s="16" t="s">
        <v>20</v>
      </c>
      <c r="B321" s="16">
        <v>589</v>
      </c>
      <c r="C321" s="16" t="s">
        <v>14</v>
      </c>
      <c r="D321" s="16">
        <v>452</v>
      </c>
    </row>
    <row r="322" spans="1:4" x14ac:dyDescent="0.3">
      <c r="A322" s="15" t="s">
        <v>20</v>
      </c>
      <c r="B322" s="15">
        <v>2725</v>
      </c>
      <c r="C322" s="15" t="s">
        <v>14</v>
      </c>
      <c r="D322" s="15">
        <v>1886</v>
      </c>
    </row>
    <row r="323" spans="1:4" x14ac:dyDescent="0.3">
      <c r="A323" s="16" t="s">
        <v>20</v>
      </c>
      <c r="B323" s="16">
        <v>300</v>
      </c>
      <c r="C323" s="15" t="s">
        <v>14</v>
      </c>
      <c r="D323" s="15">
        <v>1825</v>
      </c>
    </row>
    <row r="324" spans="1:4" x14ac:dyDescent="0.3">
      <c r="A324" s="15" t="s">
        <v>20</v>
      </c>
      <c r="B324" s="15">
        <v>144</v>
      </c>
      <c r="C324" s="16" t="s">
        <v>14</v>
      </c>
      <c r="D324" s="16">
        <v>31</v>
      </c>
    </row>
    <row r="325" spans="1:4" x14ac:dyDescent="0.3">
      <c r="A325" s="16" t="s">
        <v>20</v>
      </c>
      <c r="B325" s="16">
        <v>87</v>
      </c>
      <c r="C325" s="16" t="s">
        <v>14</v>
      </c>
      <c r="D325" s="16">
        <v>107</v>
      </c>
    </row>
    <row r="326" spans="1:4" x14ac:dyDescent="0.3">
      <c r="A326" s="15" t="s">
        <v>20</v>
      </c>
      <c r="B326" s="15">
        <v>3116</v>
      </c>
      <c r="C326" s="16" t="s">
        <v>14</v>
      </c>
      <c r="D326" s="16">
        <v>27</v>
      </c>
    </row>
    <row r="327" spans="1:4" x14ac:dyDescent="0.3">
      <c r="A327" s="16" t="s">
        <v>20</v>
      </c>
      <c r="B327" s="16">
        <v>909</v>
      </c>
      <c r="C327" s="15" t="s">
        <v>14</v>
      </c>
      <c r="D327" s="15">
        <v>1221</v>
      </c>
    </row>
    <row r="328" spans="1:4" x14ac:dyDescent="0.3">
      <c r="A328" s="15" t="s">
        <v>20</v>
      </c>
      <c r="B328" s="15">
        <v>1613</v>
      </c>
      <c r="C328" s="15" t="s">
        <v>14</v>
      </c>
      <c r="D328" s="15">
        <v>1</v>
      </c>
    </row>
    <row r="329" spans="1:4" x14ac:dyDescent="0.3">
      <c r="A329" s="16" t="s">
        <v>20</v>
      </c>
      <c r="B329" s="16">
        <v>136</v>
      </c>
      <c r="C329" s="15" t="s">
        <v>14</v>
      </c>
      <c r="D329" s="15">
        <v>16</v>
      </c>
    </row>
    <row r="330" spans="1:4" x14ac:dyDescent="0.3">
      <c r="A330" s="15" t="s">
        <v>20</v>
      </c>
      <c r="B330" s="15">
        <v>130</v>
      </c>
      <c r="C330" s="16" t="s">
        <v>14</v>
      </c>
      <c r="D330" s="16">
        <v>41</v>
      </c>
    </row>
    <row r="331" spans="1:4" x14ac:dyDescent="0.3">
      <c r="A331" s="16" t="s">
        <v>20</v>
      </c>
      <c r="B331" s="16">
        <v>102</v>
      </c>
      <c r="C331" s="16" t="s">
        <v>14</v>
      </c>
      <c r="D331" s="16">
        <v>523</v>
      </c>
    </row>
    <row r="332" spans="1:4" x14ac:dyDescent="0.3">
      <c r="A332" s="16" t="s">
        <v>20</v>
      </c>
      <c r="B332" s="16">
        <v>4006</v>
      </c>
      <c r="C332" s="15" t="s">
        <v>14</v>
      </c>
      <c r="D332" s="15">
        <v>141</v>
      </c>
    </row>
    <row r="333" spans="1:4" x14ac:dyDescent="0.3">
      <c r="A333" s="16" t="s">
        <v>20</v>
      </c>
      <c r="B333" s="16">
        <v>1629</v>
      </c>
      <c r="C333" s="15" t="s">
        <v>14</v>
      </c>
      <c r="D333" s="15">
        <v>52</v>
      </c>
    </row>
    <row r="334" spans="1:4" x14ac:dyDescent="0.3">
      <c r="A334" s="16" t="s">
        <v>20</v>
      </c>
      <c r="B334" s="16">
        <v>2188</v>
      </c>
      <c r="C334" s="16" t="s">
        <v>14</v>
      </c>
      <c r="D334" s="16">
        <v>225</v>
      </c>
    </row>
    <row r="335" spans="1:4" x14ac:dyDescent="0.3">
      <c r="A335" s="15" t="s">
        <v>20</v>
      </c>
      <c r="B335" s="15">
        <v>2409</v>
      </c>
      <c r="C335" s="16" t="s">
        <v>14</v>
      </c>
      <c r="D335" s="16">
        <v>38</v>
      </c>
    </row>
    <row r="336" spans="1:4" x14ac:dyDescent="0.3">
      <c r="A336" s="16" t="s">
        <v>20</v>
      </c>
      <c r="B336" s="16">
        <v>194</v>
      </c>
      <c r="C336" s="15" t="s">
        <v>14</v>
      </c>
      <c r="D336" s="15">
        <v>15</v>
      </c>
    </row>
    <row r="337" spans="1:4" x14ac:dyDescent="0.3">
      <c r="A337" s="15" t="s">
        <v>20</v>
      </c>
      <c r="B337" s="15">
        <v>1140</v>
      </c>
      <c r="C337" s="16" t="s">
        <v>14</v>
      </c>
      <c r="D337" s="16">
        <v>37</v>
      </c>
    </row>
    <row r="338" spans="1:4" x14ac:dyDescent="0.3">
      <c r="A338" s="16" t="s">
        <v>20</v>
      </c>
      <c r="B338" s="16">
        <v>102</v>
      </c>
      <c r="C338" s="16" t="s">
        <v>14</v>
      </c>
      <c r="D338" s="16">
        <v>112</v>
      </c>
    </row>
    <row r="339" spans="1:4" x14ac:dyDescent="0.3">
      <c r="A339" s="15" t="s">
        <v>20</v>
      </c>
      <c r="B339" s="15">
        <v>2857</v>
      </c>
      <c r="C339" s="15" t="s">
        <v>14</v>
      </c>
      <c r="D339" s="15">
        <v>21</v>
      </c>
    </row>
    <row r="340" spans="1:4" x14ac:dyDescent="0.3">
      <c r="A340" s="16" t="s">
        <v>20</v>
      </c>
      <c r="B340" s="16">
        <v>107</v>
      </c>
      <c r="C340" s="16" t="s">
        <v>14</v>
      </c>
      <c r="D340" s="16">
        <v>67</v>
      </c>
    </row>
    <row r="341" spans="1:4" x14ac:dyDescent="0.3">
      <c r="A341" s="15" t="s">
        <v>20</v>
      </c>
      <c r="B341" s="15">
        <v>160</v>
      </c>
      <c r="C341" s="16" t="s">
        <v>14</v>
      </c>
      <c r="D341" s="16">
        <v>78</v>
      </c>
    </row>
    <row r="342" spans="1:4" x14ac:dyDescent="0.3">
      <c r="A342" s="16" t="s">
        <v>20</v>
      </c>
      <c r="B342" s="16">
        <v>2230</v>
      </c>
      <c r="C342" s="15" t="s">
        <v>14</v>
      </c>
      <c r="D342" s="15">
        <v>67</v>
      </c>
    </row>
    <row r="343" spans="1:4" x14ac:dyDescent="0.3">
      <c r="A343" s="15" t="s">
        <v>20</v>
      </c>
      <c r="B343" s="15">
        <v>316</v>
      </c>
      <c r="C343" s="15" t="s">
        <v>14</v>
      </c>
      <c r="D343" s="15">
        <v>263</v>
      </c>
    </row>
    <row r="344" spans="1:4" x14ac:dyDescent="0.3">
      <c r="A344" s="16" t="s">
        <v>20</v>
      </c>
      <c r="B344" s="16">
        <v>117</v>
      </c>
      <c r="C344" s="16" t="s">
        <v>14</v>
      </c>
      <c r="D344" s="16">
        <v>1691</v>
      </c>
    </row>
    <row r="345" spans="1:4" x14ac:dyDescent="0.3">
      <c r="A345" s="15" t="s">
        <v>20</v>
      </c>
      <c r="B345" s="15">
        <v>6406</v>
      </c>
      <c r="C345" s="15" t="s">
        <v>14</v>
      </c>
      <c r="D345" s="15">
        <v>181</v>
      </c>
    </row>
    <row r="346" spans="1:4" x14ac:dyDescent="0.3">
      <c r="A346" s="15" t="s">
        <v>20</v>
      </c>
      <c r="B346" s="15">
        <v>192</v>
      </c>
      <c r="C346" s="16" t="s">
        <v>14</v>
      </c>
      <c r="D346" s="16">
        <v>13</v>
      </c>
    </row>
    <row r="347" spans="1:4" x14ac:dyDescent="0.3">
      <c r="A347" s="16" t="s">
        <v>20</v>
      </c>
      <c r="B347" s="16">
        <v>26</v>
      </c>
      <c r="C347" s="15" t="s">
        <v>14</v>
      </c>
      <c r="D347" s="15">
        <v>1</v>
      </c>
    </row>
    <row r="348" spans="1:4" x14ac:dyDescent="0.3">
      <c r="A348" s="15" t="s">
        <v>20</v>
      </c>
      <c r="B348" s="15">
        <v>723</v>
      </c>
      <c r="C348" s="16" t="s">
        <v>14</v>
      </c>
      <c r="D348" s="16">
        <v>21</v>
      </c>
    </row>
    <row r="349" spans="1:4" x14ac:dyDescent="0.3">
      <c r="A349" s="16" t="s">
        <v>20</v>
      </c>
      <c r="B349" s="16">
        <v>170</v>
      </c>
      <c r="C349" s="15" t="s">
        <v>14</v>
      </c>
      <c r="D349" s="15">
        <v>830</v>
      </c>
    </row>
    <row r="350" spans="1:4" x14ac:dyDescent="0.3">
      <c r="A350" s="15" t="s">
        <v>20</v>
      </c>
      <c r="B350" s="15">
        <v>238</v>
      </c>
      <c r="C350" s="16" t="s">
        <v>14</v>
      </c>
      <c r="D350" s="16">
        <v>130</v>
      </c>
    </row>
    <row r="351" spans="1:4" x14ac:dyDescent="0.3">
      <c r="A351" s="16" t="s">
        <v>20</v>
      </c>
      <c r="B351" s="16">
        <v>55</v>
      </c>
      <c r="C351" s="15" t="s">
        <v>14</v>
      </c>
      <c r="D351" s="15">
        <v>55</v>
      </c>
    </row>
    <row r="352" spans="1:4" x14ac:dyDescent="0.3">
      <c r="A352" s="15" t="s">
        <v>20</v>
      </c>
      <c r="B352" s="15">
        <v>128</v>
      </c>
      <c r="C352" s="16" t="s">
        <v>14</v>
      </c>
      <c r="D352" s="16">
        <v>114</v>
      </c>
    </row>
    <row r="353" spans="1:4" x14ac:dyDescent="0.3">
      <c r="A353" s="16" t="s">
        <v>20</v>
      </c>
      <c r="B353" s="16">
        <v>2144</v>
      </c>
      <c r="C353" s="15" t="s">
        <v>14</v>
      </c>
      <c r="D353" s="15">
        <v>594</v>
      </c>
    </row>
    <row r="354" spans="1:4" x14ac:dyDescent="0.3">
      <c r="A354" s="16" t="s">
        <v>20</v>
      </c>
      <c r="B354" s="16">
        <v>2693</v>
      </c>
      <c r="C354" s="16" t="s">
        <v>14</v>
      </c>
      <c r="D354" s="16">
        <v>24</v>
      </c>
    </row>
    <row r="355" spans="1:4" x14ac:dyDescent="0.3">
      <c r="A355" s="15" t="s">
        <v>20</v>
      </c>
      <c r="B355" s="15">
        <v>432</v>
      </c>
      <c r="C355" s="16" t="s">
        <v>14</v>
      </c>
      <c r="D355" s="16">
        <v>252</v>
      </c>
    </row>
    <row r="356" spans="1:4" x14ac:dyDescent="0.3">
      <c r="A356" s="15" t="s">
        <v>20</v>
      </c>
      <c r="B356" s="15">
        <v>189</v>
      </c>
      <c r="C356" s="16" t="s">
        <v>14</v>
      </c>
      <c r="D356" s="16">
        <v>67</v>
      </c>
    </row>
    <row r="357" spans="1:4" x14ac:dyDescent="0.3">
      <c r="A357" s="16" t="s">
        <v>20</v>
      </c>
      <c r="B357" s="16">
        <v>154</v>
      </c>
      <c r="C357" s="15" t="s">
        <v>14</v>
      </c>
      <c r="D357" s="15">
        <v>742</v>
      </c>
    </row>
    <row r="358" spans="1:4" x14ac:dyDescent="0.3">
      <c r="A358" s="15" t="s">
        <v>20</v>
      </c>
      <c r="B358" s="15">
        <v>96</v>
      </c>
      <c r="C358" s="15" t="s">
        <v>14</v>
      </c>
      <c r="D358" s="15">
        <v>75</v>
      </c>
    </row>
    <row r="359" spans="1:4" x14ac:dyDescent="0.3">
      <c r="A359" s="16" t="s">
        <v>20</v>
      </c>
      <c r="B359" s="16">
        <v>3063</v>
      </c>
      <c r="C359" s="16" t="s">
        <v>14</v>
      </c>
      <c r="D359" s="16">
        <v>4405</v>
      </c>
    </row>
    <row r="360" spans="1:4" x14ac:dyDescent="0.3">
      <c r="A360" s="16" t="s">
        <v>20</v>
      </c>
      <c r="B360" s="16">
        <v>2266</v>
      </c>
      <c r="C360" s="15" t="s">
        <v>14</v>
      </c>
      <c r="D360" s="15">
        <v>92</v>
      </c>
    </row>
    <row r="361" spans="1:4" x14ac:dyDescent="0.3">
      <c r="A361" s="16" t="s">
        <v>20</v>
      </c>
      <c r="B361" s="16">
        <v>194</v>
      </c>
      <c r="C361" s="15" t="s">
        <v>14</v>
      </c>
      <c r="D361" s="15">
        <v>64</v>
      </c>
    </row>
    <row r="362" spans="1:4" x14ac:dyDescent="0.3">
      <c r="A362" s="15" t="s">
        <v>20</v>
      </c>
      <c r="B362" s="15">
        <v>129</v>
      </c>
      <c r="C362" s="15" t="s">
        <v>14</v>
      </c>
      <c r="D362" s="15">
        <v>64</v>
      </c>
    </row>
    <row r="363" spans="1:4" x14ac:dyDescent="0.3">
      <c r="A363" s="16" t="s">
        <v>20</v>
      </c>
      <c r="B363" s="16">
        <v>375</v>
      </c>
      <c r="C363" s="15" t="s">
        <v>14</v>
      </c>
      <c r="D363" s="15">
        <v>842</v>
      </c>
    </row>
    <row r="364" spans="1:4" x14ac:dyDescent="0.3">
      <c r="A364" s="15" t="s">
        <v>20</v>
      </c>
      <c r="B364" s="15">
        <v>409</v>
      </c>
      <c r="C364" s="15" t="s">
        <v>14</v>
      </c>
      <c r="D364" s="15">
        <v>112</v>
      </c>
    </row>
    <row r="365" spans="1:4" x14ac:dyDescent="0.3">
      <c r="A365" s="16" t="s">
        <v>20</v>
      </c>
      <c r="B365" s="16">
        <v>234</v>
      </c>
      <c r="C365" s="15" t="s">
        <v>14</v>
      </c>
      <c r="D365" s="15">
        <v>374</v>
      </c>
    </row>
    <row r="366" spans="1:4" x14ac:dyDescent="0.3">
      <c r="A366" s="15" t="s">
        <v>20</v>
      </c>
      <c r="B366" s="15">
        <v>3016</v>
      </c>
    </row>
    <row r="367" spans="1:4" x14ac:dyDescent="0.3">
      <c r="A367" s="16" t="s">
        <v>20</v>
      </c>
      <c r="B367" s="16">
        <v>264</v>
      </c>
    </row>
    <row r="368" spans="1:4" x14ac:dyDescent="0.3">
      <c r="A368" s="16" t="s">
        <v>20</v>
      </c>
      <c r="B368" s="16">
        <v>272</v>
      </c>
    </row>
    <row r="369" spans="1:2" x14ac:dyDescent="0.3">
      <c r="A369" s="16" t="s">
        <v>20</v>
      </c>
      <c r="B369" s="16">
        <v>419</v>
      </c>
    </row>
    <row r="370" spans="1:2" x14ac:dyDescent="0.3">
      <c r="A370" s="16" t="s">
        <v>20</v>
      </c>
      <c r="B370" s="16">
        <v>1621</v>
      </c>
    </row>
    <row r="371" spans="1:2" x14ac:dyDescent="0.3">
      <c r="A371" s="15" t="s">
        <v>20</v>
      </c>
      <c r="B371" s="15">
        <v>1101</v>
      </c>
    </row>
    <row r="372" spans="1:2" x14ac:dyDescent="0.3">
      <c r="A372" s="16" t="s">
        <v>20</v>
      </c>
      <c r="B372" s="16">
        <v>1073</v>
      </c>
    </row>
    <row r="373" spans="1:2" x14ac:dyDescent="0.3">
      <c r="A373" s="16" t="s">
        <v>20</v>
      </c>
      <c r="B373" s="16">
        <v>331</v>
      </c>
    </row>
    <row r="374" spans="1:2" x14ac:dyDescent="0.3">
      <c r="A374" s="15" t="s">
        <v>20</v>
      </c>
      <c r="B374" s="15">
        <v>1170</v>
      </c>
    </row>
    <row r="375" spans="1:2" x14ac:dyDescent="0.3">
      <c r="A375" s="16" t="s">
        <v>20</v>
      </c>
      <c r="B375" s="16">
        <v>363</v>
      </c>
    </row>
    <row r="376" spans="1:2" x14ac:dyDescent="0.3">
      <c r="A376" s="15" t="s">
        <v>20</v>
      </c>
      <c r="B376" s="15">
        <v>103</v>
      </c>
    </row>
    <row r="377" spans="1:2" x14ac:dyDescent="0.3">
      <c r="A377" s="16" t="s">
        <v>20</v>
      </c>
      <c r="B377" s="16">
        <v>147</v>
      </c>
    </row>
    <row r="378" spans="1:2" x14ac:dyDescent="0.3">
      <c r="A378" s="15" t="s">
        <v>20</v>
      </c>
      <c r="B378" s="15">
        <v>110</v>
      </c>
    </row>
    <row r="379" spans="1:2" x14ac:dyDescent="0.3">
      <c r="A379" s="15" t="s">
        <v>20</v>
      </c>
      <c r="B379" s="15">
        <v>134</v>
      </c>
    </row>
    <row r="380" spans="1:2" x14ac:dyDescent="0.3">
      <c r="A380" s="16" t="s">
        <v>20</v>
      </c>
      <c r="B380" s="16">
        <v>269</v>
      </c>
    </row>
    <row r="381" spans="1:2" x14ac:dyDescent="0.3">
      <c r="A381" s="15" t="s">
        <v>20</v>
      </c>
      <c r="B381" s="15">
        <v>175</v>
      </c>
    </row>
    <row r="382" spans="1:2" x14ac:dyDescent="0.3">
      <c r="A382" s="16" t="s">
        <v>20</v>
      </c>
      <c r="B382" s="16">
        <v>69</v>
      </c>
    </row>
    <row r="383" spans="1:2" x14ac:dyDescent="0.3">
      <c r="A383" s="15" t="s">
        <v>20</v>
      </c>
      <c r="B383" s="15">
        <v>190</v>
      </c>
    </row>
    <row r="384" spans="1:2" x14ac:dyDescent="0.3">
      <c r="A384" s="16" t="s">
        <v>20</v>
      </c>
      <c r="B384" s="16">
        <v>237</v>
      </c>
    </row>
    <row r="385" spans="1:2" x14ac:dyDescent="0.3">
      <c r="A385" s="16" t="s">
        <v>20</v>
      </c>
      <c r="B385" s="16">
        <v>196</v>
      </c>
    </row>
    <row r="386" spans="1:2" x14ac:dyDescent="0.3">
      <c r="A386" s="16" t="s">
        <v>20</v>
      </c>
      <c r="B386" s="16">
        <v>7295</v>
      </c>
    </row>
    <row r="387" spans="1:2" x14ac:dyDescent="0.3">
      <c r="A387" s="15" t="s">
        <v>20</v>
      </c>
      <c r="B387" s="15">
        <v>2893</v>
      </c>
    </row>
    <row r="388" spans="1:2" x14ac:dyDescent="0.3">
      <c r="A388" s="16" t="s">
        <v>20</v>
      </c>
      <c r="B388" s="16">
        <v>820</v>
      </c>
    </row>
    <row r="389" spans="1:2" x14ac:dyDescent="0.3">
      <c r="A389" s="16" t="s">
        <v>20</v>
      </c>
      <c r="B389" s="16">
        <v>2038</v>
      </c>
    </row>
    <row r="390" spans="1:2" x14ac:dyDescent="0.3">
      <c r="A390" s="15" t="s">
        <v>20</v>
      </c>
      <c r="B390" s="15">
        <v>116</v>
      </c>
    </row>
    <row r="391" spans="1:2" x14ac:dyDescent="0.3">
      <c r="A391" s="15" t="s">
        <v>20</v>
      </c>
      <c r="B391" s="15">
        <v>1345</v>
      </c>
    </row>
    <row r="392" spans="1:2" x14ac:dyDescent="0.3">
      <c r="A392" s="16" t="s">
        <v>20</v>
      </c>
      <c r="B392" s="16">
        <v>168</v>
      </c>
    </row>
    <row r="393" spans="1:2" x14ac:dyDescent="0.3">
      <c r="A393" s="15" t="s">
        <v>20</v>
      </c>
      <c r="B393" s="15">
        <v>137</v>
      </c>
    </row>
    <row r="394" spans="1:2" x14ac:dyDescent="0.3">
      <c r="A394" s="16" t="s">
        <v>20</v>
      </c>
      <c r="B394" s="16">
        <v>186</v>
      </c>
    </row>
    <row r="395" spans="1:2" x14ac:dyDescent="0.3">
      <c r="A395" s="15" t="s">
        <v>20</v>
      </c>
      <c r="B395" s="15">
        <v>125</v>
      </c>
    </row>
    <row r="396" spans="1:2" x14ac:dyDescent="0.3">
      <c r="A396" s="15" t="s">
        <v>20</v>
      </c>
      <c r="B396" s="15">
        <v>202</v>
      </c>
    </row>
    <row r="397" spans="1:2" x14ac:dyDescent="0.3">
      <c r="A397" s="16" t="s">
        <v>20</v>
      </c>
      <c r="B397" s="16">
        <v>103</v>
      </c>
    </row>
    <row r="398" spans="1:2" x14ac:dyDescent="0.3">
      <c r="A398" s="15" t="s">
        <v>20</v>
      </c>
      <c r="B398" s="15">
        <v>1785</v>
      </c>
    </row>
    <row r="399" spans="1:2" x14ac:dyDescent="0.3">
      <c r="A399" s="15" t="s">
        <v>20</v>
      </c>
      <c r="B399" s="15">
        <v>157</v>
      </c>
    </row>
    <row r="400" spans="1:2" x14ac:dyDescent="0.3">
      <c r="A400" s="16" t="s">
        <v>20</v>
      </c>
      <c r="B400" s="16">
        <v>555</v>
      </c>
    </row>
    <row r="401" spans="1:2" x14ac:dyDescent="0.3">
      <c r="A401" s="15" t="s">
        <v>20</v>
      </c>
      <c r="B401" s="15">
        <v>297</v>
      </c>
    </row>
    <row r="402" spans="1:2" x14ac:dyDescent="0.3">
      <c r="A402" s="16" t="s">
        <v>20</v>
      </c>
      <c r="B402" s="16">
        <v>123</v>
      </c>
    </row>
    <row r="403" spans="1:2" x14ac:dyDescent="0.3">
      <c r="A403" s="15" t="s">
        <v>20</v>
      </c>
      <c r="B403" s="15">
        <v>3036</v>
      </c>
    </row>
    <row r="404" spans="1:2" x14ac:dyDescent="0.3">
      <c r="A404" s="16" t="s">
        <v>20</v>
      </c>
      <c r="B404" s="16">
        <v>144</v>
      </c>
    </row>
    <row r="405" spans="1:2" x14ac:dyDescent="0.3">
      <c r="A405" s="15" t="s">
        <v>20</v>
      </c>
      <c r="B405" s="15">
        <v>121</v>
      </c>
    </row>
    <row r="406" spans="1:2" x14ac:dyDescent="0.3">
      <c r="A406" s="16" t="s">
        <v>20</v>
      </c>
      <c r="B406" s="16">
        <v>181</v>
      </c>
    </row>
    <row r="407" spans="1:2" x14ac:dyDescent="0.3">
      <c r="A407" s="16" t="s">
        <v>20</v>
      </c>
      <c r="B407" s="16">
        <v>122</v>
      </c>
    </row>
    <row r="408" spans="1:2" x14ac:dyDescent="0.3">
      <c r="A408" s="15" t="s">
        <v>20</v>
      </c>
      <c r="B408" s="15">
        <v>1071</v>
      </c>
    </row>
    <row r="409" spans="1:2" x14ac:dyDescent="0.3">
      <c r="A409" s="16" t="s">
        <v>20</v>
      </c>
      <c r="B409" s="16">
        <v>980</v>
      </c>
    </row>
    <row r="410" spans="1:2" x14ac:dyDescent="0.3">
      <c r="A410" s="15" t="s">
        <v>20</v>
      </c>
      <c r="B410" s="15">
        <v>536</v>
      </c>
    </row>
    <row r="411" spans="1:2" x14ac:dyDescent="0.3">
      <c r="A411" s="16" t="s">
        <v>20</v>
      </c>
      <c r="B411" s="16">
        <v>1991</v>
      </c>
    </row>
    <row r="412" spans="1:2" x14ac:dyDescent="0.3">
      <c r="A412" s="16" t="s">
        <v>20</v>
      </c>
      <c r="B412" s="16">
        <v>180</v>
      </c>
    </row>
    <row r="413" spans="1:2" x14ac:dyDescent="0.3">
      <c r="A413" s="16" t="s">
        <v>20</v>
      </c>
      <c r="B413" s="16">
        <v>130</v>
      </c>
    </row>
    <row r="414" spans="1:2" x14ac:dyDescent="0.3">
      <c r="A414" s="15" t="s">
        <v>20</v>
      </c>
      <c r="B414" s="15">
        <v>122</v>
      </c>
    </row>
    <row r="415" spans="1:2" x14ac:dyDescent="0.3">
      <c r="A415" s="15" t="s">
        <v>20</v>
      </c>
      <c r="B415" s="15">
        <v>140</v>
      </c>
    </row>
    <row r="416" spans="1:2" x14ac:dyDescent="0.3">
      <c r="A416" s="15" t="s">
        <v>20</v>
      </c>
      <c r="B416" s="15">
        <v>3388</v>
      </c>
    </row>
    <row r="417" spans="1:2" x14ac:dyDescent="0.3">
      <c r="A417" s="16" t="s">
        <v>20</v>
      </c>
      <c r="B417" s="16">
        <v>280</v>
      </c>
    </row>
    <row r="418" spans="1:2" x14ac:dyDescent="0.3">
      <c r="A418" s="16" t="s">
        <v>20</v>
      </c>
      <c r="B418" s="16">
        <v>366</v>
      </c>
    </row>
    <row r="419" spans="1:2" x14ac:dyDescent="0.3">
      <c r="A419" s="16" t="s">
        <v>20</v>
      </c>
      <c r="B419" s="16">
        <v>270</v>
      </c>
    </row>
    <row r="420" spans="1:2" x14ac:dyDescent="0.3">
      <c r="A420" s="16" t="s">
        <v>20</v>
      </c>
      <c r="B420" s="16">
        <v>137</v>
      </c>
    </row>
    <row r="421" spans="1:2" x14ac:dyDescent="0.3">
      <c r="A421" s="15" t="s">
        <v>20</v>
      </c>
      <c r="B421" s="15">
        <v>3205</v>
      </c>
    </row>
    <row r="422" spans="1:2" x14ac:dyDescent="0.3">
      <c r="A422" s="16" t="s">
        <v>20</v>
      </c>
      <c r="B422" s="16">
        <v>288</v>
      </c>
    </row>
    <row r="423" spans="1:2" x14ac:dyDescent="0.3">
      <c r="A423" s="15" t="s">
        <v>20</v>
      </c>
      <c r="B423" s="15">
        <v>148</v>
      </c>
    </row>
    <row r="424" spans="1:2" x14ac:dyDescent="0.3">
      <c r="A424" s="16" t="s">
        <v>20</v>
      </c>
      <c r="B424" s="16">
        <v>114</v>
      </c>
    </row>
    <row r="425" spans="1:2" x14ac:dyDescent="0.3">
      <c r="A425" s="15" t="s">
        <v>20</v>
      </c>
      <c r="B425" s="15">
        <v>1518</v>
      </c>
    </row>
    <row r="426" spans="1:2" x14ac:dyDescent="0.3">
      <c r="A426" s="16" t="s">
        <v>20</v>
      </c>
      <c r="B426" s="16">
        <v>166</v>
      </c>
    </row>
    <row r="427" spans="1:2" x14ac:dyDescent="0.3">
      <c r="A427" s="15" t="s">
        <v>20</v>
      </c>
      <c r="B427" s="15">
        <v>100</v>
      </c>
    </row>
    <row r="428" spans="1:2" x14ac:dyDescent="0.3">
      <c r="A428" s="16" t="s">
        <v>20</v>
      </c>
      <c r="B428" s="16">
        <v>235</v>
      </c>
    </row>
    <row r="429" spans="1:2" x14ac:dyDescent="0.3">
      <c r="A429" s="15" t="s">
        <v>20</v>
      </c>
      <c r="B429" s="15">
        <v>148</v>
      </c>
    </row>
    <row r="430" spans="1:2" x14ac:dyDescent="0.3">
      <c r="A430" s="16" t="s">
        <v>20</v>
      </c>
      <c r="B430" s="16">
        <v>198</v>
      </c>
    </row>
    <row r="431" spans="1:2" x14ac:dyDescent="0.3">
      <c r="A431" s="15" t="s">
        <v>20</v>
      </c>
      <c r="B431" s="15">
        <v>150</v>
      </c>
    </row>
    <row r="432" spans="1:2" x14ac:dyDescent="0.3">
      <c r="A432" s="15" t="s">
        <v>20</v>
      </c>
      <c r="B432" s="15">
        <v>216</v>
      </c>
    </row>
    <row r="433" spans="1:2" x14ac:dyDescent="0.3">
      <c r="A433" s="15" t="s">
        <v>20</v>
      </c>
      <c r="B433" s="15">
        <v>5139</v>
      </c>
    </row>
    <row r="434" spans="1:2" x14ac:dyDescent="0.3">
      <c r="A434" s="16" t="s">
        <v>20</v>
      </c>
      <c r="B434" s="16">
        <v>2353</v>
      </c>
    </row>
    <row r="435" spans="1:2" x14ac:dyDescent="0.3">
      <c r="A435" s="15" t="s">
        <v>20</v>
      </c>
      <c r="B435" s="15">
        <v>78</v>
      </c>
    </row>
    <row r="436" spans="1:2" x14ac:dyDescent="0.3">
      <c r="A436" s="15" t="s">
        <v>20</v>
      </c>
      <c r="B436" s="15">
        <v>174</v>
      </c>
    </row>
    <row r="437" spans="1:2" x14ac:dyDescent="0.3">
      <c r="A437" s="15" t="s">
        <v>20</v>
      </c>
      <c r="B437" s="15">
        <v>164</v>
      </c>
    </row>
    <row r="438" spans="1:2" x14ac:dyDescent="0.3">
      <c r="A438" s="15" t="s">
        <v>20</v>
      </c>
      <c r="B438" s="15">
        <v>161</v>
      </c>
    </row>
    <row r="439" spans="1:2" x14ac:dyDescent="0.3">
      <c r="A439" s="16" t="s">
        <v>20</v>
      </c>
      <c r="B439" s="16">
        <v>138</v>
      </c>
    </row>
    <row r="440" spans="1:2" x14ac:dyDescent="0.3">
      <c r="A440" s="15" t="s">
        <v>20</v>
      </c>
      <c r="B440" s="15">
        <v>3308</v>
      </c>
    </row>
    <row r="441" spans="1:2" x14ac:dyDescent="0.3">
      <c r="A441" s="16" t="s">
        <v>20</v>
      </c>
      <c r="B441" s="16">
        <v>127</v>
      </c>
    </row>
    <row r="442" spans="1:2" x14ac:dyDescent="0.3">
      <c r="A442" s="15" t="s">
        <v>20</v>
      </c>
      <c r="B442" s="15">
        <v>207</v>
      </c>
    </row>
    <row r="443" spans="1:2" x14ac:dyDescent="0.3">
      <c r="A443" s="16" t="s">
        <v>20</v>
      </c>
      <c r="B443" s="16">
        <v>181</v>
      </c>
    </row>
    <row r="444" spans="1:2" x14ac:dyDescent="0.3">
      <c r="A444" s="15" t="s">
        <v>20</v>
      </c>
      <c r="B444" s="15">
        <v>110</v>
      </c>
    </row>
    <row r="445" spans="1:2" x14ac:dyDescent="0.3">
      <c r="A445" s="16" t="s">
        <v>20</v>
      </c>
      <c r="B445" s="16">
        <v>185</v>
      </c>
    </row>
    <row r="446" spans="1:2" x14ac:dyDescent="0.3">
      <c r="A446" s="15" t="s">
        <v>20</v>
      </c>
      <c r="B446" s="15">
        <v>121</v>
      </c>
    </row>
    <row r="447" spans="1:2" x14ac:dyDescent="0.3">
      <c r="A447" s="16" t="s">
        <v>20</v>
      </c>
      <c r="B447" s="16">
        <v>106</v>
      </c>
    </row>
    <row r="448" spans="1:2" x14ac:dyDescent="0.3">
      <c r="A448" s="15" t="s">
        <v>20</v>
      </c>
      <c r="B448" s="15">
        <v>142</v>
      </c>
    </row>
    <row r="449" spans="1:2" x14ac:dyDescent="0.3">
      <c r="A449" s="16" t="s">
        <v>20</v>
      </c>
      <c r="B449" s="16">
        <v>233</v>
      </c>
    </row>
    <row r="450" spans="1:2" x14ac:dyDescent="0.3">
      <c r="A450" s="15" t="s">
        <v>20</v>
      </c>
      <c r="B450" s="15">
        <v>218</v>
      </c>
    </row>
    <row r="451" spans="1:2" x14ac:dyDescent="0.3">
      <c r="A451" s="15" t="s">
        <v>20</v>
      </c>
      <c r="B451" s="15">
        <v>76</v>
      </c>
    </row>
    <row r="452" spans="1:2" x14ac:dyDescent="0.3">
      <c r="A452" s="16" t="s">
        <v>20</v>
      </c>
      <c r="B452" s="16">
        <v>43</v>
      </c>
    </row>
    <row r="453" spans="1:2" x14ac:dyDescent="0.3">
      <c r="A453" s="15" t="s">
        <v>20</v>
      </c>
      <c r="B453" s="15">
        <v>221</v>
      </c>
    </row>
    <row r="454" spans="1:2" x14ac:dyDescent="0.3">
      <c r="A454" s="15" t="s">
        <v>20</v>
      </c>
      <c r="B454" s="15">
        <v>2805</v>
      </c>
    </row>
    <row r="455" spans="1:2" x14ac:dyDescent="0.3">
      <c r="A455" s="16" t="s">
        <v>20</v>
      </c>
      <c r="B455" s="16">
        <v>68</v>
      </c>
    </row>
    <row r="456" spans="1:2" x14ac:dyDescent="0.3">
      <c r="A456" s="16" t="s">
        <v>20</v>
      </c>
      <c r="B456" s="16">
        <v>183</v>
      </c>
    </row>
    <row r="457" spans="1:2" x14ac:dyDescent="0.3">
      <c r="A457" s="15" t="s">
        <v>20</v>
      </c>
      <c r="B457" s="15">
        <v>133</v>
      </c>
    </row>
    <row r="458" spans="1:2" x14ac:dyDescent="0.3">
      <c r="A458" s="16" t="s">
        <v>20</v>
      </c>
      <c r="B458" s="16">
        <v>2489</v>
      </c>
    </row>
    <row r="459" spans="1:2" x14ac:dyDescent="0.3">
      <c r="A459" s="15" t="s">
        <v>20</v>
      </c>
      <c r="B459" s="15">
        <v>69</v>
      </c>
    </row>
    <row r="460" spans="1:2" x14ac:dyDescent="0.3">
      <c r="A460" s="15" t="s">
        <v>20</v>
      </c>
      <c r="B460" s="15">
        <v>279</v>
      </c>
    </row>
    <row r="461" spans="1:2" x14ac:dyDescent="0.3">
      <c r="A461" s="16" t="s">
        <v>20</v>
      </c>
      <c r="B461" s="16">
        <v>210</v>
      </c>
    </row>
    <row r="462" spans="1:2" x14ac:dyDescent="0.3">
      <c r="A462" s="15" t="s">
        <v>20</v>
      </c>
      <c r="B462" s="15">
        <v>2100</v>
      </c>
    </row>
    <row r="463" spans="1:2" x14ac:dyDescent="0.3">
      <c r="A463" s="16" t="s">
        <v>20</v>
      </c>
      <c r="B463" s="16">
        <v>252</v>
      </c>
    </row>
    <row r="464" spans="1:2" x14ac:dyDescent="0.3">
      <c r="A464" s="15" t="s">
        <v>20</v>
      </c>
      <c r="B464" s="15">
        <v>1280</v>
      </c>
    </row>
    <row r="465" spans="1:2" x14ac:dyDescent="0.3">
      <c r="A465" s="16" t="s">
        <v>20</v>
      </c>
      <c r="B465" s="16">
        <v>157</v>
      </c>
    </row>
    <row r="466" spans="1:2" x14ac:dyDescent="0.3">
      <c r="A466" s="15" t="s">
        <v>20</v>
      </c>
      <c r="B466" s="15">
        <v>194</v>
      </c>
    </row>
    <row r="467" spans="1:2" x14ac:dyDescent="0.3">
      <c r="A467" s="16" t="s">
        <v>20</v>
      </c>
      <c r="B467" s="16">
        <v>82</v>
      </c>
    </row>
    <row r="468" spans="1:2" x14ac:dyDescent="0.3">
      <c r="A468" s="16" t="s">
        <v>20</v>
      </c>
      <c r="B468" s="16">
        <v>4233</v>
      </c>
    </row>
    <row r="469" spans="1:2" x14ac:dyDescent="0.3">
      <c r="A469" s="15" t="s">
        <v>20</v>
      </c>
      <c r="B469" s="15">
        <v>1297</v>
      </c>
    </row>
    <row r="470" spans="1:2" x14ac:dyDescent="0.3">
      <c r="A470" s="16" t="s">
        <v>20</v>
      </c>
      <c r="B470" s="16">
        <v>165</v>
      </c>
    </row>
    <row r="471" spans="1:2" x14ac:dyDescent="0.3">
      <c r="A471" s="15" t="s">
        <v>20</v>
      </c>
      <c r="B471" s="15">
        <v>119</v>
      </c>
    </row>
    <row r="472" spans="1:2" x14ac:dyDescent="0.3">
      <c r="A472" s="16" t="s">
        <v>20</v>
      </c>
      <c r="B472" s="16">
        <v>1797</v>
      </c>
    </row>
    <row r="473" spans="1:2" x14ac:dyDescent="0.3">
      <c r="A473" s="15" t="s">
        <v>20</v>
      </c>
      <c r="B473" s="15">
        <v>261</v>
      </c>
    </row>
    <row r="474" spans="1:2" x14ac:dyDescent="0.3">
      <c r="A474" s="16" t="s">
        <v>20</v>
      </c>
      <c r="B474" s="16">
        <v>157</v>
      </c>
    </row>
    <row r="475" spans="1:2" x14ac:dyDescent="0.3">
      <c r="A475" s="15" t="s">
        <v>20</v>
      </c>
      <c r="B475" s="15">
        <v>3533</v>
      </c>
    </row>
    <row r="476" spans="1:2" x14ac:dyDescent="0.3">
      <c r="A476" s="16" t="s">
        <v>20</v>
      </c>
      <c r="B476" s="16">
        <v>155</v>
      </c>
    </row>
    <row r="477" spans="1:2" x14ac:dyDescent="0.3">
      <c r="A477" s="15" t="s">
        <v>20</v>
      </c>
      <c r="B477" s="15">
        <v>132</v>
      </c>
    </row>
    <row r="478" spans="1:2" x14ac:dyDescent="0.3">
      <c r="A478" s="16" t="s">
        <v>20</v>
      </c>
      <c r="B478" s="16">
        <v>1354</v>
      </c>
    </row>
    <row r="479" spans="1:2" x14ac:dyDescent="0.3">
      <c r="A479" s="15" t="s">
        <v>20</v>
      </c>
      <c r="B479" s="15">
        <v>48</v>
      </c>
    </row>
    <row r="480" spans="1:2" x14ac:dyDescent="0.3">
      <c r="A480" s="16" t="s">
        <v>20</v>
      </c>
      <c r="B480" s="16">
        <v>110</v>
      </c>
    </row>
    <row r="481" spans="1:2" x14ac:dyDescent="0.3">
      <c r="A481" s="15" t="s">
        <v>20</v>
      </c>
      <c r="B481" s="15">
        <v>172</v>
      </c>
    </row>
    <row r="482" spans="1:2" x14ac:dyDescent="0.3">
      <c r="A482" s="16" t="s">
        <v>20</v>
      </c>
      <c r="B482" s="16">
        <v>307</v>
      </c>
    </row>
    <row r="483" spans="1:2" x14ac:dyDescent="0.3">
      <c r="A483" s="16" t="s">
        <v>20</v>
      </c>
      <c r="B483" s="16">
        <v>160</v>
      </c>
    </row>
    <row r="484" spans="1:2" x14ac:dyDescent="0.3">
      <c r="A484" s="16" t="s">
        <v>20</v>
      </c>
      <c r="B484" s="16">
        <v>1467</v>
      </c>
    </row>
    <row r="485" spans="1:2" x14ac:dyDescent="0.3">
      <c r="A485" s="15" t="s">
        <v>20</v>
      </c>
      <c r="B485" s="15">
        <v>2662</v>
      </c>
    </row>
    <row r="486" spans="1:2" x14ac:dyDescent="0.3">
      <c r="A486" s="16" t="s">
        <v>20</v>
      </c>
      <c r="B486" s="16">
        <v>452</v>
      </c>
    </row>
    <row r="487" spans="1:2" x14ac:dyDescent="0.3">
      <c r="A487" s="15" t="s">
        <v>20</v>
      </c>
      <c r="B487" s="15">
        <v>158</v>
      </c>
    </row>
    <row r="488" spans="1:2" x14ac:dyDescent="0.3">
      <c r="A488" s="16" t="s">
        <v>20</v>
      </c>
      <c r="B488" s="16">
        <v>225</v>
      </c>
    </row>
    <row r="489" spans="1:2" x14ac:dyDescent="0.3">
      <c r="A489" s="15" t="s">
        <v>20</v>
      </c>
      <c r="B489" s="15">
        <v>65</v>
      </c>
    </row>
    <row r="490" spans="1:2" x14ac:dyDescent="0.3">
      <c r="A490" s="16" t="s">
        <v>20</v>
      </c>
      <c r="B490" s="16">
        <v>163</v>
      </c>
    </row>
    <row r="491" spans="1:2" x14ac:dyDescent="0.3">
      <c r="A491" s="15" t="s">
        <v>20</v>
      </c>
      <c r="B491" s="15">
        <v>85</v>
      </c>
    </row>
    <row r="492" spans="1:2" x14ac:dyDescent="0.3">
      <c r="A492" s="16" t="s">
        <v>20</v>
      </c>
      <c r="B492" s="16">
        <v>217</v>
      </c>
    </row>
    <row r="493" spans="1:2" x14ac:dyDescent="0.3">
      <c r="A493" s="15" t="s">
        <v>20</v>
      </c>
      <c r="B493" s="15">
        <v>150</v>
      </c>
    </row>
    <row r="494" spans="1:2" x14ac:dyDescent="0.3">
      <c r="A494" s="16" t="s">
        <v>20</v>
      </c>
      <c r="B494" s="16">
        <v>3272</v>
      </c>
    </row>
    <row r="495" spans="1:2" x14ac:dyDescent="0.3">
      <c r="A495" s="16" t="s">
        <v>20</v>
      </c>
      <c r="B495" s="16">
        <v>300</v>
      </c>
    </row>
    <row r="496" spans="1:2" x14ac:dyDescent="0.3">
      <c r="A496" s="15" t="s">
        <v>20</v>
      </c>
      <c r="B496" s="15">
        <v>126</v>
      </c>
    </row>
    <row r="497" spans="1:2" x14ac:dyDescent="0.3">
      <c r="A497" s="16" t="s">
        <v>20</v>
      </c>
      <c r="B497" s="16">
        <v>2320</v>
      </c>
    </row>
    <row r="498" spans="1:2" x14ac:dyDescent="0.3">
      <c r="A498" s="15" t="s">
        <v>20</v>
      </c>
      <c r="B498" s="15">
        <v>81</v>
      </c>
    </row>
    <row r="499" spans="1:2" x14ac:dyDescent="0.3">
      <c r="A499" s="16" t="s">
        <v>20</v>
      </c>
      <c r="B499" s="16">
        <v>1887</v>
      </c>
    </row>
    <row r="500" spans="1:2" x14ac:dyDescent="0.3">
      <c r="A500" s="15" t="s">
        <v>20</v>
      </c>
      <c r="B500" s="15">
        <v>4358</v>
      </c>
    </row>
    <row r="501" spans="1:2" x14ac:dyDescent="0.3">
      <c r="A501" s="16" t="s">
        <v>20</v>
      </c>
      <c r="B501" s="16">
        <v>53</v>
      </c>
    </row>
    <row r="502" spans="1:2" x14ac:dyDescent="0.3">
      <c r="A502" s="15" t="s">
        <v>20</v>
      </c>
      <c r="B502" s="15">
        <v>2414</v>
      </c>
    </row>
    <row r="503" spans="1:2" x14ac:dyDescent="0.3">
      <c r="A503" s="15" t="s">
        <v>20</v>
      </c>
      <c r="B503" s="15">
        <v>80</v>
      </c>
    </row>
    <row r="504" spans="1:2" x14ac:dyDescent="0.3">
      <c r="A504" s="16" t="s">
        <v>20</v>
      </c>
      <c r="B504" s="16">
        <v>193</v>
      </c>
    </row>
    <row r="505" spans="1:2" x14ac:dyDescent="0.3">
      <c r="A505" s="16" t="s">
        <v>20</v>
      </c>
      <c r="B505" s="16">
        <v>52</v>
      </c>
    </row>
    <row r="506" spans="1:2" x14ac:dyDescent="0.3">
      <c r="A506" s="15" t="s">
        <v>20</v>
      </c>
      <c r="B506" s="15">
        <v>290</v>
      </c>
    </row>
    <row r="507" spans="1:2" x14ac:dyDescent="0.3">
      <c r="A507" s="16" t="s">
        <v>20</v>
      </c>
      <c r="B507" s="16">
        <v>122</v>
      </c>
    </row>
    <row r="508" spans="1:2" x14ac:dyDescent="0.3">
      <c r="A508" s="15" t="s">
        <v>20</v>
      </c>
      <c r="B508" s="15">
        <v>1470</v>
      </c>
    </row>
    <row r="509" spans="1:2" x14ac:dyDescent="0.3">
      <c r="A509" s="16" t="s">
        <v>20</v>
      </c>
      <c r="B509" s="16">
        <v>165</v>
      </c>
    </row>
    <row r="510" spans="1:2" x14ac:dyDescent="0.3">
      <c r="A510" s="15" t="s">
        <v>20</v>
      </c>
      <c r="B510" s="15">
        <v>182</v>
      </c>
    </row>
    <row r="511" spans="1:2" x14ac:dyDescent="0.3">
      <c r="A511" s="16" t="s">
        <v>20</v>
      </c>
      <c r="B511" s="16">
        <v>199</v>
      </c>
    </row>
    <row r="512" spans="1:2" x14ac:dyDescent="0.3">
      <c r="A512" s="15" t="s">
        <v>20</v>
      </c>
      <c r="B512" s="15">
        <v>56</v>
      </c>
    </row>
    <row r="513" spans="1:2" x14ac:dyDescent="0.3">
      <c r="A513" s="15" t="s">
        <v>20</v>
      </c>
      <c r="B513" s="15">
        <v>1460</v>
      </c>
    </row>
    <row r="514" spans="1:2" x14ac:dyDescent="0.3">
      <c r="A514" s="16" t="s">
        <v>20</v>
      </c>
      <c r="B514" s="16">
        <v>123</v>
      </c>
    </row>
    <row r="515" spans="1:2" x14ac:dyDescent="0.3">
      <c r="A515" s="16" t="s">
        <v>20</v>
      </c>
      <c r="B515" s="16">
        <v>159</v>
      </c>
    </row>
    <row r="516" spans="1:2" x14ac:dyDescent="0.3">
      <c r="A516" s="15" t="s">
        <v>20</v>
      </c>
      <c r="B516" s="15">
        <v>110</v>
      </c>
    </row>
    <row r="517" spans="1:2" x14ac:dyDescent="0.3">
      <c r="A517" s="16" t="s">
        <v>20</v>
      </c>
      <c r="B517" s="16">
        <v>236</v>
      </c>
    </row>
    <row r="518" spans="1:2" x14ac:dyDescent="0.3">
      <c r="A518" s="15" t="s">
        <v>20</v>
      </c>
      <c r="B518" s="15">
        <v>191</v>
      </c>
    </row>
    <row r="519" spans="1:2" x14ac:dyDescent="0.3">
      <c r="A519" s="15" t="s">
        <v>20</v>
      </c>
      <c r="B519" s="15">
        <v>3934</v>
      </c>
    </row>
    <row r="520" spans="1:2" x14ac:dyDescent="0.3">
      <c r="A520" s="16" t="s">
        <v>20</v>
      </c>
      <c r="B520" s="16">
        <v>80</v>
      </c>
    </row>
    <row r="521" spans="1:2" x14ac:dyDescent="0.3">
      <c r="A521" s="16" t="s">
        <v>20</v>
      </c>
      <c r="B521" s="16">
        <v>462</v>
      </c>
    </row>
    <row r="522" spans="1:2" x14ac:dyDescent="0.3">
      <c r="A522" s="15" t="s">
        <v>20</v>
      </c>
      <c r="B522" s="15">
        <v>179</v>
      </c>
    </row>
    <row r="523" spans="1:2" x14ac:dyDescent="0.3">
      <c r="A523" s="16" t="s">
        <v>20</v>
      </c>
      <c r="B523" s="16">
        <v>1866</v>
      </c>
    </row>
    <row r="524" spans="1:2" x14ac:dyDescent="0.3">
      <c r="A524" s="15" t="s">
        <v>20</v>
      </c>
      <c r="B524" s="15">
        <v>156</v>
      </c>
    </row>
    <row r="525" spans="1:2" x14ac:dyDescent="0.3">
      <c r="A525" s="15" t="s">
        <v>20</v>
      </c>
      <c r="B525" s="15">
        <v>255</v>
      </c>
    </row>
    <row r="526" spans="1:2" x14ac:dyDescent="0.3">
      <c r="A526" s="15" t="s">
        <v>20</v>
      </c>
      <c r="B526" s="15">
        <v>2261</v>
      </c>
    </row>
    <row r="527" spans="1:2" x14ac:dyDescent="0.3">
      <c r="A527" s="16" t="s">
        <v>20</v>
      </c>
      <c r="B527" s="16">
        <v>40</v>
      </c>
    </row>
    <row r="528" spans="1:2" x14ac:dyDescent="0.3">
      <c r="A528" s="15" t="s">
        <v>20</v>
      </c>
      <c r="B528" s="15">
        <v>2289</v>
      </c>
    </row>
    <row r="529" spans="1:2" x14ac:dyDescent="0.3">
      <c r="A529" s="16" t="s">
        <v>20</v>
      </c>
      <c r="B529" s="16">
        <v>65</v>
      </c>
    </row>
    <row r="530" spans="1:2" x14ac:dyDescent="0.3">
      <c r="A530" s="15" t="s">
        <v>20</v>
      </c>
      <c r="B530" s="15">
        <v>3777</v>
      </c>
    </row>
    <row r="531" spans="1:2" x14ac:dyDescent="0.3">
      <c r="A531" s="16" t="s">
        <v>20</v>
      </c>
      <c r="B531" s="16">
        <v>184</v>
      </c>
    </row>
    <row r="532" spans="1:2" x14ac:dyDescent="0.3">
      <c r="A532" s="15" t="s">
        <v>20</v>
      </c>
      <c r="B532" s="15">
        <v>85</v>
      </c>
    </row>
    <row r="533" spans="1:2" x14ac:dyDescent="0.3">
      <c r="A533" s="15" t="s">
        <v>20</v>
      </c>
      <c r="B533" s="15">
        <v>144</v>
      </c>
    </row>
    <row r="534" spans="1:2" x14ac:dyDescent="0.3">
      <c r="A534" s="16" t="s">
        <v>20</v>
      </c>
      <c r="B534" s="16">
        <v>1902</v>
      </c>
    </row>
    <row r="535" spans="1:2" x14ac:dyDescent="0.3">
      <c r="A535" s="15" t="s">
        <v>20</v>
      </c>
      <c r="B535" s="15">
        <v>105</v>
      </c>
    </row>
    <row r="536" spans="1:2" x14ac:dyDescent="0.3">
      <c r="A536" s="16" t="s">
        <v>20</v>
      </c>
      <c r="B536" s="16">
        <v>132</v>
      </c>
    </row>
    <row r="537" spans="1:2" x14ac:dyDescent="0.3">
      <c r="A537" s="15" t="s">
        <v>20</v>
      </c>
      <c r="B537" s="15">
        <v>96</v>
      </c>
    </row>
    <row r="538" spans="1:2" x14ac:dyDescent="0.3">
      <c r="A538" s="16" t="s">
        <v>20</v>
      </c>
      <c r="B538" s="16">
        <v>114</v>
      </c>
    </row>
    <row r="539" spans="1:2" x14ac:dyDescent="0.3">
      <c r="A539" s="16" t="s">
        <v>20</v>
      </c>
      <c r="B539" s="16">
        <v>203</v>
      </c>
    </row>
    <row r="540" spans="1:2" x14ac:dyDescent="0.3">
      <c r="A540" s="16" t="s">
        <v>20</v>
      </c>
      <c r="B540" s="16">
        <v>1559</v>
      </c>
    </row>
    <row r="541" spans="1:2" x14ac:dyDescent="0.3">
      <c r="A541" s="15" t="s">
        <v>20</v>
      </c>
      <c r="B541" s="15">
        <v>1548</v>
      </c>
    </row>
    <row r="542" spans="1:2" x14ac:dyDescent="0.3">
      <c r="A542" s="16" t="s">
        <v>20</v>
      </c>
      <c r="B542" s="16">
        <v>80</v>
      </c>
    </row>
    <row r="543" spans="1:2" x14ac:dyDescent="0.3">
      <c r="A543" s="16" t="s">
        <v>20</v>
      </c>
      <c r="B543" s="16">
        <v>131</v>
      </c>
    </row>
    <row r="544" spans="1:2" x14ac:dyDescent="0.3">
      <c r="A544" s="15" t="s">
        <v>20</v>
      </c>
      <c r="B544" s="15">
        <v>112</v>
      </c>
    </row>
    <row r="545" spans="1:2" x14ac:dyDescent="0.3">
      <c r="A545" s="16" t="s">
        <v>20</v>
      </c>
      <c r="B545" s="16">
        <v>155</v>
      </c>
    </row>
    <row r="546" spans="1:2" x14ac:dyDescent="0.3">
      <c r="A546" s="15" t="s">
        <v>20</v>
      </c>
      <c r="B546" s="15">
        <v>266</v>
      </c>
    </row>
    <row r="547" spans="1:2" x14ac:dyDescent="0.3">
      <c r="A547" s="15" t="s">
        <v>20</v>
      </c>
      <c r="B547" s="15">
        <v>155</v>
      </c>
    </row>
    <row r="548" spans="1:2" x14ac:dyDescent="0.3">
      <c r="A548" s="16" t="s">
        <v>20</v>
      </c>
      <c r="B548" s="16">
        <v>207</v>
      </c>
    </row>
    <row r="549" spans="1:2" x14ac:dyDescent="0.3">
      <c r="A549" s="15" t="s">
        <v>20</v>
      </c>
      <c r="B549" s="15">
        <v>245</v>
      </c>
    </row>
    <row r="550" spans="1:2" x14ac:dyDescent="0.3">
      <c r="A550" s="16" t="s">
        <v>20</v>
      </c>
      <c r="B550" s="16">
        <v>1573</v>
      </c>
    </row>
    <row r="551" spans="1:2" x14ac:dyDescent="0.3">
      <c r="A551" s="15" t="s">
        <v>20</v>
      </c>
      <c r="B551" s="15">
        <v>114</v>
      </c>
    </row>
    <row r="552" spans="1:2" x14ac:dyDescent="0.3">
      <c r="A552" s="16" t="s">
        <v>20</v>
      </c>
      <c r="B552" s="16">
        <v>93</v>
      </c>
    </row>
    <row r="553" spans="1:2" x14ac:dyDescent="0.3">
      <c r="A553" s="15" t="s">
        <v>20</v>
      </c>
      <c r="B553" s="15">
        <v>1681</v>
      </c>
    </row>
    <row r="554" spans="1:2" x14ac:dyDescent="0.3">
      <c r="A554" s="15" t="s">
        <v>20</v>
      </c>
      <c r="B554" s="15">
        <v>32</v>
      </c>
    </row>
    <row r="555" spans="1:2" x14ac:dyDescent="0.3">
      <c r="A555" s="16" t="s">
        <v>20</v>
      </c>
      <c r="B555" s="16">
        <v>135</v>
      </c>
    </row>
    <row r="556" spans="1:2" x14ac:dyDescent="0.3">
      <c r="A556" s="15" t="s">
        <v>20</v>
      </c>
      <c r="B556" s="15">
        <v>140</v>
      </c>
    </row>
    <row r="557" spans="1:2" x14ac:dyDescent="0.3">
      <c r="A557" s="15" t="s">
        <v>20</v>
      </c>
      <c r="B557" s="15">
        <v>92</v>
      </c>
    </row>
    <row r="558" spans="1:2" x14ac:dyDescent="0.3">
      <c r="A558" s="16" t="s">
        <v>20</v>
      </c>
      <c r="B558" s="16">
        <v>1015</v>
      </c>
    </row>
    <row r="559" spans="1:2" x14ac:dyDescent="0.3">
      <c r="A559" s="16" t="s">
        <v>20</v>
      </c>
      <c r="B559" s="16">
        <v>323</v>
      </c>
    </row>
    <row r="560" spans="1:2" x14ac:dyDescent="0.3">
      <c r="A560" s="16" t="s">
        <v>20</v>
      </c>
      <c r="B560" s="16">
        <v>2326</v>
      </c>
    </row>
    <row r="561" spans="1:2" x14ac:dyDescent="0.3">
      <c r="A561" s="15" t="s">
        <v>20</v>
      </c>
      <c r="B561" s="15">
        <v>381</v>
      </c>
    </row>
    <row r="562" spans="1:2" x14ac:dyDescent="0.3">
      <c r="A562" s="16" t="s">
        <v>20</v>
      </c>
      <c r="B562" s="16">
        <v>480</v>
      </c>
    </row>
    <row r="563" spans="1:2" x14ac:dyDescent="0.3">
      <c r="A563" s="16" t="s">
        <v>20</v>
      </c>
      <c r="B563" s="16">
        <v>226</v>
      </c>
    </row>
    <row r="564" spans="1:2" x14ac:dyDescent="0.3">
      <c r="A564" s="16" t="s">
        <v>20</v>
      </c>
      <c r="B564" s="16">
        <v>241</v>
      </c>
    </row>
    <row r="565" spans="1:2" x14ac:dyDescent="0.3">
      <c r="A565" s="15" t="s">
        <v>20</v>
      </c>
      <c r="B565" s="15">
        <v>132</v>
      </c>
    </row>
    <row r="566" spans="1:2" x14ac:dyDescent="0.3">
      <c r="A566" s="16" t="s">
        <v>20</v>
      </c>
      <c r="B566" s="16">
        <v>2043</v>
      </c>
    </row>
  </sheetData>
  <sortState xmlns:xlrd2="http://schemas.microsoft.com/office/spreadsheetml/2017/richdata2" ref="A2:B566">
    <sortCondition ref="A2:A566" customList="succesful"/>
  </sortState>
  <conditionalFormatting sqref="A1:A566 F1:F7">
    <cfRule type="containsText" dxfId="41" priority="69" operator="containsText" text="failed">
      <formula>NOT(ISERROR(SEARCH("failed",A1)))</formula>
    </cfRule>
    <cfRule type="containsText" dxfId="40" priority="70" operator="containsText" text="failed">
      <formula>NOT(ISERROR(SEARCH("failed",A1)))</formula>
    </cfRule>
    <cfRule type="containsText" dxfId="39" priority="71" operator="containsText" text="canceled">
      <formula>NOT(ISERROR(SEARCH("canceled",A1)))</formula>
    </cfRule>
    <cfRule type="containsText" dxfId="38" priority="72" operator="containsText" text="live">
      <formula>NOT(ISERROR(SEARCH("live",A1)))</formula>
    </cfRule>
    <cfRule type="containsText" dxfId="37" priority="73" operator="containsText" text="successful">
      <formula>NOT(ISERROR(SEARCH("successful",A1)))</formula>
    </cfRule>
    <cfRule type="containsText" dxfId="36" priority="74" operator="containsText" text="failed">
      <formula>NOT(ISERROR(SEARCH("failed",A1)))</formula>
    </cfRule>
    <cfRule type="cellIs" dxfId="35" priority="75" operator="equal">
      <formula>"fail"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65">
    <cfRule type="containsText" dxfId="34" priority="77" operator="containsText" text="failed">
      <formula>NOT(ISERROR(SEARCH("failed",C1)))</formula>
    </cfRule>
    <cfRule type="containsText" dxfId="33" priority="78" operator="containsText" text="failed">
      <formula>NOT(ISERROR(SEARCH("failed",C1)))</formula>
    </cfRule>
    <cfRule type="containsText" dxfId="32" priority="79" operator="containsText" text="canceled">
      <formula>NOT(ISERROR(SEARCH("canceled",C1)))</formula>
    </cfRule>
    <cfRule type="containsText" dxfId="31" priority="80" operator="containsText" text="live">
      <formula>NOT(ISERROR(SEARCH("live",C1)))</formula>
    </cfRule>
    <cfRule type="containsText" dxfId="30" priority="81" operator="containsText" text="successful">
      <formula>NOT(ISERROR(SEARCH("successful",C1)))</formula>
    </cfRule>
    <cfRule type="containsText" dxfId="29" priority="82" operator="containsText" text="failed">
      <formula>NOT(ISERROR(SEARCH("failed",C1)))</formula>
    </cfRule>
    <cfRule type="cellIs" dxfId="28" priority="83" operator="equal">
      <formula>"fail"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">
    <cfRule type="containsText" dxfId="6" priority="1" operator="containsText" text="failed">
      <formula>NOT(ISERROR(SEARCH("failed",G1)))</formula>
    </cfRule>
    <cfRule type="containsText" dxfId="5" priority="2" operator="containsText" text="failed">
      <formula>NOT(ISERROR(SEARCH("failed",G1)))</formula>
    </cfRule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cellIs" dxfId="0" priority="7" operator="equal">
      <formula>"fail"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Success Status</vt:lpstr>
      <vt:lpstr>Subcategory Status</vt:lpstr>
      <vt:lpstr>LaunchDateOutcomes</vt:lpstr>
      <vt:lpstr>Goal Outcome</vt:lpstr>
      <vt:lpstr>Backers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scanlon ashlee</cp:lastModifiedBy>
  <dcterms:created xsi:type="dcterms:W3CDTF">2021-09-29T18:52:28Z</dcterms:created>
  <dcterms:modified xsi:type="dcterms:W3CDTF">2022-08-09T01:32:08Z</dcterms:modified>
</cp:coreProperties>
</file>