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i\Desktop\"/>
    </mc:Choice>
  </mc:AlternateContent>
  <xr:revisionPtr revIDLastSave="0" documentId="13_ncr:1_{AD8C3790-8F4E-4941-AC12-696D5378DB94}" xr6:coauthVersionLast="45" xr6:coauthVersionMax="45" xr10:uidLastSave="{00000000-0000-0000-0000-000000000000}"/>
  <bookViews>
    <workbookView xWindow="-120" yWindow="-120" windowWidth="29040" windowHeight="15840" xr2:uid="{B731F09B-337E-4007-A1E9-06D4385B4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B36" i="1"/>
  <c r="C39" i="1" s="1"/>
  <c r="B33" i="1"/>
  <c r="B39" i="1" s="1"/>
</calcChain>
</file>

<file path=xl/sharedStrings.xml><?xml version="1.0" encoding="utf-8"?>
<sst xmlns="http://schemas.openxmlformats.org/spreadsheetml/2006/main" count="212" uniqueCount="120">
  <si>
    <t>IPO</t>
  </si>
  <si>
    <t>公開株数合計</t>
  </si>
  <si>
    <t>1,110,900株</t>
  </si>
  <si>
    <t>売買単位</t>
  </si>
  <si>
    <t>100株</t>
  </si>
  <si>
    <t>公募株数</t>
  </si>
  <si>
    <t>466,000株</t>
  </si>
  <si>
    <t>売出株数</t>
  </si>
  <si>
    <t>500,000株</t>
  </si>
  <si>
    <t>オーバーアロットメント</t>
  </si>
  <si>
    <t>144,900株</t>
  </si>
  <si>
    <t>ロックアップ</t>
  </si>
  <si>
    <t>90日（1.5倍）、180日</t>
  </si>
  <si>
    <t>発行済み株数</t>
  </si>
  <si>
    <t>公開日前：3,220,000株 / 公開日現在：3,686,000株</t>
  </si>
  <si>
    <t>インターファクトリー</t>
  </si>
  <si>
    <t>公開株数合計＝公開株数+売出株数+オーバーアロットメント</t>
  </si>
  <si>
    <t>公開日現在＝公開日前+公開株数合計</t>
  </si>
  <si>
    <t>資本金</t>
  </si>
  <si>
    <t>公開日前：116,400,000円 / 公開日現在：322,185,600円</t>
  </si>
  <si>
    <t>調達資金使途</t>
  </si>
  <si>
    <t>①運転資金として「ebisumart」のマーケティング費用に、②投資資金として新規ソフトウエア制作のための開発費に、③設備資金として事務所増設に伴う内装工事及び敷金に、残額については借入金の返済資金の一部に充当予定</t>
  </si>
  <si>
    <t>資金調達額</t>
  </si>
  <si>
    <t>1,066百万円</t>
  </si>
  <si>
    <t>初値</t>
  </si>
  <si>
    <t>5,080円</t>
  </si>
  <si>
    <t>初値騰落率</t>
  </si>
  <si>
    <t>公開価格</t>
  </si>
  <si>
    <t>960円</t>
  </si>
  <si>
    <t>仮条件</t>
  </si>
  <si>
    <t>870円 - 960円</t>
  </si>
  <si>
    <t>初値PER(前期ベース)</t>
  </si>
  <si>
    <t>157.86倍</t>
  </si>
  <si>
    <t>公開価格PER(前期ベース)</t>
  </si>
  <si>
    <t>29.83倍</t>
  </si>
  <si>
    <t>初値PER(予想ベース)</t>
  </si>
  <si>
    <t>145.60倍</t>
  </si>
  <si>
    <t>公開価格PER(予想ベース)</t>
  </si>
  <si>
    <t>27.52倍</t>
  </si>
  <si>
    <t>初値PBR(前期ベース)</t>
  </si>
  <si>
    <t>60.85倍</t>
  </si>
  <si>
    <t>公開価格PBR(前期ベース)</t>
  </si>
  <si>
    <t>11.50倍</t>
  </si>
  <si>
    <t>時価総額(公開)</t>
  </si>
  <si>
    <t>3,539百万円</t>
  </si>
  <si>
    <t>時価総額(初値)</t>
  </si>
  <si>
    <t>18,725百万円</t>
  </si>
  <si>
    <t>資金調達額＝公開株数合計*公開価格</t>
  </si>
  <si>
    <t>上場後</t>
  </si>
  <si>
    <t>上場前（申し込み可能）</t>
  </si>
  <si>
    <t>上場前（新規）</t>
  </si>
  <si>
    <t>プレミアアンチエイジング</t>
  </si>
  <si>
    <t>上場日</t>
  </si>
  <si>
    <t>コード</t>
  </si>
  <si>
    <t>市場</t>
  </si>
  <si>
    <t>マザーズ</t>
  </si>
  <si>
    <t>業種</t>
  </si>
  <si>
    <t>情報・通信業</t>
  </si>
  <si>
    <t>承認日</t>
  </si>
  <si>
    <t>主幹事</t>
  </si>
  <si>
    <t>ＳＭＢＣ日興証券、SBI証券</t>
  </si>
  <si>
    <t>事業内容</t>
  </si>
  <si>
    <t>クラウド型ECプラットフォーム構築事業</t>
  </si>
  <si>
    <t>日通システム</t>
  </si>
  <si>
    <t>野村證券</t>
  </si>
  <si>
    <t>統合HRMソリューションの開発・販売・サポートまでの一貫したソリューションサービスの提供</t>
  </si>
  <si>
    <t>スケジュール</t>
  </si>
  <si>
    <t>内訳:公募</t>
  </si>
  <si>
    <t>412百万円</t>
  </si>
  <si>
    <t>内訳:売出</t>
  </si>
  <si>
    <t>570百万円</t>
  </si>
  <si>
    <t>内訳:引受証券</t>
  </si>
  <si>
    <t>85百万円</t>
  </si>
  <si>
    <t>仮条件提示日</t>
  </si>
  <si>
    <t>ブックビルディング</t>
  </si>
  <si>
    <t>2020/09/25〜2020/10/01</t>
  </si>
  <si>
    <t>公開価格決定日</t>
  </si>
  <si>
    <t>申込期間</t>
  </si>
  <si>
    <t>2020/10/05〜2020/10/08</t>
  </si>
  <si>
    <t>2,880円〜3,000円</t>
  </si>
  <si>
    <t>仮条件PER(前期ベース)</t>
  </si>
  <si>
    <t>61.96倍 〜 64.54倍</t>
  </si>
  <si>
    <t>仮条件PER(予想ベース)</t>
  </si>
  <si>
    <t>54.65倍 〜 56.93倍</t>
  </si>
  <si>
    <t>---</t>
  </si>
  <si>
    <t>2,500,000株</t>
  </si>
  <si>
    <t>0株</t>
  </si>
  <si>
    <t>375,000株</t>
  </si>
  <si>
    <t>公開日前：7,545,000株 / 公開日現在：10,045,000株</t>
  </si>
  <si>
    <t>公開日前：131,800,000円 / 公開日現在：</t>
  </si>
  <si>
    <t>設備資金（クラウドサービス用サーバー設備等の増強及び基幹業務システムの改修）、運転資金（当社製品であるソフトウエアの開発資金及び人件費）及び借入金の返済に、残額は、広告宣伝費、教育研修費及び研究開発費のための運転資金に充当予定</t>
  </si>
  <si>
    <t>化学</t>
  </si>
  <si>
    <t>基礎化粧品の製造及び販売</t>
  </si>
  <si>
    <t>2020/10/13〜2020/10/16</t>
  </si>
  <si>
    <t>2020/10/20〜2020/10/23</t>
  </si>
  <si>
    <t>2,350,000株</t>
  </si>
  <si>
    <t>700,000株</t>
  </si>
  <si>
    <t>1,650,000株</t>
  </si>
  <si>
    <t>352,500株</t>
  </si>
  <si>
    <t>90日</t>
  </si>
  <si>
    <t>公開日前：8,000,000株 / 公開日現在：8,700,000株</t>
  </si>
  <si>
    <t>公開日前：15,000,000円 / 公開日現在：</t>
  </si>
  <si>
    <t>設備資金として①ECサイト開発費、及び運転資金として②採用費及び人件費、③広告宣伝費、及び④借入金（代預託を含む）の返済に充当予定</t>
  </si>
  <si>
    <t>仮資金調達額＝公開株数合計*仮条件の最大金額</t>
  </si>
  <si>
    <t>変数ネーミング</t>
  </si>
  <si>
    <t>m_name</t>
  </si>
  <si>
    <t>category</t>
  </si>
  <si>
    <t>s_unit</t>
  </si>
  <si>
    <t>p_share_sum</t>
  </si>
  <si>
    <t>s_share</t>
  </si>
  <si>
    <t>o_allot</t>
  </si>
  <si>
    <t>i_share</t>
  </si>
  <si>
    <t>capital</t>
  </si>
  <si>
    <t>m_key</t>
  </si>
  <si>
    <t>p_offer</t>
  </si>
  <si>
    <t>決算月</t>
  </si>
  <si>
    <t>c_month</t>
  </si>
  <si>
    <t>temp</t>
  </si>
  <si>
    <t>p_kari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</si>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</sst>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9"/>
      <color rgb="FF333333"/>
      <name val="Arial"/>
      <family val="2"/>
    </font>
    <font>
      <u/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i/>
      <sz val="9"/>
      <color rgb="FF333333"/>
      <name val="Arial"/>
      <family val="2"/>
    </font>
    <font>
      <u/>
      <sz val="11"/>
      <color theme="10"/>
      <name val="Calibri"/>
      <family val="2"/>
      <charset val="128"/>
      <scheme val="minor"/>
    </font>
    <font>
      <b/>
      <sz val="11"/>
      <color rgb="FFFFFFFF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F0F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 indent="1"/>
    </xf>
    <xf numFmtId="0" fontId="2" fillId="2" borderId="2" xfId="0" applyFont="1" applyFill="1" applyBorder="1" applyAlignment="1">
      <alignment vertical="top" wrapText="1" inden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top" wrapText="1" indent="1"/>
    </xf>
    <xf numFmtId="0" fontId="2" fillId="2" borderId="3" xfId="0" applyFont="1" applyFill="1" applyBorder="1" applyAlignment="1">
      <alignment vertical="top" wrapText="1" indent="1"/>
    </xf>
    <xf numFmtId="0" fontId="2" fillId="2" borderId="4" xfId="0" applyFont="1" applyFill="1" applyBorder="1" applyAlignment="1">
      <alignment vertical="top" wrapText="1" indent="1"/>
    </xf>
    <xf numFmtId="0" fontId="2" fillId="2" borderId="5" xfId="0" applyFont="1" applyFill="1" applyBorder="1" applyAlignment="1">
      <alignment vertical="top" wrapText="1" indent="1"/>
    </xf>
    <xf numFmtId="0" fontId="3" fillId="0" borderId="0" xfId="0" applyFont="1"/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4" fillId="0" borderId="0" xfId="0" applyFont="1"/>
    <xf numFmtId="10" fontId="2" fillId="2" borderId="2" xfId="0" applyNumberFormat="1" applyFont="1" applyFill="1" applyBorder="1" applyAlignment="1">
      <alignment vertical="top" wrapText="1" indent="1"/>
    </xf>
    <xf numFmtId="0" fontId="2" fillId="4" borderId="1" xfId="0" applyFont="1" applyFill="1" applyBorder="1" applyAlignment="1">
      <alignment vertical="top" wrapText="1" indent="1"/>
    </xf>
    <xf numFmtId="0" fontId="2" fillId="5" borderId="1" xfId="0" applyFont="1" applyFill="1" applyBorder="1" applyAlignment="1">
      <alignment vertical="top" wrapText="1" indent="1"/>
    </xf>
    <xf numFmtId="0" fontId="5" fillId="2" borderId="1" xfId="0" applyFont="1" applyFill="1" applyBorder="1" applyAlignment="1">
      <alignment vertical="top" wrapText="1" indent="1"/>
    </xf>
    <xf numFmtId="0" fontId="5" fillId="2" borderId="3" xfId="0" applyFont="1" applyFill="1" applyBorder="1" applyAlignment="1">
      <alignment vertical="top" wrapText="1" indent="1"/>
    </xf>
    <xf numFmtId="0" fontId="5" fillId="2" borderId="4" xfId="0" applyFont="1" applyFill="1" applyBorder="1" applyAlignment="1">
      <alignment vertical="top" wrapText="1" indent="1"/>
    </xf>
    <xf numFmtId="0" fontId="5" fillId="2" borderId="5" xfId="0" applyFont="1" applyFill="1" applyBorder="1" applyAlignment="1">
      <alignment vertical="top" wrapText="1" indent="1"/>
    </xf>
    <xf numFmtId="0" fontId="5" fillId="2" borderId="2" xfId="0" applyFont="1" applyFill="1" applyBorder="1" applyAlignment="1">
      <alignment vertical="top" wrapText="1" indent="1"/>
    </xf>
    <xf numFmtId="14" fontId="2" fillId="2" borderId="1" xfId="0" applyNumberFormat="1" applyFont="1" applyFill="1" applyBorder="1" applyAlignment="1">
      <alignment vertical="top" wrapText="1" indent="1"/>
    </xf>
    <xf numFmtId="0" fontId="6" fillId="2" borderId="3" xfId="2" applyFill="1" applyBorder="1" applyAlignment="1">
      <alignment vertical="top" wrapText="1" indent="1"/>
    </xf>
    <xf numFmtId="0" fontId="6" fillId="2" borderId="4" xfId="2" applyFill="1" applyBorder="1" applyAlignment="1">
      <alignment vertical="top" wrapText="1" indent="1"/>
    </xf>
    <xf numFmtId="0" fontId="6" fillId="2" borderId="5" xfId="2" applyFill="1" applyBorder="1" applyAlignment="1">
      <alignment vertical="top" wrapText="1" indent="1"/>
    </xf>
    <xf numFmtId="0" fontId="7" fillId="0" borderId="0" xfId="0" applyFont="1" applyAlignment="1">
      <alignment horizontal="left" vertical="center" wrapText="1" indent="2"/>
    </xf>
    <xf numFmtId="0" fontId="2" fillId="2" borderId="6" xfId="0" applyFont="1" applyFill="1" applyBorder="1" applyAlignment="1">
      <alignment vertical="top" wrapText="1" indent="1"/>
    </xf>
    <xf numFmtId="41" fontId="4" fillId="4" borderId="0" xfId="1" applyFont="1" applyFill="1"/>
    <xf numFmtId="41" fontId="0" fillId="0" borderId="0" xfId="1" applyFont="1"/>
    <xf numFmtId="41" fontId="4" fillId="5" borderId="0" xfId="1" applyFont="1" applyFill="1"/>
    <xf numFmtId="41" fontId="4" fillId="6" borderId="0" xfId="1" applyFont="1" applyFill="1"/>
    <xf numFmtId="41" fontId="0" fillId="0" borderId="0" xfId="0" applyNumberFormat="1"/>
    <xf numFmtId="14" fontId="2" fillId="2" borderId="3" xfId="0" applyNumberFormat="1" applyFont="1" applyFill="1" applyBorder="1" applyAlignment="1">
      <alignment vertical="top" wrapText="1" indent="1"/>
    </xf>
    <xf numFmtId="14" fontId="2" fillId="2" borderId="4" xfId="0" applyNumberFormat="1" applyFont="1" applyFill="1" applyBorder="1" applyAlignment="1">
      <alignment vertical="top" wrapText="1" indent="1"/>
    </xf>
    <xf numFmtId="14" fontId="2" fillId="2" borderId="5" xfId="0" applyNumberFormat="1" applyFont="1" applyFill="1" applyBorder="1" applyAlignment="1">
      <alignment vertical="top" wrapText="1" indent="1"/>
    </xf>
    <xf numFmtId="0" fontId="2" fillId="6" borderId="3" xfId="0" applyFont="1" applyFill="1" applyBorder="1" applyAlignment="1">
      <alignment horizontal="center" vertical="top" wrapText="1"/>
    </xf>
    <xf numFmtId="0" fontId="2" fillId="6" borderId="4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h.accesstrade.net/sp/cc?rk=01000tlb00fjnw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" name="Picture 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F260942-2A39-423A-A4DB-FE36A77C8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362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.accesstrade.net/sp/cc?rk=01000tlb00fjn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5FC1-C17F-4543-A277-D894DAC3C8A5}">
  <dimension ref="A1:U57"/>
  <sheetViews>
    <sheetView tabSelected="1" workbookViewId="0">
      <selection activeCell="C9" sqref="C9:G9"/>
    </sheetView>
  </sheetViews>
  <sheetFormatPr defaultRowHeight="15"/>
  <cols>
    <col min="2" max="2" width="20.140625" bestFit="1" customWidth="1"/>
    <col min="3" max="3" width="18.42578125" customWidth="1"/>
    <col min="4" max="4" width="12.5703125" bestFit="1" customWidth="1"/>
    <col min="5" max="5" width="20.28515625" bestFit="1" customWidth="1"/>
    <col min="6" max="6" width="11.7109375" bestFit="1" customWidth="1"/>
    <col min="9" max="9" width="21.5703125" bestFit="1" customWidth="1"/>
    <col min="10" max="10" width="17.42578125" bestFit="1" customWidth="1"/>
    <col min="11" max="11" width="21.5703125" bestFit="1" customWidth="1"/>
    <col min="12" max="12" width="20.28515625" bestFit="1" customWidth="1"/>
    <col min="13" max="13" width="11.7109375" bestFit="1" customWidth="1"/>
    <col min="14" max="14" width="9.140625" bestFit="1" customWidth="1"/>
    <col min="16" max="16" width="21.5703125" bestFit="1" customWidth="1"/>
    <col min="17" max="17" width="11.85546875" bestFit="1" customWidth="1"/>
    <col min="18" max="18" width="21.5703125" bestFit="1" customWidth="1"/>
    <col min="19" max="19" width="12.42578125" bestFit="1" customWidth="1"/>
  </cols>
  <sheetData>
    <row r="1" spans="1:21">
      <c r="A1" t="s">
        <v>0</v>
      </c>
    </row>
    <row r="3" spans="1:21">
      <c r="B3" t="s">
        <v>48</v>
      </c>
      <c r="I3" t="s">
        <v>49</v>
      </c>
      <c r="P3" t="s">
        <v>50</v>
      </c>
    </row>
    <row r="4" spans="1:21">
      <c r="B4" t="s">
        <v>15</v>
      </c>
      <c r="I4" t="s">
        <v>63</v>
      </c>
      <c r="P4" t="s">
        <v>51</v>
      </c>
    </row>
    <row r="5" spans="1:21" ht="15.75" thickBot="1"/>
    <row r="6" spans="1:21" ht="15.75" thickBot="1">
      <c r="B6" s="43" t="s">
        <v>52</v>
      </c>
      <c r="C6" s="22">
        <v>44068</v>
      </c>
      <c r="D6" s="1" t="s">
        <v>53</v>
      </c>
      <c r="E6" s="2">
        <v>4057</v>
      </c>
      <c r="F6" s="44" t="s">
        <v>54</v>
      </c>
      <c r="G6" s="3" t="s">
        <v>55</v>
      </c>
      <c r="I6" s="43" t="s">
        <v>52</v>
      </c>
      <c r="J6" s="22">
        <v>44117</v>
      </c>
      <c r="K6" s="1" t="s">
        <v>53</v>
      </c>
      <c r="L6" s="2">
        <v>4013</v>
      </c>
      <c r="M6" s="44" t="s">
        <v>54</v>
      </c>
      <c r="N6" s="3" t="s">
        <v>55</v>
      </c>
      <c r="P6" s="43" t="s">
        <v>52</v>
      </c>
      <c r="Q6" s="22">
        <v>44132</v>
      </c>
      <c r="R6" s="1" t="s">
        <v>53</v>
      </c>
      <c r="S6" s="2">
        <v>4934</v>
      </c>
      <c r="T6" s="44" t="s">
        <v>54</v>
      </c>
      <c r="U6" s="3" t="s">
        <v>55</v>
      </c>
    </row>
    <row r="7" spans="1:21" ht="15.75" thickBot="1">
      <c r="B7" s="43" t="s">
        <v>56</v>
      </c>
      <c r="C7" s="2" t="s">
        <v>57</v>
      </c>
      <c r="D7" s="1" t="s">
        <v>58</v>
      </c>
      <c r="E7" s="22">
        <v>44032</v>
      </c>
      <c r="F7" s="1"/>
      <c r="G7" s="3"/>
      <c r="I7" s="43" t="s">
        <v>56</v>
      </c>
      <c r="J7" s="2" t="s">
        <v>57</v>
      </c>
      <c r="K7" s="1" t="s">
        <v>58</v>
      </c>
      <c r="L7" s="22">
        <v>44081</v>
      </c>
      <c r="M7" s="1"/>
      <c r="N7" s="3"/>
      <c r="P7" s="43" t="s">
        <v>56</v>
      </c>
      <c r="Q7" s="2" t="s">
        <v>91</v>
      </c>
      <c r="R7" s="1" t="s">
        <v>58</v>
      </c>
      <c r="S7" s="22">
        <v>44098</v>
      </c>
      <c r="T7" s="1"/>
      <c r="U7" s="3"/>
    </row>
    <row r="8" spans="1:21" ht="15.75" thickBot="1">
      <c r="B8" s="43" t="s">
        <v>59</v>
      </c>
      <c r="C8" s="23" t="s">
        <v>60</v>
      </c>
      <c r="D8" s="24"/>
      <c r="E8" s="24"/>
      <c r="F8" s="24"/>
      <c r="G8" s="25"/>
      <c r="I8" s="43" t="s">
        <v>59</v>
      </c>
      <c r="J8" s="6" t="s">
        <v>64</v>
      </c>
      <c r="K8" s="7"/>
      <c r="L8" s="7"/>
      <c r="M8" s="7"/>
      <c r="N8" s="8"/>
      <c r="P8" s="43" t="s">
        <v>59</v>
      </c>
      <c r="Q8" s="6" t="s">
        <v>64</v>
      </c>
      <c r="R8" s="7"/>
      <c r="S8" s="7"/>
      <c r="T8" s="7"/>
      <c r="U8" s="8"/>
    </row>
    <row r="9" spans="1:21" ht="24" customHeight="1" thickBot="1">
      <c r="B9" s="4" t="s">
        <v>61</v>
      </c>
      <c r="C9" s="6" t="s">
        <v>62</v>
      </c>
      <c r="D9" s="7"/>
      <c r="E9" s="7"/>
      <c r="F9" s="7"/>
      <c r="G9" s="8"/>
      <c r="I9" s="4" t="s">
        <v>61</v>
      </c>
      <c r="J9" s="6" t="s">
        <v>65</v>
      </c>
      <c r="K9" s="7"/>
      <c r="L9" s="7"/>
      <c r="M9" s="7"/>
      <c r="N9" s="8"/>
      <c r="P9" s="4" t="s">
        <v>61</v>
      </c>
      <c r="Q9" s="6" t="s">
        <v>92</v>
      </c>
      <c r="R9" s="7"/>
      <c r="S9" s="7"/>
      <c r="T9" s="7"/>
      <c r="U9" s="8"/>
    </row>
    <row r="10" spans="1:21" ht="15.75" thickBot="1">
      <c r="I10" s="26" t="s">
        <v>66</v>
      </c>
    </row>
    <row r="11" spans="1:21" ht="15.75" thickBot="1">
      <c r="B11" s="1" t="s">
        <v>24</v>
      </c>
      <c r="C11" s="2" t="s">
        <v>25</v>
      </c>
      <c r="D11" s="42" t="s">
        <v>26</v>
      </c>
      <c r="E11" s="14">
        <v>4.2916999999999996</v>
      </c>
      <c r="I11" s="1" t="s">
        <v>73</v>
      </c>
      <c r="J11" s="33">
        <v>44097</v>
      </c>
      <c r="K11" s="34"/>
      <c r="L11" s="35"/>
      <c r="P11" s="1" t="s">
        <v>73</v>
      </c>
      <c r="Q11" s="33">
        <v>44116</v>
      </c>
      <c r="R11" s="34"/>
      <c r="S11" s="35"/>
    </row>
    <row r="12" spans="1:21" ht="15.75" thickBot="1">
      <c r="B12" s="44" t="s">
        <v>27</v>
      </c>
      <c r="C12" s="17" t="s">
        <v>28</v>
      </c>
      <c r="D12" s="1" t="s">
        <v>29</v>
      </c>
      <c r="E12" s="3" t="s">
        <v>30</v>
      </c>
      <c r="I12" s="1" t="s">
        <v>74</v>
      </c>
      <c r="J12" s="6" t="s">
        <v>75</v>
      </c>
      <c r="K12" s="7"/>
      <c r="L12" s="8"/>
      <c r="P12" s="1" t="s">
        <v>74</v>
      </c>
      <c r="Q12" s="6" t="s">
        <v>93</v>
      </c>
      <c r="R12" s="7"/>
      <c r="S12" s="8"/>
    </row>
    <row r="13" spans="1:21" ht="24.75" thickBot="1">
      <c r="B13" s="1" t="s">
        <v>31</v>
      </c>
      <c r="C13" s="2" t="s">
        <v>32</v>
      </c>
      <c r="D13" s="1" t="s">
        <v>33</v>
      </c>
      <c r="E13" s="3" t="s">
        <v>34</v>
      </c>
      <c r="I13" s="1" t="s">
        <v>76</v>
      </c>
      <c r="J13" s="33">
        <v>44106</v>
      </c>
      <c r="K13" s="34"/>
      <c r="L13" s="35"/>
      <c r="P13" s="1" t="s">
        <v>76</v>
      </c>
      <c r="Q13" s="33">
        <v>44123</v>
      </c>
      <c r="R13" s="34"/>
      <c r="S13" s="35"/>
    </row>
    <row r="14" spans="1:21" ht="24.75" thickBot="1">
      <c r="B14" s="1" t="s">
        <v>35</v>
      </c>
      <c r="C14" s="2" t="s">
        <v>36</v>
      </c>
      <c r="D14" s="1" t="s">
        <v>37</v>
      </c>
      <c r="E14" s="3" t="s">
        <v>38</v>
      </c>
      <c r="I14" s="1" t="s">
        <v>77</v>
      </c>
      <c r="J14" s="6" t="s">
        <v>78</v>
      </c>
      <c r="K14" s="7"/>
      <c r="L14" s="8"/>
      <c r="P14" s="1" t="s">
        <v>77</v>
      </c>
      <c r="Q14" s="6" t="s">
        <v>94</v>
      </c>
      <c r="R14" s="7"/>
      <c r="S14" s="8"/>
    </row>
    <row r="15" spans="1:21" ht="24.75" thickBot="1">
      <c r="B15" s="1" t="s">
        <v>39</v>
      </c>
      <c r="C15" s="2" t="s">
        <v>40</v>
      </c>
      <c r="D15" s="1" t="s">
        <v>41</v>
      </c>
      <c r="E15" s="3" t="s">
        <v>42</v>
      </c>
      <c r="I15" s="44" t="s">
        <v>29</v>
      </c>
      <c r="J15" s="6" t="s">
        <v>79</v>
      </c>
      <c r="K15" s="7"/>
      <c r="L15" s="8"/>
      <c r="P15" s="1" t="s">
        <v>29</v>
      </c>
      <c r="Q15" s="6" t="s">
        <v>84</v>
      </c>
      <c r="R15" s="7"/>
      <c r="S15" s="8"/>
    </row>
    <row r="16" spans="1:21" ht="15.75" thickBot="1">
      <c r="B16" s="1" t="s">
        <v>43</v>
      </c>
      <c r="C16" s="6" t="s">
        <v>44</v>
      </c>
      <c r="D16" s="7"/>
      <c r="E16" s="8"/>
      <c r="I16" s="1" t="s">
        <v>80</v>
      </c>
      <c r="J16" s="2" t="s">
        <v>81</v>
      </c>
      <c r="K16" s="1" t="s">
        <v>82</v>
      </c>
      <c r="L16" s="3" t="s">
        <v>83</v>
      </c>
      <c r="P16" s="1" t="s">
        <v>80</v>
      </c>
      <c r="Q16" s="2" t="s">
        <v>84</v>
      </c>
      <c r="R16" s="1" t="s">
        <v>82</v>
      </c>
      <c r="S16" s="3" t="s">
        <v>84</v>
      </c>
    </row>
    <row r="17" spans="2:19" ht="15.75" thickBot="1">
      <c r="B17" s="4" t="s">
        <v>45</v>
      </c>
      <c r="C17" s="6" t="s">
        <v>46</v>
      </c>
      <c r="D17" s="7"/>
      <c r="E17" s="8"/>
      <c r="I17" s="1" t="s">
        <v>27</v>
      </c>
      <c r="J17" s="2" t="s">
        <v>84</v>
      </c>
      <c r="K17" s="1" t="s">
        <v>43</v>
      </c>
      <c r="L17" s="3" t="s">
        <v>84</v>
      </c>
      <c r="P17" s="1" t="s">
        <v>27</v>
      </c>
      <c r="Q17" s="2" t="s">
        <v>84</v>
      </c>
      <c r="R17" s="1" t="s">
        <v>43</v>
      </c>
      <c r="S17" s="3" t="s">
        <v>84</v>
      </c>
    </row>
    <row r="18" spans="2:19" ht="15.75" thickBot="1">
      <c r="I18" s="1" t="s">
        <v>33</v>
      </c>
      <c r="J18" s="2" t="s">
        <v>84</v>
      </c>
      <c r="K18" s="1" t="s">
        <v>41</v>
      </c>
      <c r="L18" s="3" t="s">
        <v>84</v>
      </c>
      <c r="P18" s="1" t="s">
        <v>33</v>
      </c>
      <c r="Q18" s="2" t="s">
        <v>84</v>
      </c>
      <c r="R18" s="1" t="s">
        <v>41</v>
      </c>
      <c r="S18" s="3" t="s">
        <v>84</v>
      </c>
    </row>
    <row r="19" spans="2:19" ht="15.75" thickBot="1">
      <c r="I19" s="4" t="s">
        <v>37</v>
      </c>
      <c r="J19" s="5" t="s">
        <v>84</v>
      </c>
      <c r="K19" s="4"/>
      <c r="L19" s="27"/>
      <c r="P19" s="4" t="s">
        <v>37</v>
      </c>
      <c r="Q19" s="5" t="s">
        <v>84</v>
      </c>
      <c r="R19" s="4"/>
      <c r="S19" s="27"/>
    </row>
    <row r="20" spans="2:19" ht="15.75" thickBot="1"/>
    <row r="21" spans="2:19" ht="15.75" thickBot="1">
      <c r="B21" s="43" t="s">
        <v>1</v>
      </c>
      <c r="C21" s="15" t="s">
        <v>2</v>
      </c>
      <c r="D21" s="44" t="s">
        <v>3</v>
      </c>
      <c r="E21" s="3" t="s">
        <v>4</v>
      </c>
      <c r="I21" s="43" t="s">
        <v>1</v>
      </c>
      <c r="J21" s="15" t="s">
        <v>85</v>
      </c>
      <c r="K21" s="44" t="s">
        <v>3</v>
      </c>
      <c r="L21" s="3" t="s">
        <v>4</v>
      </c>
      <c r="P21" s="43" t="s">
        <v>1</v>
      </c>
      <c r="Q21" s="15" t="s">
        <v>95</v>
      </c>
      <c r="R21" s="44" t="s">
        <v>3</v>
      </c>
      <c r="S21" s="3" t="s">
        <v>4</v>
      </c>
    </row>
    <row r="22" spans="2:19" ht="15.75" thickBot="1">
      <c r="B22" s="43" t="s">
        <v>5</v>
      </c>
      <c r="C22" s="16" t="s">
        <v>6</v>
      </c>
      <c r="D22" s="44" t="s">
        <v>7</v>
      </c>
      <c r="E22" s="21" t="s">
        <v>8</v>
      </c>
      <c r="I22" s="43" t="s">
        <v>5</v>
      </c>
      <c r="J22" s="16" t="s">
        <v>85</v>
      </c>
      <c r="K22" s="44" t="s">
        <v>7</v>
      </c>
      <c r="L22" s="21" t="s">
        <v>86</v>
      </c>
      <c r="P22" s="43" t="s">
        <v>5</v>
      </c>
      <c r="Q22" s="16" t="s">
        <v>96</v>
      </c>
      <c r="R22" s="44" t="s">
        <v>7</v>
      </c>
      <c r="S22" s="21" t="s">
        <v>97</v>
      </c>
    </row>
    <row r="23" spans="2:19" ht="15.75" thickBot="1">
      <c r="B23" s="44" t="s">
        <v>9</v>
      </c>
      <c r="C23" s="17" t="s">
        <v>10</v>
      </c>
      <c r="D23" s="1" t="s">
        <v>11</v>
      </c>
      <c r="E23" s="3" t="s">
        <v>12</v>
      </c>
      <c r="I23" s="44" t="s">
        <v>9</v>
      </c>
      <c r="J23" s="17" t="s">
        <v>87</v>
      </c>
      <c r="K23" s="1" t="s">
        <v>11</v>
      </c>
      <c r="L23" s="3" t="s">
        <v>12</v>
      </c>
      <c r="P23" s="44" t="s">
        <v>9</v>
      </c>
      <c r="Q23" s="17" t="s">
        <v>98</v>
      </c>
      <c r="R23" s="1" t="s">
        <v>11</v>
      </c>
      <c r="S23" s="3" t="s">
        <v>99</v>
      </c>
    </row>
    <row r="24" spans="2:19" ht="15.75" thickBot="1">
      <c r="B24" s="44" t="s">
        <v>13</v>
      </c>
      <c r="C24" s="39" t="s">
        <v>14</v>
      </c>
      <c r="D24" s="40"/>
      <c r="E24" s="41"/>
      <c r="I24" s="44" t="s">
        <v>13</v>
      </c>
      <c r="J24" s="18" t="s">
        <v>88</v>
      </c>
      <c r="K24" s="19"/>
      <c r="L24" s="20"/>
      <c r="P24" s="44" t="s">
        <v>13</v>
      </c>
      <c r="Q24" s="18" t="s">
        <v>100</v>
      </c>
      <c r="R24" s="19"/>
      <c r="S24" s="20"/>
    </row>
    <row r="25" spans="2:19" ht="15.75" thickBot="1">
      <c r="B25" s="44" t="s">
        <v>18</v>
      </c>
      <c r="C25" s="10" t="s">
        <v>19</v>
      </c>
      <c r="D25" s="11"/>
      <c r="E25" s="12"/>
      <c r="I25" s="44" t="s">
        <v>18</v>
      </c>
      <c r="J25" s="6" t="s">
        <v>89</v>
      </c>
      <c r="K25" s="7"/>
      <c r="L25" s="8"/>
      <c r="P25" s="44" t="s">
        <v>18</v>
      </c>
      <c r="Q25" s="6" t="s">
        <v>101</v>
      </c>
      <c r="R25" s="7"/>
      <c r="S25" s="8"/>
    </row>
    <row r="26" spans="2:19" ht="15.75" thickBot="1">
      <c r="B26" s="1" t="s">
        <v>20</v>
      </c>
      <c r="C26" s="10" t="s">
        <v>21</v>
      </c>
      <c r="D26" s="11"/>
      <c r="E26" s="12"/>
      <c r="I26" s="1" t="s">
        <v>20</v>
      </c>
      <c r="J26" s="6" t="s">
        <v>90</v>
      </c>
      <c r="K26" s="7"/>
      <c r="L26" s="8"/>
      <c r="P26" s="1" t="s">
        <v>20</v>
      </c>
      <c r="Q26" s="6" t="s">
        <v>102</v>
      </c>
      <c r="R26" s="7"/>
      <c r="S26" s="8"/>
    </row>
    <row r="27" spans="2:19" ht="15.75" thickBot="1">
      <c r="B27" s="4" t="s">
        <v>22</v>
      </c>
      <c r="C27" s="36" t="s">
        <v>23</v>
      </c>
      <c r="D27" s="37"/>
      <c r="E27" s="38"/>
      <c r="I27" s="4" t="s">
        <v>22</v>
      </c>
      <c r="J27" s="6" t="s">
        <v>84</v>
      </c>
      <c r="K27" s="7"/>
      <c r="L27" s="8"/>
      <c r="P27" s="4" t="s">
        <v>22</v>
      </c>
      <c r="Q27" s="6" t="s">
        <v>84</v>
      </c>
      <c r="R27" s="7"/>
      <c r="S27" s="8"/>
    </row>
    <row r="28" spans="2:19" ht="15.75" thickBot="1"/>
    <row r="29" spans="2:19" ht="24.75" thickBot="1">
      <c r="B29" s="4" t="s">
        <v>67</v>
      </c>
      <c r="C29" s="5" t="s">
        <v>68</v>
      </c>
      <c r="D29" s="4" t="s">
        <v>69</v>
      </c>
      <c r="E29" s="5" t="s">
        <v>70</v>
      </c>
      <c r="F29" s="4" t="s">
        <v>71</v>
      </c>
      <c r="G29" s="27" t="s">
        <v>72</v>
      </c>
      <c r="I29" s="4" t="s">
        <v>67</v>
      </c>
      <c r="J29" s="5" t="s">
        <v>84</v>
      </c>
      <c r="K29" s="4" t="s">
        <v>69</v>
      </c>
      <c r="L29" s="5" t="s">
        <v>84</v>
      </c>
      <c r="M29" s="4" t="s">
        <v>71</v>
      </c>
      <c r="N29" s="27" t="s">
        <v>84</v>
      </c>
    </row>
    <row r="32" spans="2:19">
      <c r="B32" s="9" t="s">
        <v>16</v>
      </c>
    </row>
    <row r="33" spans="2:11">
      <c r="B33" s="28">
        <f>SUM(C33:E33)</f>
        <v>1110900</v>
      </c>
      <c r="C33" s="29">
        <v>466000</v>
      </c>
      <c r="D33" s="29">
        <v>500000</v>
      </c>
      <c r="E33" s="29">
        <v>144900</v>
      </c>
    </row>
    <row r="35" spans="2:11">
      <c r="B35" s="9" t="s">
        <v>17</v>
      </c>
    </row>
    <row r="36" spans="2:11">
      <c r="B36" s="30">
        <f>C36-D36</f>
        <v>466000</v>
      </c>
      <c r="C36" s="29">
        <v>3686000</v>
      </c>
      <c r="D36" s="29">
        <v>3220000</v>
      </c>
    </row>
    <row r="38" spans="2:11">
      <c r="B38" s="9" t="s">
        <v>47</v>
      </c>
      <c r="I38" s="9" t="s">
        <v>103</v>
      </c>
    </row>
    <row r="39" spans="2:11">
      <c r="B39" s="31">
        <f>B33*960</f>
        <v>1066464000</v>
      </c>
      <c r="C39" s="29">
        <f>B36</f>
        <v>466000</v>
      </c>
      <c r="D39" s="29">
        <v>960</v>
      </c>
      <c r="I39" s="29">
        <f>J39*K39</f>
        <v>7500000000</v>
      </c>
      <c r="J39" s="29">
        <v>2500000</v>
      </c>
      <c r="K39" s="29">
        <v>3000</v>
      </c>
    </row>
    <row r="40" spans="2:11">
      <c r="B40" s="29"/>
      <c r="C40" s="32"/>
      <c r="D40" s="32"/>
    </row>
    <row r="42" spans="2:11">
      <c r="B42" s="29"/>
    </row>
    <row r="43" spans="2:11">
      <c r="B43" s="32" t="s">
        <v>104</v>
      </c>
    </row>
    <row r="44" spans="2:11">
      <c r="C44" s="13" t="s">
        <v>52</v>
      </c>
      <c r="D44" t="s">
        <v>119</v>
      </c>
    </row>
    <row r="45" spans="2:11">
      <c r="C45" s="13" t="s">
        <v>54</v>
      </c>
      <c r="D45" t="s">
        <v>105</v>
      </c>
    </row>
    <row r="46" spans="2:11">
      <c r="C46" s="13" t="s">
        <v>56</v>
      </c>
      <c r="D46" t="s">
        <v>106</v>
      </c>
    </row>
    <row r="47" spans="2:11">
      <c r="C47" s="13" t="s">
        <v>59</v>
      </c>
      <c r="D47" t="s">
        <v>113</v>
      </c>
    </row>
    <row r="48" spans="2:11">
      <c r="C48" s="13" t="s">
        <v>1</v>
      </c>
      <c r="D48" t="s">
        <v>108</v>
      </c>
    </row>
    <row r="49" spans="2:4">
      <c r="C49" s="13" t="s">
        <v>3</v>
      </c>
      <c r="D49" t="s">
        <v>107</v>
      </c>
    </row>
    <row r="50" spans="2:4">
      <c r="C50" s="13" t="s">
        <v>5</v>
      </c>
      <c r="D50" t="s">
        <v>114</v>
      </c>
    </row>
    <row r="51" spans="2:4">
      <c r="C51" s="13" t="s">
        <v>7</v>
      </c>
      <c r="D51" t="s">
        <v>109</v>
      </c>
    </row>
    <row r="52" spans="2:4">
      <c r="C52" t="s">
        <v>9</v>
      </c>
      <c r="D52" t="s">
        <v>110</v>
      </c>
    </row>
    <row r="53" spans="2:4">
      <c r="C53" s="13" t="s">
        <v>13</v>
      </c>
      <c r="D53" t="s">
        <v>111</v>
      </c>
    </row>
    <row r="54" spans="2:4">
      <c r="C54" s="13" t="s">
        <v>18</v>
      </c>
      <c r="D54" t="s">
        <v>112</v>
      </c>
    </row>
    <row r="55" spans="2:4">
      <c r="C55" s="13" t="s">
        <v>115</v>
      </c>
      <c r="D55" t="s">
        <v>116</v>
      </c>
    </row>
    <row r="57" spans="2:4">
      <c r="B57" t="s">
        <v>117</v>
      </c>
      <c r="C57" s="13" t="s">
        <v>29</v>
      </c>
      <c r="D57" t="s">
        <v>118</v>
      </c>
    </row>
  </sheetData>
  <mergeCells count="30">
    <mergeCell ref="Q15:S15"/>
    <mergeCell ref="Q24:S24"/>
    <mergeCell ref="Q25:S25"/>
    <mergeCell ref="Q26:S26"/>
    <mergeCell ref="Q27:S27"/>
    <mergeCell ref="Q8:U8"/>
    <mergeCell ref="Q9:U9"/>
    <mergeCell ref="Q11:S11"/>
    <mergeCell ref="Q12:S12"/>
    <mergeCell ref="Q13:S13"/>
    <mergeCell ref="Q14:S14"/>
    <mergeCell ref="J15:L15"/>
    <mergeCell ref="J24:L24"/>
    <mergeCell ref="J25:L25"/>
    <mergeCell ref="J26:L26"/>
    <mergeCell ref="J27:L27"/>
    <mergeCell ref="C27:E27"/>
    <mergeCell ref="C26:E26"/>
    <mergeCell ref="C16:E16"/>
    <mergeCell ref="C17:E17"/>
    <mergeCell ref="C8:G8"/>
    <mergeCell ref="C9:G9"/>
    <mergeCell ref="J8:N8"/>
    <mergeCell ref="J9:N9"/>
    <mergeCell ref="J11:L11"/>
    <mergeCell ref="J12:L12"/>
    <mergeCell ref="J13:L13"/>
    <mergeCell ref="J14:L14"/>
    <mergeCell ref="C24:E24"/>
    <mergeCell ref="C25:E25"/>
  </mergeCells>
  <hyperlinks>
    <hyperlink ref="C8" r:id="rId1" display="http://h.accesstrade.net/sp/cc?rk=01000tlb00fjnw" xr:uid="{D3869B68-A120-4F0E-BD4E-0C0E1AC8E4A6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谷内紀久</dc:creator>
  <cp:lastModifiedBy>谷内紀久</cp:lastModifiedBy>
  <dcterms:created xsi:type="dcterms:W3CDTF">2020-09-27T04:47:28Z</dcterms:created>
  <dcterms:modified xsi:type="dcterms:W3CDTF">2020-09-27T10:47:04Z</dcterms:modified>
</cp:coreProperties>
</file>