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4" i="1" l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J3" i="1"/>
  <c r="AI3" i="1"/>
  <c r="AH3" i="1"/>
  <c r="AG4" i="1"/>
  <c r="AG5" i="1"/>
  <c r="AG6" i="1"/>
  <c r="AG7" i="1"/>
  <c r="AG8" i="1"/>
  <c r="AG9" i="1"/>
  <c r="AG10" i="1"/>
  <c r="AG11" i="1"/>
  <c r="AG3" i="1"/>
  <c r="AD4" i="1"/>
  <c r="AD5" i="1"/>
  <c r="AD6" i="1"/>
  <c r="AD7" i="1"/>
  <c r="AD8" i="1"/>
  <c r="AD9" i="1"/>
  <c r="AD10" i="1"/>
  <c r="AD11" i="1"/>
  <c r="AD3" i="1"/>
  <c r="AK4" i="1"/>
  <c r="AK5" i="1"/>
  <c r="AK6" i="1"/>
  <c r="AK7" i="1"/>
  <c r="AK8" i="1"/>
  <c r="AK9" i="1"/>
  <c r="AK10" i="1"/>
  <c r="AK11" i="1"/>
  <c r="AK3" i="1"/>
  <c r="L4" i="1" l="1"/>
  <c r="L5" i="1"/>
  <c r="L3" i="1"/>
  <c r="J5" i="1"/>
  <c r="J6" i="1"/>
  <c r="J7" i="1"/>
  <c r="AB7" i="1" s="1"/>
  <c r="J4" i="1"/>
  <c r="J3" i="1"/>
  <c r="P3" i="1"/>
  <c r="AB4" i="1"/>
  <c r="AB5" i="1"/>
  <c r="AB6" i="1"/>
  <c r="AB3" i="1"/>
  <c r="AA4" i="1"/>
  <c r="AA5" i="1"/>
  <c r="AA6" i="1"/>
  <c r="AA3" i="1"/>
  <c r="N4" i="1"/>
  <c r="N5" i="1"/>
  <c r="N6" i="1"/>
  <c r="N7" i="1"/>
  <c r="N8" i="1"/>
  <c r="N9" i="1"/>
  <c r="N10" i="1"/>
  <c r="N11" i="1"/>
  <c r="N3" i="1"/>
  <c r="AF5" i="1" l="1"/>
  <c r="AE5" i="1"/>
  <c r="AF3" i="1"/>
  <c r="AE3" i="1"/>
  <c r="AF4" i="1"/>
  <c r="AE4" i="1"/>
  <c r="AA7" i="1"/>
  <c r="F4" i="1"/>
  <c r="G4" i="1" s="1"/>
  <c r="V4" i="1" s="1"/>
  <c r="Y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6" i="1"/>
  <c r="G6" i="1" s="1"/>
  <c r="F3" i="1"/>
  <c r="G3" i="1" s="1"/>
  <c r="H3" i="1" s="1"/>
  <c r="V11" i="1" l="1"/>
  <c r="V7" i="1"/>
  <c r="V10" i="1"/>
  <c r="V5" i="1"/>
  <c r="V9" i="1"/>
  <c r="V6" i="1"/>
  <c r="V8" i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I11" i="1"/>
  <c r="J11" i="1" s="1"/>
  <c r="I10" i="1"/>
  <c r="J10" i="1" s="1"/>
  <c r="I9" i="1"/>
  <c r="J9" i="1" s="1"/>
  <c r="I8" i="1"/>
  <c r="J8" i="1" s="1"/>
  <c r="P4" i="1"/>
  <c r="S4" i="1" s="1"/>
  <c r="Y5" i="1" l="1"/>
  <c r="P5" i="1"/>
  <c r="S5" i="1" s="1"/>
  <c r="Y8" i="1"/>
  <c r="P8" i="1"/>
  <c r="S8" i="1" s="1"/>
  <c r="Y10" i="1"/>
  <c r="P10" i="1"/>
  <c r="S10" i="1" s="1"/>
  <c r="Y6" i="1"/>
  <c r="P6" i="1"/>
  <c r="S6" i="1" s="1"/>
  <c r="Y7" i="1"/>
  <c r="P7" i="1"/>
  <c r="S7" i="1" s="1"/>
  <c r="Y9" i="1"/>
  <c r="P9" i="1"/>
  <c r="S9" i="1" s="1"/>
  <c r="Y11" i="1"/>
  <c r="P11" i="1"/>
  <c r="S11" i="1" s="1"/>
  <c r="AE10" i="1"/>
  <c r="AF10" i="1"/>
  <c r="AA9" i="1"/>
  <c r="AB9" i="1"/>
  <c r="AE7" i="1"/>
  <c r="AF7" i="1"/>
  <c r="AE11" i="1"/>
  <c r="AF11" i="1"/>
  <c r="AE6" i="1"/>
  <c r="AF6" i="1"/>
  <c r="AA10" i="1"/>
  <c r="AB10" i="1"/>
  <c r="AF8" i="1"/>
  <c r="AE8" i="1"/>
  <c r="AB8" i="1"/>
  <c r="AA8" i="1"/>
  <c r="AB11" i="1"/>
  <c r="AA11" i="1"/>
  <c r="AF9" i="1"/>
  <c r="AE9" i="1"/>
</calcChain>
</file>

<file path=xl/sharedStrings.xml><?xml version="1.0" encoding="utf-8"?>
<sst xmlns="http://schemas.openxmlformats.org/spreadsheetml/2006/main" count="215" uniqueCount="71">
  <si>
    <t>太阳</t>
  </si>
  <si>
    <t>水星</t>
  </si>
  <si>
    <t>金星</t>
  </si>
  <si>
    <t>地球</t>
  </si>
  <si>
    <t>火星</t>
  </si>
  <si>
    <t>木星</t>
  </si>
  <si>
    <t>土星</t>
  </si>
  <si>
    <t>天王星</t>
  </si>
  <si>
    <t>海王星</t>
  </si>
  <si>
    <t>天体</t>
  </si>
  <si>
    <t>赤道半径</t>
  </si>
  <si>
    <t>偏率</t>
  </si>
  <si>
    <t>赤道重力</t>
  </si>
  <si>
    <t>体积</t>
  </si>
  <si>
    <t>质量</t>
  </si>
  <si>
    <t>比重</t>
  </si>
  <si>
    <t>轨道半径</t>
  </si>
  <si>
    <t>轨道倾角</t>
  </si>
  <si>
    <t>赤道倾角</t>
  </si>
  <si>
    <t>公转周期</t>
  </si>
  <si>
    <t>自转周期</t>
  </si>
  <si>
    <t>已发现卫星数</t>
  </si>
  <si>
    <t>（km）</t>
  </si>
  <si>
    <t>地球=1</t>
  </si>
  <si>
    <t>（AU）</t>
  </si>
  <si>
    <t>（度）</t>
  </si>
  <si>
    <t>（地球年）</t>
  </si>
  <si>
    <t>（地球日）</t>
  </si>
  <si>
    <t>--</t>
  </si>
  <si>
    <r>
      <t>约两亿两千六百万（绕</t>
    </r>
    <r>
      <rPr>
        <u/>
        <sz val="11"/>
        <color theme="10"/>
        <rFont val="宋体"/>
        <family val="3"/>
        <charset val="134"/>
        <scheme val="minor"/>
      </rPr>
      <t>银河系）</t>
    </r>
  </si>
  <si>
    <t>25.38天（赤道）/37.01天（南北两极）</t>
  </si>
  <si>
    <t>~0</t>
  </si>
  <si>
    <t>87.97天</t>
  </si>
  <si>
    <t>59天</t>
  </si>
  <si>
    <t>225天</t>
  </si>
  <si>
    <t>243天</t>
  </si>
  <si>
    <t>365.24天</t>
  </si>
  <si>
    <t>23小时56分钟</t>
  </si>
  <si>
    <t>687天</t>
  </si>
  <si>
    <t>24小时37分钟</t>
  </si>
  <si>
    <t>11.86年</t>
  </si>
  <si>
    <t>9小时50分钟</t>
  </si>
  <si>
    <t>29.46年</t>
  </si>
  <si>
    <t>10小时39分钟</t>
  </si>
  <si>
    <t>84.01年</t>
  </si>
  <si>
    <t>17小时14分钟</t>
  </si>
  <si>
    <t>164.82年</t>
  </si>
  <si>
    <t>16小时06分钟</t>
  </si>
  <si>
    <r>
      <rPr>
        <b/>
        <sz val="11"/>
        <color rgb="FF000000"/>
        <rFont val="宋体"/>
        <family val="3"/>
        <charset val="134"/>
      </rPr>
      <t>地球</t>
    </r>
    <r>
      <rPr>
        <b/>
        <sz val="11"/>
        <color rgb="FF000000"/>
        <rFont val="Arial"/>
        <family val="2"/>
      </rPr>
      <t>=1</t>
    </r>
    <phoneticPr fontId="1" type="noConversion"/>
  </si>
  <si>
    <t>约两亿两千六百万（绕银河系）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</si>
  <si>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km</t>
    </r>
    <r>
      <rPr>
        <sz val="11"/>
        <color rgb="FF000000"/>
        <rFont val="宋体"/>
        <family val="3"/>
        <charset val="134"/>
      </rPr>
      <t>）</t>
    </r>
    <phoneticPr fontId="1" type="noConversion"/>
  </si>
  <si>
    <t>轨道半径</t>
    <phoneticPr fontId="1" type="noConversion"/>
  </si>
  <si>
    <t>轨道半径</t>
    <phoneticPr fontId="1" type="noConversion"/>
  </si>
  <si>
    <t>id</t>
    <phoneticPr fontId="1" type="noConversion"/>
  </si>
  <si>
    <t>sun</t>
    <phoneticPr fontId="1" type="noConversion"/>
  </si>
  <si>
    <t>mercury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</si>
  <si>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</si>
  <si>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</si>
  <si>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</si>
  <si>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jupiter</t>
    <phoneticPr fontId="1" type="noConversion"/>
  </si>
  <si>
    <t>uranus</t>
    <phoneticPr fontId="1" type="noConversion"/>
  </si>
  <si>
    <t>neptune</t>
    <phoneticPr fontId="1" type="noConversion"/>
  </si>
  <si>
    <t>margin-top:</t>
    <phoneticPr fontId="1" type="noConversion"/>
  </si>
  <si>
    <t>;</t>
    <phoneticPr fontId="1" type="noConversion"/>
  </si>
  <si>
    <t>margin-left:</t>
    <phoneticPr fontId="1" type="noConversion"/>
  </si>
  <si>
    <t xml:space="preserve">height: </t>
    <phoneticPr fontId="1" type="noConversion"/>
  </si>
  <si>
    <t xml:space="preserve">width: </t>
    <phoneticPr fontId="1" type="noConversion"/>
  </si>
  <si>
    <t>}</t>
    <phoneticPr fontId="1" type="noConversion"/>
  </si>
  <si>
    <t>saturn</t>
    <phoneticPr fontId="1" type="noConversion"/>
  </si>
  <si>
    <t>margin:</t>
    <phoneticPr fontId="1" type="noConversion"/>
  </si>
  <si>
    <t>半径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</si>
</sst>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0" fillId="5" borderId="0" xfId="0" applyFill="1">
      <alignment vertical="center"/>
    </xf>
    <xf numFmtId="3" fontId="2" fillId="5" borderId="0" xfId="0" applyNumberFormat="1" applyFont="1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2" fillId="5" borderId="0" xfId="0" applyNumberFormat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h.wikipedia.org/wiki/%E5%9C%9F%E6%98%9F" TargetMode="External"/><Relationship Id="rId3" Type="http://schemas.openxmlformats.org/officeDocument/2006/relationships/hyperlink" Target="http://zh.wikipedia.org/wiki/%E6%B0%B4%E6%98%9F" TargetMode="External"/><Relationship Id="rId7" Type="http://schemas.openxmlformats.org/officeDocument/2006/relationships/hyperlink" Target="http://zh.wikipedia.org/wiki/%E6%9C%A8%E6%98%9F" TargetMode="External"/><Relationship Id="rId2" Type="http://schemas.openxmlformats.org/officeDocument/2006/relationships/hyperlink" Target="http://zh.wikipedia.org/wiki/%E9%8A%80%E6%B2%B3%E7%B3%BB" TargetMode="External"/><Relationship Id="rId1" Type="http://schemas.openxmlformats.org/officeDocument/2006/relationships/hyperlink" Target="http://zh.wikipedia.org/wiki/%E5%A4%AA%E9%98%B3" TargetMode="External"/><Relationship Id="rId6" Type="http://schemas.openxmlformats.org/officeDocument/2006/relationships/hyperlink" Target="http://zh.wikipedia.org/wiki/%E7%81%AB%E6%98%9F" TargetMode="External"/><Relationship Id="rId5" Type="http://schemas.openxmlformats.org/officeDocument/2006/relationships/hyperlink" Target="http://zh.wikipedia.org/wiki/%E5%9C%B0%E7%90%83" TargetMode="External"/><Relationship Id="rId10" Type="http://schemas.openxmlformats.org/officeDocument/2006/relationships/hyperlink" Target="http://zh.wikipedia.org/wiki/%E6%B5%B7%E7%8E%8B%E6%98%9F" TargetMode="External"/><Relationship Id="rId4" Type="http://schemas.openxmlformats.org/officeDocument/2006/relationships/hyperlink" Target="http://zh.wikipedia.org/wiki/%E9%87%91%E6%98%9F" TargetMode="External"/><Relationship Id="rId9" Type="http://schemas.openxmlformats.org/officeDocument/2006/relationships/hyperlink" Target="http://zh.wikipedia.org/wiki/%E5%A4%A9%E7%8E%8B%E6%98%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K17" sqref="K17"/>
    </sheetView>
  </sheetViews>
  <sheetFormatPr defaultRowHeight="13.5" x14ac:dyDescent="0.15"/>
  <cols>
    <col min="2" max="2" width="9.5" customWidth="1"/>
    <col min="3" max="3" width="14.375" customWidth="1"/>
    <col min="4" max="4" width="8.125" customWidth="1"/>
    <col min="5" max="5" width="7" customWidth="1"/>
    <col min="6" max="6" width="12.125" customWidth="1"/>
    <col min="7" max="7" width="11.625" style="10" customWidth="1"/>
    <col min="8" max="8" width="14.75" style="10" customWidth="1"/>
    <col min="9" max="9" width="13.5" customWidth="1"/>
    <col min="10" max="10" width="13.5" style="13" customWidth="1"/>
    <col min="11" max="12" width="14.75" style="10" customWidth="1"/>
    <col min="13" max="13" width="9.25" customWidth="1"/>
    <col min="14" max="14" width="16.125" bestFit="1" customWidth="1"/>
    <col min="15" max="15" width="12.75" bestFit="1" customWidth="1"/>
    <col min="16" max="16" width="9.875" style="12" customWidth="1"/>
    <col min="17" max="17" width="4.5" bestFit="1" customWidth="1"/>
    <col min="18" max="18" width="13.875" bestFit="1" customWidth="1"/>
    <col min="19" max="19" width="10.5" style="12" customWidth="1"/>
    <col min="20" max="20" width="4.5" bestFit="1" customWidth="1"/>
    <col min="21" max="21" width="9.5" bestFit="1" customWidth="1"/>
    <col min="22" max="22" width="9.875" style="12" customWidth="1"/>
    <col min="23" max="23" width="4.5" bestFit="1" customWidth="1"/>
    <col min="24" max="24" width="8.5" bestFit="1" customWidth="1"/>
    <col min="25" max="25" width="8.625" customWidth="1"/>
    <col min="26" max="26" width="4.5" bestFit="1" customWidth="1"/>
    <col min="27" max="27" width="28" customWidth="1"/>
    <col min="30" max="30" width="12.875" customWidth="1"/>
    <col min="31" max="31" width="28.125" style="12" customWidth="1"/>
    <col min="32" max="32" width="9" style="12"/>
    <col min="33" max="33" width="13.5" style="12" customWidth="1"/>
  </cols>
  <sheetData>
    <row r="1" spans="1:37" s="1" customFormat="1" ht="19.5" customHeight="1" x14ac:dyDescent="0.15">
      <c r="B1" s="1" t="s">
        <v>9</v>
      </c>
      <c r="C1" s="1" t="s">
        <v>10</v>
      </c>
      <c r="D1" s="16" t="s">
        <v>70</v>
      </c>
      <c r="E1" s="1" t="s">
        <v>16</v>
      </c>
      <c r="F1" s="1" t="s">
        <v>51</v>
      </c>
      <c r="G1" s="9"/>
      <c r="H1" s="22" t="s">
        <v>52</v>
      </c>
      <c r="I1" s="1" t="s">
        <v>19</v>
      </c>
      <c r="J1" s="19" t="s">
        <v>19</v>
      </c>
      <c r="K1" s="9" t="s">
        <v>20</v>
      </c>
      <c r="L1" s="22" t="s">
        <v>20</v>
      </c>
      <c r="M1" s="1" t="s">
        <v>53</v>
      </c>
      <c r="P1" s="11"/>
      <c r="S1" s="11"/>
      <c r="V1" s="11"/>
      <c r="AE1" s="11"/>
      <c r="AF1" s="11"/>
      <c r="AG1" s="11"/>
    </row>
    <row r="2" spans="1:37" ht="14.25" x14ac:dyDescent="0.15">
      <c r="C2" s="8" t="s">
        <v>50</v>
      </c>
      <c r="D2" s="17"/>
      <c r="E2" t="s">
        <v>24</v>
      </c>
      <c r="F2" t="s">
        <v>22</v>
      </c>
      <c r="H2" s="21"/>
      <c r="I2" t="s">
        <v>26</v>
      </c>
      <c r="J2" s="20"/>
      <c r="K2" s="10" t="s">
        <v>27</v>
      </c>
      <c r="L2" s="21"/>
    </row>
    <row r="3" spans="1:37" x14ac:dyDescent="0.15">
      <c r="A3">
        <v>1</v>
      </c>
      <c r="B3" t="s">
        <v>0</v>
      </c>
      <c r="C3">
        <v>696000</v>
      </c>
      <c r="D3" s="18">
        <v>74</v>
      </c>
      <c r="F3">
        <f>C3</f>
        <v>696000</v>
      </c>
      <c r="G3" s="10">
        <f>F3/100000</f>
        <v>6.96</v>
      </c>
      <c r="H3" s="21">
        <f>LOG(G3,2)*20</f>
        <v>55.981746121480072</v>
      </c>
      <c r="J3" s="20">
        <f>25.38*10</f>
        <v>253.79999999999998</v>
      </c>
      <c r="K3" s="10">
        <v>25.38</v>
      </c>
      <c r="L3" s="21">
        <f>K3</f>
        <v>25.38</v>
      </c>
      <c r="M3" t="s">
        <v>54</v>
      </c>
      <c r="N3" t="str">
        <f>"#star-"&amp;M3&amp;"{"</f>
        <v>#star-sun{</v>
      </c>
      <c r="O3" t="s">
        <v>69</v>
      </c>
      <c r="P3" s="12">
        <f>-V3/2</f>
        <v>0</v>
      </c>
      <c r="Q3" t="s">
        <v>63</v>
      </c>
      <c r="Y3" s="12"/>
      <c r="AA3" t="str">
        <f>"animation: spin "&amp;ROUND(J3,0)&amp;"s linear infinite;"</f>
        <v>animation: spin 254s linear infinite;</v>
      </c>
      <c r="AB3" s="10" t="str">
        <f>"-webkit-animation: spin "&amp;ROUND(J3,0)&amp;"s linear infinite;"</f>
        <v>-webkit-animation: spin 254s linear infinite;</v>
      </c>
      <c r="AC3" t="s">
        <v>67</v>
      </c>
      <c r="AD3" t="str">
        <f>"#"&amp;M3&amp;" img{"</f>
        <v>#sun img{</v>
      </c>
      <c r="AE3" s="12" t="str">
        <f>"animation: spin "&amp;ROUND(L3,2)&amp;"s linear infinite;"</f>
        <v>animation: spin 25.38s linear infinite;</v>
      </c>
      <c r="AF3" s="12" t="str">
        <f>"-webkit-animation: spin "&amp;ROUND(L3,3)&amp;"s linear infinite;"</f>
        <v>-webkit-animation: spin 25.38s linear infinite;</v>
      </c>
      <c r="AG3" t="str">
        <f>"height: "&amp;D3&amp;"px;width: "&amp;D3&amp;"px;"</f>
        <v>height: 74px;width: 74px;</v>
      </c>
      <c r="AH3" t="str">
        <f>"-moz-border-radius: "&amp;D3/2&amp;"px;"</f>
        <v>-moz-border-radius: 37px;</v>
      </c>
      <c r="AI3" t="str">
        <f>"-webkit-border-radius: "&amp;D3/2&amp;"px;"</f>
        <v>-webkit-border-radius: 37px;</v>
      </c>
      <c r="AJ3" s="10" t="str">
        <f>"border-radius:  "&amp;D3/2&amp;"px;"</f>
        <v>border-radius:  37px;</v>
      </c>
      <c r="AK3" t="str">
        <f>"background-image: url(../img/"&amp;M3&amp;".jpg);}"</f>
        <v>background-image: url(../img/sun.jpg);}</v>
      </c>
    </row>
    <row r="4" spans="1:37" x14ac:dyDescent="0.15">
      <c r="A4">
        <v>2</v>
      </c>
      <c r="B4" t="s">
        <v>1</v>
      </c>
      <c r="C4">
        <v>2440</v>
      </c>
      <c r="D4" s="18">
        <v>10</v>
      </c>
      <c r="E4">
        <v>0.3871</v>
      </c>
      <c r="F4">
        <f t="shared" ref="F4:F5" si="0">149597871*E4</f>
        <v>57909335.864100002</v>
      </c>
      <c r="G4" s="10">
        <f t="shared" ref="G4:G11" si="1">F4/100000</f>
        <v>579.09335864100001</v>
      </c>
      <c r="H4" s="21">
        <v>100</v>
      </c>
      <c r="I4">
        <v>87.97</v>
      </c>
      <c r="J4" s="20">
        <f>I4/100</f>
        <v>0.87970000000000004</v>
      </c>
      <c r="K4" s="10">
        <v>59</v>
      </c>
      <c r="L4" s="21">
        <f t="shared" ref="L4:L11" si="2">K4</f>
        <v>59</v>
      </c>
      <c r="M4" t="s">
        <v>55</v>
      </c>
      <c r="N4" t="str">
        <f t="shared" ref="N4:N11" si="3">"#star-"&amp;M4&amp;"{"</f>
        <v>#star-mercury{</v>
      </c>
      <c r="O4" t="s">
        <v>62</v>
      </c>
      <c r="P4" s="12">
        <f t="shared" ref="P4:P11" si="4">-V4/2</f>
        <v>-50</v>
      </c>
      <c r="Q4" t="s">
        <v>63</v>
      </c>
      <c r="R4" t="s">
        <v>64</v>
      </c>
      <c r="S4" s="12">
        <f t="shared" ref="S4:S11" si="5">P4</f>
        <v>-50</v>
      </c>
      <c r="T4" t="s">
        <v>63</v>
      </c>
      <c r="U4" t="s">
        <v>65</v>
      </c>
      <c r="V4" s="12">
        <f t="shared" ref="V4:V11" si="6">H4</f>
        <v>100</v>
      </c>
      <c r="W4" t="s">
        <v>63</v>
      </c>
      <c r="X4" t="s">
        <v>66</v>
      </c>
      <c r="Y4" s="12">
        <f t="shared" ref="Y4:Y11" si="7">V4</f>
        <v>100</v>
      </c>
      <c r="Z4" t="s">
        <v>63</v>
      </c>
      <c r="AA4" t="str">
        <f t="shared" ref="AA4:AA11" si="8">"animation: spin "&amp;ROUND(J4,0)&amp;"s linear infinite;"</f>
        <v>animation: spin 1s linear infinite;</v>
      </c>
      <c r="AB4" s="10" t="str">
        <f t="shared" ref="AB4:AB11" si="9">"-webkit-animation: spin "&amp;ROUND(J4,0)&amp;"s linear infinite;"</f>
        <v>-webkit-animation: spin 1s linear infinite;</v>
      </c>
      <c r="AC4" t="s">
        <v>67</v>
      </c>
      <c r="AD4" t="str">
        <f t="shared" ref="AD4:AD11" si="10">"#"&amp;M4&amp;" img{"</f>
        <v>#mercury img{</v>
      </c>
      <c r="AE4" s="12" t="str">
        <f t="shared" ref="AE4:AE11" si="11">"animation: spin "&amp;ROUND(L4,2)&amp;"s linear infinite;"</f>
        <v>animation: spin 59s linear infinite;</v>
      </c>
      <c r="AF4" s="12" t="str">
        <f t="shared" ref="AF4:AF11" si="12">"-webkit-animation: spin "&amp;ROUND(L4,3)&amp;"s linear infinite;"</f>
        <v>-webkit-animation: spin 59s linear infinite;</v>
      </c>
      <c r="AG4" t="str">
        <f t="shared" ref="AG4:AG11" si="13">"height: "&amp;D4&amp;"px;width: "&amp;D4&amp;"px;"</f>
        <v>height: 10px;width: 10px;</v>
      </c>
      <c r="AH4" t="str">
        <f t="shared" ref="AH4:AH11" si="14">"-moz-border-radius: "&amp;D4/2&amp;"px;"</f>
        <v>-moz-border-radius: 5px;</v>
      </c>
      <c r="AI4" t="str">
        <f t="shared" ref="AI4:AI11" si="15">"-webkit-border-radius: "&amp;D4/2&amp;"px;"</f>
        <v>-webkit-border-radius: 5px;</v>
      </c>
      <c r="AJ4" s="10" t="str">
        <f t="shared" ref="AJ4:AJ11" si="16">"border-radius:  "&amp;D4/2&amp;"px;"</f>
        <v>border-radius:  5px;</v>
      </c>
      <c r="AK4" t="str">
        <f t="shared" ref="AK4:AK11" si="17">"background-image: url(../img/"&amp;M4&amp;".jpg);}"</f>
        <v>background-image: url(../img/mercury.jpg);}</v>
      </c>
    </row>
    <row r="5" spans="1:37" x14ac:dyDescent="0.15">
      <c r="A5">
        <v>3</v>
      </c>
      <c r="B5" t="s">
        <v>2</v>
      </c>
      <c r="C5">
        <v>6052</v>
      </c>
      <c r="D5" s="18">
        <v>16</v>
      </c>
      <c r="E5">
        <v>0.72330000000000005</v>
      </c>
      <c r="F5">
        <f t="shared" si="0"/>
        <v>108204140.0943</v>
      </c>
      <c r="G5" s="10">
        <f t="shared" si="1"/>
        <v>1082.0414009430001</v>
      </c>
      <c r="H5" s="21">
        <v>140</v>
      </c>
      <c r="I5">
        <v>225</v>
      </c>
      <c r="J5" s="20">
        <f t="shared" ref="J5:J11" si="18">I5/100</f>
        <v>2.25</v>
      </c>
      <c r="K5" s="10">
        <v>243</v>
      </c>
      <c r="L5" s="21">
        <f t="shared" si="2"/>
        <v>243</v>
      </c>
      <c r="M5" t="s">
        <v>56</v>
      </c>
      <c r="N5" t="str">
        <f t="shared" si="3"/>
        <v>#star-venus{</v>
      </c>
      <c r="O5" t="s">
        <v>62</v>
      </c>
      <c r="P5" s="12">
        <f t="shared" si="4"/>
        <v>-70</v>
      </c>
      <c r="Q5" t="s">
        <v>63</v>
      </c>
      <c r="R5" t="s">
        <v>64</v>
      </c>
      <c r="S5" s="12">
        <f t="shared" si="5"/>
        <v>-70</v>
      </c>
      <c r="T5" t="s">
        <v>63</v>
      </c>
      <c r="U5" t="s">
        <v>65</v>
      </c>
      <c r="V5" s="12">
        <f t="shared" si="6"/>
        <v>140</v>
      </c>
      <c r="W5" t="s">
        <v>63</v>
      </c>
      <c r="X5" t="s">
        <v>66</v>
      </c>
      <c r="Y5" s="12">
        <f t="shared" si="7"/>
        <v>140</v>
      </c>
      <c r="Z5" t="s">
        <v>63</v>
      </c>
      <c r="AA5" t="str">
        <f t="shared" si="8"/>
        <v>animation: spin 2s linear infinite;</v>
      </c>
      <c r="AB5" s="10" t="str">
        <f t="shared" si="9"/>
        <v>-webkit-animation: spin 2s linear infinite;</v>
      </c>
      <c r="AC5" t="s">
        <v>67</v>
      </c>
      <c r="AD5" t="str">
        <f t="shared" si="10"/>
        <v>#venus img{</v>
      </c>
      <c r="AE5" s="12" t="str">
        <f t="shared" si="11"/>
        <v>animation: spin 243s linear infinite;</v>
      </c>
      <c r="AF5" s="12" t="str">
        <f t="shared" si="12"/>
        <v>-webkit-animation: spin 243s linear infinite;</v>
      </c>
      <c r="AG5" t="str">
        <f t="shared" si="13"/>
        <v>height: 16px;width: 16px;</v>
      </c>
      <c r="AH5" t="str">
        <f t="shared" si="14"/>
        <v>-moz-border-radius: 8px;</v>
      </c>
      <c r="AI5" t="str">
        <f t="shared" si="15"/>
        <v>-webkit-border-radius: 8px;</v>
      </c>
      <c r="AJ5" s="10" t="str">
        <f t="shared" si="16"/>
        <v>border-radius:  8px;</v>
      </c>
      <c r="AK5" t="str">
        <f t="shared" si="17"/>
        <v>background-image: url(../img/venus.jpg);}</v>
      </c>
    </row>
    <row r="6" spans="1:37" x14ac:dyDescent="0.15">
      <c r="A6">
        <v>4</v>
      </c>
      <c r="B6" t="s">
        <v>3</v>
      </c>
      <c r="C6">
        <v>6378</v>
      </c>
      <c r="D6" s="18">
        <v>16</v>
      </c>
      <c r="E6">
        <v>1</v>
      </c>
      <c r="F6">
        <f>149597871*E6</f>
        <v>149597871</v>
      </c>
      <c r="G6" s="10">
        <f t="shared" si="1"/>
        <v>1495.9787100000001</v>
      </c>
      <c r="H6" s="21">
        <v>180</v>
      </c>
      <c r="I6">
        <v>365.24</v>
      </c>
      <c r="J6" s="20">
        <f t="shared" si="18"/>
        <v>3.6524000000000001</v>
      </c>
      <c r="K6" s="10">
        <f>(23*60+56)/(60*24)</f>
        <v>0.99722222222222223</v>
      </c>
      <c r="L6" s="21">
        <f t="shared" si="2"/>
        <v>0.99722222222222223</v>
      </c>
      <c r="M6" t="s">
        <v>57</v>
      </c>
      <c r="N6" t="str">
        <f t="shared" si="3"/>
        <v>#star-earth{</v>
      </c>
      <c r="O6" t="s">
        <v>62</v>
      </c>
      <c r="P6" s="12">
        <f t="shared" si="4"/>
        <v>-90</v>
      </c>
      <c r="Q6" t="s">
        <v>63</v>
      </c>
      <c r="R6" t="s">
        <v>64</v>
      </c>
      <c r="S6" s="12">
        <f t="shared" si="5"/>
        <v>-90</v>
      </c>
      <c r="T6" t="s">
        <v>63</v>
      </c>
      <c r="U6" t="s">
        <v>65</v>
      </c>
      <c r="V6" s="12">
        <f t="shared" si="6"/>
        <v>180</v>
      </c>
      <c r="W6" t="s">
        <v>63</v>
      </c>
      <c r="X6" t="s">
        <v>66</v>
      </c>
      <c r="Y6" s="12">
        <f t="shared" si="7"/>
        <v>180</v>
      </c>
      <c r="Z6" t="s">
        <v>63</v>
      </c>
      <c r="AA6" t="str">
        <f t="shared" si="8"/>
        <v>animation: spin 4s linear infinite;</v>
      </c>
      <c r="AB6" s="10" t="str">
        <f t="shared" si="9"/>
        <v>-webkit-animation: spin 4s linear infinite;</v>
      </c>
      <c r="AC6" t="s">
        <v>67</v>
      </c>
      <c r="AD6" t="str">
        <f t="shared" si="10"/>
        <v>#earth img{</v>
      </c>
      <c r="AE6" s="12" t="str">
        <f t="shared" si="11"/>
        <v>animation: spin 1s linear infinite;</v>
      </c>
      <c r="AF6" s="12" t="str">
        <f t="shared" si="12"/>
        <v>-webkit-animation: spin 0.997s linear infinite;</v>
      </c>
      <c r="AG6" t="str">
        <f t="shared" si="13"/>
        <v>height: 16px;width: 16px;</v>
      </c>
      <c r="AH6" t="str">
        <f t="shared" si="14"/>
        <v>-moz-border-radius: 8px;</v>
      </c>
      <c r="AI6" t="str">
        <f t="shared" si="15"/>
        <v>-webkit-border-radius: 8px;</v>
      </c>
      <c r="AJ6" s="10" t="str">
        <f t="shared" si="16"/>
        <v>border-radius:  8px;</v>
      </c>
      <c r="AK6" t="str">
        <f t="shared" si="17"/>
        <v>background-image: url(../img/earth.jpg);}</v>
      </c>
    </row>
    <row r="7" spans="1:37" x14ac:dyDescent="0.15">
      <c r="A7">
        <v>5</v>
      </c>
      <c r="B7" t="s">
        <v>4</v>
      </c>
      <c r="C7">
        <v>3397</v>
      </c>
      <c r="D7" s="18">
        <v>12</v>
      </c>
      <c r="E7">
        <v>1.5237000000000001</v>
      </c>
      <c r="F7">
        <f t="shared" ref="F7:F11" si="19">149597871*E7</f>
        <v>227942276.04270002</v>
      </c>
      <c r="G7" s="10">
        <f t="shared" si="1"/>
        <v>2279.4227604270004</v>
      </c>
      <c r="H7" s="21">
        <v>240</v>
      </c>
      <c r="I7">
        <v>687</v>
      </c>
      <c r="J7" s="20">
        <f t="shared" si="18"/>
        <v>6.87</v>
      </c>
      <c r="K7" s="10">
        <f>(24*60+37)/(60*24)</f>
        <v>1.0256944444444445</v>
      </c>
      <c r="L7" s="21">
        <f t="shared" si="2"/>
        <v>1.0256944444444445</v>
      </c>
      <c r="M7" t="s">
        <v>58</v>
      </c>
      <c r="N7" t="str">
        <f t="shared" si="3"/>
        <v>#star-mars{</v>
      </c>
      <c r="O7" t="s">
        <v>62</v>
      </c>
      <c r="P7" s="12">
        <f t="shared" si="4"/>
        <v>-120</v>
      </c>
      <c r="Q7" t="s">
        <v>63</v>
      </c>
      <c r="R7" t="s">
        <v>64</v>
      </c>
      <c r="S7" s="12">
        <f t="shared" si="5"/>
        <v>-120</v>
      </c>
      <c r="T7" t="s">
        <v>63</v>
      </c>
      <c r="U7" t="s">
        <v>65</v>
      </c>
      <c r="V7" s="12">
        <f t="shared" si="6"/>
        <v>240</v>
      </c>
      <c r="W7" t="s">
        <v>63</v>
      </c>
      <c r="X7" t="s">
        <v>66</v>
      </c>
      <c r="Y7" s="12">
        <f t="shared" si="7"/>
        <v>240</v>
      </c>
      <c r="Z7" t="s">
        <v>63</v>
      </c>
      <c r="AA7" t="str">
        <f t="shared" si="8"/>
        <v>animation: spin 7s linear infinite;</v>
      </c>
      <c r="AB7" s="10" t="str">
        <f t="shared" si="9"/>
        <v>-webkit-animation: spin 7s linear infinite;</v>
      </c>
      <c r="AC7" t="s">
        <v>67</v>
      </c>
      <c r="AD7" t="str">
        <f t="shared" si="10"/>
        <v>#mars img{</v>
      </c>
      <c r="AE7" s="12" t="str">
        <f t="shared" si="11"/>
        <v>animation: spin 1.03s linear infinite;</v>
      </c>
      <c r="AF7" s="12" t="str">
        <f t="shared" si="12"/>
        <v>-webkit-animation: spin 1.026s linear infinite;</v>
      </c>
      <c r="AG7" t="str">
        <f t="shared" si="13"/>
        <v>height: 12px;width: 12px;</v>
      </c>
      <c r="AH7" t="str">
        <f t="shared" si="14"/>
        <v>-moz-border-radius: 6px;</v>
      </c>
      <c r="AI7" t="str">
        <f t="shared" si="15"/>
        <v>-webkit-border-radius: 6px;</v>
      </c>
      <c r="AJ7" s="10" t="str">
        <f t="shared" si="16"/>
        <v>border-radius:  6px;</v>
      </c>
      <c r="AK7" t="str">
        <f t="shared" si="17"/>
        <v>background-image: url(../img/mars.jpg);}</v>
      </c>
    </row>
    <row r="8" spans="1:37" x14ac:dyDescent="0.15">
      <c r="A8">
        <v>6</v>
      </c>
      <c r="B8" t="s">
        <v>5</v>
      </c>
      <c r="C8">
        <v>71492</v>
      </c>
      <c r="D8" s="18">
        <v>42</v>
      </c>
      <c r="E8">
        <v>5.2026000000000003</v>
      </c>
      <c r="F8">
        <f t="shared" si="19"/>
        <v>778297883.66460001</v>
      </c>
      <c r="G8" s="10">
        <f t="shared" si="1"/>
        <v>7782.9788366459998</v>
      </c>
      <c r="H8" s="21">
        <v>350</v>
      </c>
      <c r="I8">
        <f>11.86*365</f>
        <v>4328.8999999999996</v>
      </c>
      <c r="J8" s="20">
        <f t="shared" si="18"/>
        <v>43.288999999999994</v>
      </c>
      <c r="K8" s="10">
        <f>(9*60+50)/(60*24)</f>
        <v>0.40972222222222221</v>
      </c>
      <c r="L8" s="21">
        <f t="shared" si="2"/>
        <v>0.40972222222222221</v>
      </c>
      <c r="M8" t="s">
        <v>59</v>
      </c>
      <c r="N8" t="str">
        <f t="shared" si="3"/>
        <v>#star-jupiter{</v>
      </c>
      <c r="O8" t="s">
        <v>62</v>
      </c>
      <c r="P8" s="12">
        <f t="shared" si="4"/>
        <v>-175</v>
      </c>
      <c r="Q8" t="s">
        <v>63</v>
      </c>
      <c r="R8" t="s">
        <v>64</v>
      </c>
      <c r="S8" s="12">
        <f t="shared" si="5"/>
        <v>-175</v>
      </c>
      <c r="T8" t="s">
        <v>63</v>
      </c>
      <c r="U8" t="s">
        <v>65</v>
      </c>
      <c r="V8" s="12">
        <f t="shared" si="6"/>
        <v>350</v>
      </c>
      <c r="W8" t="s">
        <v>63</v>
      </c>
      <c r="X8" t="s">
        <v>66</v>
      </c>
      <c r="Y8" s="12">
        <f t="shared" si="7"/>
        <v>350</v>
      </c>
      <c r="Z8" t="s">
        <v>63</v>
      </c>
      <c r="AA8" t="str">
        <f t="shared" si="8"/>
        <v>animation: spin 43s linear infinite;</v>
      </c>
      <c r="AB8" s="10" t="str">
        <f t="shared" si="9"/>
        <v>-webkit-animation: spin 43s linear infinite;</v>
      </c>
      <c r="AC8" t="s">
        <v>67</v>
      </c>
      <c r="AD8" t="str">
        <f t="shared" si="10"/>
        <v>#jupiter img{</v>
      </c>
      <c r="AE8" s="12" t="str">
        <f t="shared" si="11"/>
        <v>animation: spin 0.41s linear infinite;</v>
      </c>
      <c r="AF8" s="12" t="str">
        <f t="shared" si="12"/>
        <v>-webkit-animation: spin 0.41s linear infinite;</v>
      </c>
      <c r="AG8" t="str">
        <f t="shared" si="13"/>
        <v>height: 42px;width: 42px;</v>
      </c>
      <c r="AH8" t="str">
        <f t="shared" si="14"/>
        <v>-moz-border-radius: 21px;</v>
      </c>
      <c r="AI8" t="str">
        <f t="shared" si="15"/>
        <v>-webkit-border-radius: 21px;</v>
      </c>
      <c r="AJ8" s="10" t="str">
        <f t="shared" si="16"/>
        <v>border-radius:  21px;</v>
      </c>
      <c r="AK8" t="str">
        <f t="shared" si="17"/>
        <v>background-image: url(../img/jupiter.jpg);}</v>
      </c>
    </row>
    <row r="9" spans="1:37" x14ac:dyDescent="0.15">
      <c r="A9">
        <v>7</v>
      </c>
      <c r="B9" t="s">
        <v>6</v>
      </c>
      <c r="C9">
        <v>60268</v>
      </c>
      <c r="D9" s="18">
        <v>35</v>
      </c>
      <c r="E9">
        <v>9.5548999999999999</v>
      </c>
      <c r="F9">
        <f t="shared" si="19"/>
        <v>1429392697.6178999</v>
      </c>
      <c r="G9" s="10">
        <f t="shared" si="1"/>
        <v>14293.926976178998</v>
      </c>
      <c r="H9" s="21">
        <v>400</v>
      </c>
      <c r="I9">
        <f>29.46*365</f>
        <v>10752.9</v>
      </c>
      <c r="J9" s="20">
        <f t="shared" si="18"/>
        <v>107.529</v>
      </c>
      <c r="K9" s="10">
        <f>(10*60+39)/(60*24)</f>
        <v>0.44374999999999998</v>
      </c>
      <c r="L9" s="21">
        <f t="shared" si="2"/>
        <v>0.44374999999999998</v>
      </c>
      <c r="M9" t="s">
        <v>68</v>
      </c>
      <c r="N9" t="str">
        <f t="shared" si="3"/>
        <v>#star-saturn{</v>
      </c>
      <c r="O9" t="s">
        <v>62</v>
      </c>
      <c r="P9" s="12">
        <f t="shared" si="4"/>
        <v>-200</v>
      </c>
      <c r="Q9" t="s">
        <v>63</v>
      </c>
      <c r="R9" t="s">
        <v>64</v>
      </c>
      <c r="S9" s="12">
        <f t="shared" si="5"/>
        <v>-200</v>
      </c>
      <c r="T9" t="s">
        <v>63</v>
      </c>
      <c r="U9" t="s">
        <v>65</v>
      </c>
      <c r="V9" s="12">
        <f t="shared" si="6"/>
        <v>400</v>
      </c>
      <c r="W9" t="s">
        <v>63</v>
      </c>
      <c r="X9" t="s">
        <v>66</v>
      </c>
      <c r="Y9" s="12">
        <f t="shared" si="7"/>
        <v>400</v>
      </c>
      <c r="Z9" t="s">
        <v>63</v>
      </c>
      <c r="AA9" t="str">
        <f t="shared" si="8"/>
        <v>animation: spin 108s linear infinite;</v>
      </c>
      <c r="AB9" s="10" t="str">
        <f t="shared" si="9"/>
        <v>-webkit-animation: spin 108s linear infinite;</v>
      </c>
      <c r="AC9" t="s">
        <v>67</v>
      </c>
      <c r="AD9" t="str">
        <f t="shared" si="10"/>
        <v>#saturn img{</v>
      </c>
      <c r="AE9" s="12" t="str">
        <f t="shared" si="11"/>
        <v>animation: spin 0.44s linear infinite;</v>
      </c>
      <c r="AF9" s="12" t="str">
        <f t="shared" si="12"/>
        <v>-webkit-animation: spin 0.444s linear infinite;</v>
      </c>
      <c r="AG9" t="str">
        <f t="shared" si="13"/>
        <v>height: 35px;width: 35px;</v>
      </c>
      <c r="AH9" t="str">
        <f t="shared" si="14"/>
        <v>-moz-border-radius: 17.5px;</v>
      </c>
      <c r="AI9" t="str">
        <f t="shared" si="15"/>
        <v>-webkit-border-radius: 17.5px;</v>
      </c>
      <c r="AJ9" s="10" t="str">
        <f t="shared" si="16"/>
        <v>border-radius:  17.5px;</v>
      </c>
      <c r="AK9" t="str">
        <f t="shared" si="17"/>
        <v>background-image: url(../img/saturn.jpg);}</v>
      </c>
    </row>
    <row r="10" spans="1:37" x14ac:dyDescent="0.15">
      <c r="A10">
        <v>8</v>
      </c>
      <c r="B10" t="s">
        <v>7</v>
      </c>
      <c r="C10">
        <v>25559</v>
      </c>
      <c r="D10" s="18">
        <v>25</v>
      </c>
      <c r="E10">
        <v>19.218399999999999</v>
      </c>
      <c r="F10">
        <f t="shared" si="19"/>
        <v>2875031724.0264001</v>
      </c>
      <c r="G10" s="10">
        <f t="shared" si="1"/>
        <v>28750.317240264001</v>
      </c>
      <c r="H10" s="21">
        <v>450</v>
      </c>
      <c r="I10">
        <f>84.01*365</f>
        <v>30663.65</v>
      </c>
      <c r="J10" s="20">
        <f t="shared" si="18"/>
        <v>306.63650000000001</v>
      </c>
      <c r="K10" s="10">
        <f>(17*60+14)/(60*24)</f>
        <v>0.71805555555555556</v>
      </c>
      <c r="L10" s="21">
        <f t="shared" si="2"/>
        <v>0.71805555555555556</v>
      </c>
      <c r="M10" t="s">
        <v>60</v>
      </c>
      <c r="N10" t="str">
        <f t="shared" si="3"/>
        <v>#star-uranus{</v>
      </c>
      <c r="O10" t="s">
        <v>62</v>
      </c>
      <c r="P10" s="12">
        <f t="shared" si="4"/>
        <v>-225</v>
      </c>
      <c r="Q10" t="s">
        <v>63</v>
      </c>
      <c r="R10" t="s">
        <v>64</v>
      </c>
      <c r="S10" s="12">
        <f t="shared" si="5"/>
        <v>-225</v>
      </c>
      <c r="T10" t="s">
        <v>63</v>
      </c>
      <c r="U10" t="s">
        <v>65</v>
      </c>
      <c r="V10" s="12">
        <f t="shared" si="6"/>
        <v>450</v>
      </c>
      <c r="W10" t="s">
        <v>63</v>
      </c>
      <c r="X10" t="s">
        <v>66</v>
      </c>
      <c r="Y10" s="12">
        <f t="shared" si="7"/>
        <v>450</v>
      </c>
      <c r="Z10" t="s">
        <v>63</v>
      </c>
      <c r="AA10" t="str">
        <f t="shared" si="8"/>
        <v>animation: spin 307s linear infinite;</v>
      </c>
      <c r="AB10" s="10" t="str">
        <f t="shared" si="9"/>
        <v>-webkit-animation: spin 307s linear infinite;</v>
      </c>
      <c r="AC10" t="s">
        <v>67</v>
      </c>
      <c r="AD10" t="str">
        <f t="shared" si="10"/>
        <v>#uranus img{</v>
      </c>
      <c r="AE10" s="12" t="str">
        <f t="shared" si="11"/>
        <v>animation: spin 0.72s linear infinite;</v>
      </c>
      <c r="AF10" s="12" t="str">
        <f t="shared" si="12"/>
        <v>-webkit-animation: spin 0.718s linear infinite;</v>
      </c>
      <c r="AG10" t="str">
        <f t="shared" si="13"/>
        <v>height: 25px;width: 25px;</v>
      </c>
      <c r="AH10" t="str">
        <f t="shared" si="14"/>
        <v>-moz-border-radius: 12.5px;</v>
      </c>
      <c r="AI10" t="str">
        <f t="shared" si="15"/>
        <v>-webkit-border-radius: 12.5px;</v>
      </c>
      <c r="AJ10" s="10" t="str">
        <f t="shared" si="16"/>
        <v>border-radius:  12.5px;</v>
      </c>
      <c r="AK10" t="str">
        <f t="shared" si="17"/>
        <v>background-image: url(../img/uranus.jpg);}</v>
      </c>
    </row>
    <row r="11" spans="1:37" x14ac:dyDescent="0.15">
      <c r="A11">
        <v>9</v>
      </c>
      <c r="B11" t="s">
        <v>8</v>
      </c>
      <c r="C11">
        <v>24764</v>
      </c>
      <c r="D11" s="18">
        <v>25</v>
      </c>
      <c r="E11">
        <v>30.110399999999998</v>
      </c>
      <c r="F11">
        <f t="shared" si="19"/>
        <v>4504451734.9583998</v>
      </c>
      <c r="G11" s="10">
        <f t="shared" si="1"/>
        <v>45044.517349583999</v>
      </c>
      <c r="H11" s="21">
        <v>500</v>
      </c>
      <c r="I11">
        <f>164.82*365</f>
        <v>60159.299999999996</v>
      </c>
      <c r="J11" s="20">
        <f t="shared" si="18"/>
        <v>601.59299999999996</v>
      </c>
      <c r="K11" s="10">
        <f>(16*60+6)/(60*24)</f>
        <v>0.67083333333333328</v>
      </c>
      <c r="L11" s="21">
        <f t="shared" si="2"/>
        <v>0.67083333333333328</v>
      </c>
      <c r="M11" t="s">
        <v>61</v>
      </c>
      <c r="N11" t="str">
        <f t="shared" si="3"/>
        <v>#star-neptune{</v>
      </c>
      <c r="O11" t="s">
        <v>62</v>
      </c>
      <c r="P11" s="12">
        <f t="shared" si="4"/>
        <v>-250</v>
      </c>
      <c r="Q11" t="s">
        <v>63</v>
      </c>
      <c r="R11" t="s">
        <v>64</v>
      </c>
      <c r="S11" s="12">
        <f t="shared" si="5"/>
        <v>-250</v>
      </c>
      <c r="T11" t="s">
        <v>63</v>
      </c>
      <c r="U11" t="s">
        <v>65</v>
      </c>
      <c r="V11" s="12">
        <f t="shared" si="6"/>
        <v>500</v>
      </c>
      <c r="W11" t="s">
        <v>63</v>
      </c>
      <c r="X11" t="s">
        <v>66</v>
      </c>
      <c r="Y11" s="12">
        <f t="shared" si="7"/>
        <v>500</v>
      </c>
      <c r="Z11" t="s">
        <v>63</v>
      </c>
      <c r="AA11" t="str">
        <f t="shared" si="8"/>
        <v>animation: spin 602s linear infinite;</v>
      </c>
      <c r="AB11" s="10" t="str">
        <f t="shared" si="9"/>
        <v>-webkit-animation: spin 602s linear infinite;</v>
      </c>
      <c r="AC11" t="s">
        <v>67</v>
      </c>
      <c r="AD11" t="str">
        <f t="shared" si="10"/>
        <v>#neptune img{</v>
      </c>
      <c r="AE11" s="12" t="str">
        <f t="shared" si="11"/>
        <v>animation: spin 0.67s linear infinite;</v>
      </c>
      <c r="AF11" s="12" t="str">
        <f t="shared" si="12"/>
        <v>-webkit-animation: spin 0.671s linear infinite;</v>
      </c>
      <c r="AG11" t="str">
        <f t="shared" si="13"/>
        <v>height: 25px;width: 25px;</v>
      </c>
      <c r="AH11" t="str">
        <f t="shared" si="14"/>
        <v>-moz-border-radius: 12.5px;</v>
      </c>
      <c r="AI11" t="str">
        <f t="shared" si="15"/>
        <v>-webkit-border-radius: 12.5px;</v>
      </c>
      <c r="AJ11" s="10" t="str">
        <f t="shared" si="16"/>
        <v>border-radius:  12.5px;</v>
      </c>
      <c r="AK11" t="str">
        <f t="shared" si="17"/>
        <v>background-image: url(../img/neptune.jpg);}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1"/>
    </sheetView>
  </sheetViews>
  <sheetFormatPr defaultRowHeight="13.5" x14ac:dyDescent="0.15"/>
  <sheetData>
    <row r="1" spans="1:13" ht="15" x14ac:dyDescent="0.15">
      <c r="A1" s="14" t="s">
        <v>9</v>
      </c>
      <c r="B1" s="4" t="s">
        <v>10</v>
      </c>
      <c r="C1" s="14" t="s">
        <v>11</v>
      </c>
      <c r="D1" s="4" t="s">
        <v>12</v>
      </c>
      <c r="E1" s="4" t="s">
        <v>13</v>
      </c>
      <c r="F1" s="4" t="s">
        <v>14</v>
      </c>
      <c r="G1" s="1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14" t="s">
        <v>21</v>
      </c>
    </row>
    <row r="2" spans="1:13" ht="30.75" thickBot="1" x14ac:dyDescent="0.2">
      <c r="A2" s="15"/>
      <c r="B2" s="5" t="s">
        <v>22</v>
      </c>
      <c r="C2" s="15"/>
      <c r="D2" s="5" t="s">
        <v>23</v>
      </c>
      <c r="E2" s="5" t="s">
        <v>48</v>
      </c>
      <c r="F2" s="5" t="s">
        <v>23</v>
      </c>
      <c r="G2" s="15"/>
      <c r="H2" s="5" t="s">
        <v>24</v>
      </c>
      <c r="I2" s="5" t="s">
        <v>25</v>
      </c>
      <c r="J2" s="5" t="s">
        <v>25</v>
      </c>
      <c r="K2" s="5" t="s">
        <v>26</v>
      </c>
      <c r="L2" s="5" t="s">
        <v>27</v>
      </c>
      <c r="M2" s="15"/>
    </row>
    <row r="3" spans="1:13" ht="72" thickBot="1" x14ac:dyDescent="0.2">
      <c r="A3" s="2" t="s">
        <v>0</v>
      </c>
      <c r="B3" s="6">
        <v>696000</v>
      </c>
      <c r="C3" s="6">
        <v>0</v>
      </c>
      <c r="D3" s="6">
        <v>28.01</v>
      </c>
      <c r="E3" s="6">
        <v>1304000</v>
      </c>
      <c r="F3" s="6">
        <v>333400</v>
      </c>
      <c r="G3" s="6">
        <v>1.44</v>
      </c>
      <c r="H3" s="6" t="s">
        <v>28</v>
      </c>
      <c r="I3" s="6" t="s">
        <v>28</v>
      </c>
      <c r="J3" s="6">
        <v>7.25</v>
      </c>
      <c r="K3" s="2" t="s">
        <v>29</v>
      </c>
      <c r="L3" s="6" t="s">
        <v>30</v>
      </c>
      <c r="M3" s="6" t="s">
        <v>28</v>
      </c>
    </row>
    <row r="4" spans="1:13" ht="15" thickBot="1" x14ac:dyDescent="0.2">
      <c r="A4" s="3" t="s">
        <v>1</v>
      </c>
      <c r="B4" s="7">
        <v>2440</v>
      </c>
      <c r="C4" s="7">
        <v>0</v>
      </c>
      <c r="D4" s="7">
        <v>0.38</v>
      </c>
      <c r="E4" s="7">
        <v>5.6000000000000001E-2</v>
      </c>
      <c r="F4" s="7">
        <v>5.5E-2</v>
      </c>
      <c r="G4" s="7">
        <v>5.43</v>
      </c>
      <c r="H4" s="7">
        <v>0.3871</v>
      </c>
      <c r="I4" s="7">
        <v>7.0049999999999999</v>
      </c>
      <c r="J4" s="7" t="s">
        <v>31</v>
      </c>
      <c r="K4" s="7" t="s">
        <v>32</v>
      </c>
      <c r="L4" s="7" t="s">
        <v>33</v>
      </c>
      <c r="M4" s="7">
        <v>0</v>
      </c>
    </row>
    <row r="5" spans="1:13" ht="15" thickBot="1" x14ac:dyDescent="0.2">
      <c r="A5" s="3" t="s">
        <v>2</v>
      </c>
      <c r="B5" s="7">
        <v>6052</v>
      </c>
      <c r="C5" s="7">
        <v>0</v>
      </c>
      <c r="D5" s="7">
        <v>0.91</v>
      </c>
      <c r="E5" s="7">
        <v>0.85699999999999998</v>
      </c>
      <c r="F5" s="7">
        <v>0.81499999999999995</v>
      </c>
      <c r="G5" s="7">
        <v>5.24</v>
      </c>
      <c r="H5" s="7">
        <v>0.72330000000000005</v>
      </c>
      <c r="I5" s="7">
        <v>3.395</v>
      </c>
      <c r="J5" s="7">
        <v>177.4</v>
      </c>
      <c r="K5" s="7" t="s">
        <v>34</v>
      </c>
      <c r="L5" s="7" t="s">
        <v>35</v>
      </c>
      <c r="M5" s="7">
        <v>0</v>
      </c>
    </row>
    <row r="6" spans="1:13" ht="29.25" thickBot="1" x14ac:dyDescent="0.2">
      <c r="A6" s="3" t="s">
        <v>3</v>
      </c>
      <c r="B6" s="7">
        <v>6378</v>
      </c>
      <c r="C6" s="7">
        <v>3.3999999999999998E-3</v>
      </c>
      <c r="D6" s="7">
        <v>1</v>
      </c>
      <c r="E6" s="7">
        <v>1</v>
      </c>
      <c r="F6" s="7">
        <v>1</v>
      </c>
      <c r="G6" s="7">
        <v>5.52</v>
      </c>
      <c r="H6" s="7">
        <v>1</v>
      </c>
      <c r="I6" s="7">
        <v>0</v>
      </c>
      <c r="J6" s="7">
        <v>23.44</v>
      </c>
      <c r="K6" s="7" t="s">
        <v>36</v>
      </c>
      <c r="L6" s="7" t="s">
        <v>37</v>
      </c>
      <c r="M6" s="7">
        <v>1</v>
      </c>
    </row>
    <row r="7" spans="1:13" ht="29.25" thickBot="1" x14ac:dyDescent="0.2">
      <c r="A7" s="3" t="s">
        <v>4</v>
      </c>
      <c r="B7" s="7">
        <v>3397</v>
      </c>
      <c r="C7" s="7">
        <v>5.1999999999999998E-3</v>
      </c>
      <c r="D7" s="7">
        <v>0.38</v>
      </c>
      <c r="E7" s="7">
        <v>0.151</v>
      </c>
      <c r="F7" s="7">
        <v>0.107</v>
      </c>
      <c r="G7" s="7">
        <v>3.93</v>
      </c>
      <c r="H7" s="7">
        <v>1.5237000000000001</v>
      </c>
      <c r="I7" s="7">
        <v>1.85</v>
      </c>
      <c r="J7" s="7">
        <v>25.19</v>
      </c>
      <c r="K7" s="7" t="s">
        <v>38</v>
      </c>
      <c r="L7" s="7" t="s">
        <v>39</v>
      </c>
      <c r="M7" s="7">
        <v>2</v>
      </c>
    </row>
    <row r="8" spans="1:13" ht="29.25" thickBot="1" x14ac:dyDescent="0.2">
      <c r="A8" s="3" t="s">
        <v>5</v>
      </c>
      <c r="B8" s="7">
        <v>71492</v>
      </c>
      <c r="C8" s="7">
        <v>6.4799999999999996E-2</v>
      </c>
      <c r="D8" s="7">
        <v>2.48</v>
      </c>
      <c r="E8" s="7">
        <v>1321</v>
      </c>
      <c r="F8" s="7">
        <v>317.83199999999999</v>
      </c>
      <c r="G8" s="7">
        <v>1.33</v>
      </c>
      <c r="H8" s="7">
        <v>5.2026000000000003</v>
      </c>
      <c r="I8" s="7">
        <v>1.3029999999999999</v>
      </c>
      <c r="J8" s="7">
        <v>3.08</v>
      </c>
      <c r="K8" s="7" t="s">
        <v>40</v>
      </c>
      <c r="L8" s="7" t="s">
        <v>41</v>
      </c>
      <c r="M8" s="7">
        <v>66</v>
      </c>
    </row>
    <row r="9" spans="1:13" ht="29.25" thickBot="1" x14ac:dyDescent="0.2">
      <c r="A9" s="3" t="s">
        <v>6</v>
      </c>
      <c r="B9" s="7">
        <v>60268</v>
      </c>
      <c r="C9" s="7">
        <v>0.1076</v>
      </c>
      <c r="D9" s="7">
        <v>0.94</v>
      </c>
      <c r="E9" s="7">
        <v>755</v>
      </c>
      <c r="F9" s="7">
        <v>95.16</v>
      </c>
      <c r="G9" s="7">
        <v>0.69</v>
      </c>
      <c r="H9" s="7">
        <v>9.5548999999999999</v>
      </c>
      <c r="I9" s="7">
        <v>2.4889999999999999</v>
      </c>
      <c r="J9" s="7">
        <v>26.7</v>
      </c>
      <c r="K9" s="7" t="s">
        <v>42</v>
      </c>
      <c r="L9" s="7" t="s">
        <v>43</v>
      </c>
      <c r="M9" s="7">
        <v>61</v>
      </c>
    </row>
    <row r="10" spans="1:13" ht="29.25" thickBot="1" x14ac:dyDescent="0.2">
      <c r="A10" s="3" t="s">
        <v>7</v>
      </c>
      <c r="B10" s="7">
        <v>25559</v>
      </c>
      <c r="C10" s="7">
        <v>2.3E-2</v>
      </c>
      <c r="D10" s="7">
        <v>0.89</v>
      </c>
      <c r="E10" s="7">
        <v>63</v>
      </c>
      <c r="F10" s="7">
        <v>14.54</v>
      </c>
      <c r="G10" s="7">
        <v>1.27</v>
      </c>
      <c r="H10" s="7">
        <v>19.218399999999999</v>
      </c>
      <c r="I10" s="7">
        <v>0.77300000000000002</v>
      </c>
      <c r="J10" s="7">
        <v>97.9</v>
      </c>
      <c r="K10" s="7" t="s">
        <v>44</v>
      </c>
      <c r="L10" s="7" t="s">
        <v>45</v>
      </c>
      <c r="M10" s="7">
        <v>27</v>
      </c>
    </row>
    <row r="11" spans="1:13" ht="29.25" thickBot="1" x14ac:dyDescent="0.2">
      <c r="A11" s="3" t="s">
        <v>8</v>
      </c>
      <c r="B11" s="7">
        <v>24764</v>
      </c>
      <c r="C11" s="7">
        <v>1.7000000000000001E-2</v>
      </c>
      <c r="D11" s="7">
        <v>1.1100000000000001</v>
      </c>
      <c r="E11" s="7">
        <v>58</v>
      </c>
      <c r="F11" s="7">
        <v>17.149999999999999</v>
      </c>
      <c r="G11" s="7">
        <v>1.64</v>
      </c>
      <c r="H11" s="7">
        <v>30.110399999999998</v>
      </c>
      <c r="I11" s="7">
        <v>1.77</v>
      </c>
      <c r="J11" s="7">
        <v>27.8</v>
      </c>
      <c r="K11" s="7" t="s">
        <v>46</v>
      </c>
      <c r="L11" s="7" t="s">
        <v>47</v>
      </c>
      <c r="M11" s="7">
        <v>13</v>
      </c>
    </row>
  </sheetData>
  <mergeCells count="4">
    <mergeCell ref="A1:A2"/>
    <mergeCell ref="C1:C2"/>
    <mergeCell ref="G1:G2"/>
    <mergeCell ref="M1:M2"/>
  </mergeCells>
  <phoneticPr fontId="1" type="noConversion"/>
  <hyperlinks>
    <hyperlink ref="A3" r:id="rId1" tooltip="太阳" display="http://zh.wikipedia.org/wiki/%E5%A4%AA%E9%98%B3"/>
    <hyperlink ref="K3" r:id="rId2" tooltip="银河系" display="http://zh.wikipedia.org/wiki/%E9%8A%80%E6%B2%B3%E7%B3%BB"/>
    <hyperlink ref="A4" r:id="rId3" tooltip="水星" display="http://zh.wikipedia.org/wiki/%E6%B0%B4%E6%98%9F"/>
    <hyperlink ref="A5" r:id="rId4" tooltip="金星" display="http://zh.wikipedia.org/wiki/%E9%87%91%E6%98%9F"/>
    <hyperlink ref="A6" r:id="rId5" tooltip="地球" display="http://zh.wikipedia.org/wiki/%E5%9C%B0%E7%90%83"/>
    <hyperlink ref="A7" r:id="rId6" tooltip="火星" display="http://zh.wikipedia.org/wiki/%E7%81%AB%E6%98%9F"/>
    <hyperlink ref="A8" r:id="rId7" tooltip="木星" display="http://zh.wikipedia.org/wiki/%E6%9C%A8%E6%98%9F"/>
    <hyperlink ref="A9" r:id="rId8" tooltip="土星" display="http://zh.wikipedia.org/wiki/%E5%9C%9F%E6%98%9F"/>
    <hyperlink ref="A10" r:id="rId9" tooltip="天王星" display="http://zh.wikipedia.org/wiki/%E5%A4%A9%E7%8E%8B%E6%98%9F"/>
    <hyperlink ref="A11" r:id="rId10" tooltip="海王星" display="http://zh.wikipedia.org/wiki/%E6%B5%B7%E7%8E%8B%E6%98%9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N11"/>
    </sheetView>
  </sheetViews>
  <sheetFormatPr defaultRowHeight="13.5" x14ac:dyDescent="0.15"/>
  <cols>
    <col min="11" max="11" width="12.875" customWidth="1"/>
  </cols>
  <sheetData>
    <row r="1" spans="1:13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15">
      <c r="B2" t="s">
        <v>22</v>
      </c>
      <c r="D2" t="s">
        <v>23</v>
      </c>
      <c r="E2" t="s">
        <v>23</v>
      </c>
      <c r="F2" t="s">
        <v>23</v>
      </c>
      <c r="H2" t="s">
        <v>24</v>
      </c>
      <c r="I2" t="s">
        <v>25</v>
      </c>
      <c r="J2" t="s">
        <v>25</v>
      </c>
      <c r="K2" t="s">
        <v>26</v>
      </c>
      <c r="L2" t="s">
        <v>27</v>
      </c>
    </row>
    <row r="3" spans="1:13" x14ac:dyDescent="0.15">
      <c r="A3" t="s">
        <v>0</v>
      </c>
      <c r="B3">
        <v>696000</v>
      </c>
      <c r="C3">
        <v>0</v>
      </c>
      <c r="D3">
        <v>28.01</v>
      </c>
      <c r="E3">
        <v>1304000</v>
      </c>
      <c r="F3">
        <v>333400</v>
      </c>
      <c r="G3">
        <v>1.44</v>
      </c>
      <c r="H3" t="s">
        <v>28</v>
      </c>
      <c r="I3" t="s">
        <v>28</v>
      </c>
      <c r="J3">
        <v>7.25</v>
      </c>
      <c r="K3" t="s">
        <v>49</v>
      </c>
      <c r="L3" t="s">
        <v>30</v>
      </c>
      <c r="M3" t="s">
        <v>28</v>
      </c>
    </row>
    <row r="4" spans="1:13" x14ac:dyDescent="0.15">
      <c r="A4" t="s">
        <v>1</v>
      </c>
      <c r="B4">
        <v>2440</v>
      </c>
      <c r="C4">
        <v>0</v>
      </c>
      <c r="D4">
        <v>0.38</v>
      </c>
      <c r="E4">
        <v>5.6000000000000001E-2</v>
      </c>
      <c r="F4">
        <v>5.5E-2</v>
      </c>
      <c r="G4">
        <v>5.43</v>
      </c>
      <c r="H4">
        <v>0.3871</v>
      </c>
      <c r="I4">
        <v>7.0049999999999999</v>
      </c>
      <c r="J4" t="s">
        <v>31</v>
      </c>
      <c r="K4" t="s">
        <v>32</v>
      </c>
      <c r="L4" t="s">
        <v>33</v>
      </c>
      <c r="M4">
        <v>0</v>
      </c>
    </row>
    <row r="5" spans="1:13" x14ac:dyDescent="0.15">
      <c r="A5" t="s">
        <v>2</v>
      </c>
      <c r="B5">
        <v>6052</v>
      </c>
      <c r="C5">
        <v>0</v>
      </c>
      <c r="D5">
        <v>0.91</v>
      </c>
      <c r="E5">
        <v>0.85699999999999998</v>
      </c>
      <c r="F5">
        <v>0.81499999999999995</v>
      </c>
      <c r="G5">
        <v>5.24</v>
      </c>
      <c r="H5">
        <v>0.72330000000000005</v>
      </c>
      <c r="I5">
        <v>3.395</v>
      </c>
      <c r="J5">
        <v>177.4</v>
      </c>
      <c r="K5" t="s">
        <v>34</v>
      </c>
      <c r="L5" t="s">
        <v>35</v>
      </c>
      <c r="M5">
        <v>0</v>
      </c>
    </row>
    <row r="6" spans="1:13" x14ac:dyDescent="0.15">
      <c r="A6" t="s">
        <v>3</v>
      </c>
      <c r="B6">
        <v>6378</v>
      </c>
      <c r="C6">
        <v>3.3999999999999998E-3</v>
      </c>
      <c r="D6">
        <v>1</v>
      </c>
      <c r="E6">
        <v>1</v>
      </c>
      <c r="F6">
        <v>1</v>
      </c>
      <c r="G6">
        <v>5.52</v>
      </c>
      <c r="H6">
        <v>1</v>
      </c>
      <c r="I6">
        <v>0</v>
      </c>
      <c r="J6">
        <v>23.44</v>
      </c>
      <c r="K6" t="s">
        <v>36</v>
      </c>
      <c r="L6" t="s">
        <v>37</v>
      </c>
      <c r="M6">
        <v>1</v>
      </c>
    </row>
    <row r="7" spans="1:13" x14ac:dyDescent="0.15">
      <c r="A7" t="s">
        <v>4</v>
      </c>
      <c r="B7">
        <v>3397</v>
      </c>
      <c r="C7">
        <v>5.1999999999999998E-3</v>
      </c>
      <c r="D7">
        <v>0.38</v>
      </c>
      <c r="E7">
        <v>0.151</v>
      </c>
      <c r="F7">
        <v>0.107</v>
      </c>
      <c r="G7">
        <v>3.93</v>
      </c>
      <c r="H7">
        <v>1.5237000000000001</v>
      </c>
      <c r="I7">
        <v>1.85</v>
      </c>
      <c r="J7">
        <v>25.19</v>
      </c>
      <c r="K7" t="s">
        <v>38</v>
      </c>
      <c r="L7" t="s">
        <v>39</v>
      </c>
      <c r="M7">
        <v>2</v>
      </c>
    </row>
    <row r="8" spans="1:13" x14ac:dyDescent="0.15">
      <c r="A8" t="s">
        <v>5</v>
      </c>
      <c r="B8">
        <v>71492</v>
      </c>
      <c r="C8">
        <v>6.4799999999999996E-2</v>
      </c>
      <c r="D8">
        <v>2.48</v>
      </c>
      <c r="E8">
        <v>1321</v>
      </c>
      <c r="F8">
        <v>317.83199999999999</v>
      </c>
      <c r="G8">
        <v>1.33</v>
      </c>
      <c r="H8">
        <v>5.2026000000000003</v>
      </c>
      <c r="I8">
        <v>1.3029999999999999</v>
      </c>
      <c r="J8">
        <v>3.08</v>
      </c>
      <c r="K8" t="s">
        <v>40</v>
      </c>
      <c r="L8" t="s">
        <v>41</v>
      </c>
      <c r="M8">
        <v>66</v>
      </c>
    </row>
    <row r="9" spans="1:13" x14ac:dyDescent="0.15">
      <c r="A9" t="s">
        <v>6</v>
      </c>
      <c r="B9">
        <v>60268</v>
      </c>
      <c r="C9">
        <v>0.1076</v>
      </c>
      <c r="D9">
        <v>0.94</v>
      </c>
      <c r="E9">
        <v>755</v>
      </c>
      <c r="F9">
        <v>95.16</v>
      </c>
      <c r="G9">
        <v>0.69</v>
      </c>
      <c r="H9">
        <v>9.5548999999999999</v>
      </c>
      <c r="I9">
        <v>2.4889999999999999</v>
      </c>
      <c r="J9">
        <v>26.7</v>
      </c>
      <c r="K9" t="s">
        <v>42</v>
      </c>
      <c r="L9" t="s">
        <v>43</v>
      </c>
      <c r="M9">
        <v>61</v>
      </c>
    </row>
    <row r="10" spans="1:13" x14ac:dyDescent="0.15">
      <c r="A10" t="s">
        <v>7</v>
      </c>
      <c r="B10">
        <v>25559</v>
      </c>
      <c r="C10">
        <v>2.3E-2</v>
      </c>
      <c r="D10">
        <v>0.89</v>
      </c>
      <c r="E10">
        <v>63</v>
      </c>
      <c r="F10">
        <v>14.54</v>
      </c>
      <c r="G10">
        <v>1.27</v>
      </c>
      <c r="H10">
        <v>19.218399999999999</v>
      </c>
      <c r="I10">
        <v>0.77300000000000002</v>
      </c>
      <c r="J10">
        <v>97.9</v>
      </c>
      <c r="K10" t="s">
        <v>44</v>
      </c>
      <c r="L10" t="s">
        <v>45</v>
      </c>
      <c r="M10">
        <v>27</v>
      </c>
    </row>
    <row r="11" spans="1:13" x14ac:dyDescent="0.15">
      <c r="A11" t="s">
        <v>8</v>
      </c>
      <c r="B11">
        <v>24764</v>
      </c>
      <c r="C11">
        <v>1.7000000000000001E-2</v>
      </c>
      <c r="D11">
        <v>1.1100000000000001</v>
      </c>
      <c r="E11">
        <v>58</v>
      </c>
      <c r="F11">
        <v>17.149999999999999</v>
      </c>
      <c r="G11">
        <v>1.64</v>
      </c>
      <c r="H11">
        <v>30.110399999999998</v>
      </c>
      <c r="I11">
        <v>1.77</v>
      </c>
      <c r="J11">
        <v>27.8</v>
      </c>
      <c r="K11" t="s">
        <v>46</v>
      </c>
      <c r="L11" t="s">
        <v>47</v>
      </c>
      <c r="M1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gdisoft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yanchangyou</dc:creator>
  <cp:lastModifiedBy>yanchangyou</cp:lastModifiedBy>
  <dcterms:created xsi:type="dcterms:W3CDTF">2014-03-23T14:03:54Z</dcterms:created>
  <dcterms:modified xsi:type="dcterms:W3CDTF">2014-03-24T16:17:55Z</dcterms:modified>
</cp:coreProperties>
</file>