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620" tabRatio="594"/>
  </bookViews>
  <sheets>
    <sheet name="Sheet1" sheetId="5" r:id="rId1"/>
  </sheets>
  <definedNames>
    <definedName name="_xlnm._FilterDatabase" localSheetId="0" hidden="1">Sheet1!$A$1:$CP$383</definedName>
  </definedNames>
  <calcPr calcId="144525"/>
</workbook>
</file>

<file path=xl/sharedStrings.xml><?xml version="1.0" encoding="utf-8"?>
<sst xmlns="http://schemas.openxmlformats.org/spreadsheetml/2006/main" count="2835" uniqueCount="142">
  <si>
    <t>位点</t>
  </si>
  <si>
    <t>经度 E</t>
  </si>
  <si>
    <t>纬度 N</t>
  </si>
  <si>
    <t>生态系统</t>
  </si>
  <si>
    <t>海拔</t>
  </si>
  <si>
    <t>年均温</t>
  </si>
  <si>
    <t>年降水</t>
  </si>
  <si>
    <t>增温类型</t>
  </si>
  <si>
    <t>持续时间</t>
  </si>
  <si>
    <t>时长</t>
  </si>
  <si>
    <t>增温幅度</t>
  </si>
  <si>
    <t>增温强度</t>
  </si>
  <si>
    <t>土壤水分变化</t>
  </si>
  <si>
    <t>样本大小</t>
  </si>
  <si>
    <t>AGB</t>
  </si>
  <si>
    <t>BGB</t>
  </si>
  <si>
    <t xml:space="preserve">SOC </t>
  </si>
  <si>
    <t>SOC</t>
  </si>
  <si>
    <t xml:space="preserve">MBC </t>
  </si>
  <si>
    <t>Rs</t>
  </si>
  <si>
    <t>Rh</t>
  </si>
  <si>
    <t>Ra</t>
  </si>
  <si>
    <t>ER</t>
  </si>
  <si>
    <t>ANPP</t>
  </si>
  <si>
    <t>BNPP</t>
  </si>
  <si>
    <t>Location</t>
  </si>
  <si>
    <t>longitude</t>
  </si>
  <si>
    <t>latitude</t>
  </si>
  <si>
    <t>Ecosystem type</t>
  </si>
  <si>
    <t>Altitude</t>
  </si>
  <si>
    <t>MAT ℃</t>
  </si>
  <si>
    <t>MAP mm</t>
  </si>
  <si>
    <t>Warming type</t>
  </si>
  <si>
    <t>Duration</t>
  </si>
  <si>
    <t>New-Year</t>
  </si>
  <si>
    <t>Warming size</t>
  </si>
  <si>
    <t>New-Warming Magnitude</t>
  </si>
  <si>
    <t>SWC changed %</t>
  </si>
  <si>
    <t>Sample size</t>
  </si>
  <si>
    <t>ck-mean</t>
  </si>
  <si>
    <t>ck-sd</t>
  </si>
  <si>
    <t>ck-se</t>
  </si>
  <si>
    <t>T-mean</t>
  </si>
  <si>
    <t>T-sd</t>
  </si>
  <si>
    <t>T-se</t>
  </si>
  <si>
    <t>In RR</t>
  </si>
  <si>
    <t>Vi</t>
  </si>
  <si>
    <t>Nagqu</t>
  </si>
  <si>
    <t>92.02°</t>
  </si>
  <si>
    <t>31.64°</t>
  </si>
  <si>
    <t>alpine meadow</t>
  </si>
  <si>
    <t>OTC</t>
  </si>
  <si>
    <t>&lt;5</t>
  </si>
  <si>
    <t>&lt;2</t>
  </si>
  <si>
    <t>≥2</t>
  </si>
  <si>
    <t>92°0.921′</t>
  </si>
  <si>
    <t>31°38.513′</t>
  </si>
  <si>
    <t>≥5</t>
  </si>
  <si>
    <t>Hongyuan</t>
  </si>
  <si>
    <t>103°35. 237'</t>
  </si>
  <si>
    <t>32°49. 823'</t>
  </si>
  <si>
    <t>Ebao</t>
  </si>
  <si>
    <t>100°55'</t>
  </si>
  <si>
    <t>37°58'</t>
  </si>
  <si>
    <t>102°22'</t>
  </si>
  <si>
    <t>32°27'</t>
  </si>
  <si>
    <t>Fenghuoshan</t>
  </si>
  <si>
    <t>92°53'45.3″</t>
  </si>
  <si>
    <t>34°43'35.7″</t>
  </si>
  <si>
    <t>92°53'34″</t>
  </si>
  <si>
    <t>34°43'43″</t>
  </si>
  <si>
    <t>Haibei</t>
  </si>
  <si>
    <t>101°18′</t>
  </si>
  <si>
    <t>37°36′</t>
  </si>
  <si>
    <t>101°18'</t>
  </si>
  <si>
    <t>37°37'</t>
  </si>
  <si>
    <t>101°22'</t>
  </si>
  <si>
    <t>37°42'</t>
  </si>
  <si>
    <t>92°53'45. 3″</t>
  </si>
  <si>
    <t>34°43'35. 7″</t>
  </si>
  <si>
    <t>101°19′</t>
  </si>
  <si>
    <t>IH</t>
  </si>
  <si>
    <t>101°12′</t>
  </si>
  <si>
    <t>Damxung</t>
  </si>
  <si>
    <r>
      <t>91</t>
    </r>
    <r>
      <rPr>
        <sz val="11"/>
        <color theme="1"/>
        <rFont val="等线"/>
        <charset val="134"/>
      </rPr>
      <t>°</t>
    </r>
    <r>
      <rPr>
        <sz val="11"/>
        <color theme="1"/>
        <rFont val="等线"/>
        <charset val="134"/>
        <scheme val="minor"/>
      </rPr>
      <t>1.06′</t>
    </r>
  </si>
  <si>
    <r>
      <t>30</t>
    </r>
    <r>
      <rPr>
        <sz val="11"/>
        <color theme="1"/>
        <rFont val="等线"/>
        <charset val="134"/>
      </rPr>
      <t>°</t>
    </r>
    <r>
      <rPr>
        <sz val="11"/>
        <color theme="1"/>
        <rFont val="等线"/>
        <charset val="134"/>
        <scheme val="minor"/>
      </rPr>
      <t>44.08′</t>
    </r>
  </si>
  <si>
    <t>92°02′</t>
  </si>
  <si>
    <t>31°44′</t>
  </si>
  <si>
    <t>37°70'</t>
  </si>
  <si>
    <t>91°04′</t>
  </si>
  <si>
    <t>30°30′</t>
  </si>
  <si>
    <t>Xihai</t>
  </si>
  <si>
    <t>100°57′</t>
  </si>
  <si>
    <t>36°56′</t>
  </si>
  <si>
    <r>
      <t>100</t>
    </r>
    <r>
      <rPr>
        <sz val="11"/>
        <color theme="1"/>
        <rFont val="等线"/>
        <charset val="134"/>
      </rPr>
      <t>°</t>
    </r>
    <r>
      <rPr>
        <sz val="11"/>
        <color theme="1"/>
        <rFont val="等线"/>
        <charset val="134"/>
        <scheme val="minor"/>
      </rPr>
      <t>51′</t>
    </r>
  </si>
  <si>
    <r>
      <t>36</t>
    </r>
    <r>
      <rPr>
        <sz val="11"/>
        <color theme="1"/>
        <rFont val="等线"/>
        <charset val="134"/>
      </rPr>
      <t>°</t>
    </r>
    <r>
      <rPr>
        <sz val="11"/>
        <color theme="1"/>
        <rFont val="等线"/>
        <charset val="134"/>
        <scheme val="minor"/>
      </rPr>
      <t>57′</t>
    </r>
  </si>
  <si>
    <t>91°05′</t>
  </si>
  <si>
    <t>30°51′</t>
  </si>
  <si>
    <t>30°25′</t>
  </si>
  <si>
    <t>30°29′</t>
  </si>
  <si>
    <t>91°03.5′</t>
  </si>
  <si>
    <t xml:space="preserve">30°31′ </t>
  </si>
  <si>
    <t>30°31′</t>
  </si>
  <si>
    <t>91°03′</t>
  </si>
  <si>
    <t xml:space="preserve">30°32′ </t>
  </si>
  <si>
    <t>92°53’45.3”</t>
  </si>
  <si>
    <t>34°43’35.7”</t>
  </si>
  <si>
    <t>Beiluhe</t>
  </si>
  <si>
    <t>92∘56′</t>
  </si>
  <si>
    <t>34∘51′</t>
  </si>
  <si>
    <t>92°56′</t>
  </si>
  <si>
    <t>34°49′</t>
  </si>
  <si>
    <t>92°56′03″</t>
  </si>
  <si>
    <t>34°49′22″</t>
  </si>
  <si>
    <t>Suli</t>
  </si>
  <si>
    <t>98°18′33.2″</t>
  </si>
  <si>
    <t>38°25′13.5″</t>
  </si>
  <si>
    <t>Kakagou</t>
  </si>
  <si>
    <t>103°33′</t>
  </si>
  <si>
    <t>32°51′</t>
  </si>
  <si>
    <t>101°10.20′</t>
  </si>
  <si>
    <t>31°26.46′</t>
  </si>
  <si>
    <t>101°19.541′</t>
  </si>
  <si>
    <t>37°37.030′</t>
  </si>
  <si>
    <t>Dadu</t>
  </si>
  <si>
    <t>102°20.92′</t>
  </si>
  <si>
    <t>31°33.25′</t>
  </si>
  <si>
    <t>Maqu</t>
  </si>
  <si>
    <t>102°00</t>
  </si>
  <si>
    <t>33°59</t>
  </si>
  <si>
    <t>Translocated</t>
  </si>
  <si>
    <t>101° 12′</t>
  </si>
  <si>
    <t>37° 37′</t>
  </si>
  <si>
    <t>102°33'</t>
  </si>
  <si>
    <t>32°48'</t>
  </si>
  <si>
    <t>92°1.104′</t>
  </si>
  <si>
    <t>Maqin</t>
  </si>
  <si>
    <t>92°34′</t>
  </si>
  <si>
    <t>34°21′</t>
  </si>
  <si>
    <t>92°06′</t>
  </si>
  <si>
    <t>31°17′</t>
  </si>
  <si>
    <t>30°32′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</si>
</sst>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0.00_ ;[Red]\-0.00\ "/>
    <numFmt numFmtId="178" formatCode="0_ "/>
  </numFmts>
  <fonts count="29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</font>
    <font>
      <sz val="11"/>
      <color theme="1"/>
      <name val="等线"/>
      <charset val="134"/>
      <scheme val="minor"/>
    </font>
    <font>
      <sz val="10"/>
      <color theme="1"/>
      <name val="Arial"/>
      <charset val="134"/>
    </font>
    <font>
      <sz val="11"/>
      <color theme="1"/>
      <name val="等线 Light"/>
      <charset val="134"/>
      <scheme val="major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0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3" fillId="13" borderId="5" applyNumberFormat="0" applyAlignment="0" applyProtection="0">
      <alignment vertical="center"/>
    </xf>
    <xf numFmtId="0" fontId="25" fillId="13" borderId="1" applyNumberFormat="0" applyAlignment="0" applyProtection="0">
      <alignment vertical="center"/>
    </xf>
    <xf numFmtId="0" fontId="24" fillId="17" borderId="7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32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1" fillId="0" borderId="0" xfId="0" applyFont="1" applyFill="1"/>
    <xf numFmtId="176" fontId="1" fillId="0" borderId="0" xfId="0" applyNumberFormat="1" applyFont="1" applyFill="1"/>
    <xf numFmtId="49" fontId="1" fillId="0" borderId="0" xfId="0" applyNumberFormat="1" applyFont="1" applyFill="1"/>
    <xf numFmtId="176" fontId="3" fillId="0" borderId="0" xfId="0" applyNumberFormat="1" applyFont="1" applyFill="1"/>
    <xf numFmtId="0" fontId="0" fillId="0" borderId="0" xfId="0" applyFont="1" applyFill="1"/>
    <xf numFmtId="0" fontId="4" fillId="0" borderId="0" xfId="0" applyFont="1" applyFill="1"/>
    <xf numFmtId="0" fontId="0" fillId="0" borderId="0" xfId="0" applyFont="1" applyFill="1"/>
    <xf numFmtId="0" fontId="4" fillId="0" borderId="0" xfId="0" applyFont="1"/>
    <xf numFmtId="176" fontId="0" fillId="0" borderId="0" xfId="0" applyNumberFormat="1" applyFont="1" applyFill="1"/>
    <xf numFmtId="49" fontId="0" fillId="0" borderId="0" xfId="0" applyNumberFormat="1" applyFont="1" applyFill="1"/>
    <xf numFmtId="176" fontId="4" fillId="0" borderId="0" xfId="0" applyNumberFormat="1" applyFont="1" applyFill="1"/>
    <xf numFmtId="49" fontId="4" fillId="0" borderId="0" xfId="0" applyNumberFormat="1" applyFont="1" applyFill="1"/>
    <xf numFmtId="176" fontId="0" fillId="0" borderId="0" xfId="0" applyNumberFormat="1" applyFont="1" applyFill="1"/>
    <xf numFmtId="176" fontId="0" fillId="0" borderId="0" xfId="0" applyNumberFormat="1" applyFont="1" applyFill="1" applyAlignment="1">
      <alignment vertical="center"/>
    </xf>
    <xf numFmtId="176" fontId="4" fillId="0" borderId="0" xfId="0" applyNumberFormat="1" applyFont="1" applyFill="1" applyAlignment="1">
      <alignment vertical="center"/>
    </xf>
    <xf numFmtId="49" fontId="4" fillId="0" borderId="0" xfId="0" applyNumberFormat="1" applyFont="1"/>
    <xf numFmtId="176" fontId="4" fillId="0" borderId="0" xfId="0" applyNumberFormat="1" applyFont="1"/>
    <xf numFmtId="0" fontId="5" fillId="0" borderId="0" xfId="0" applyFont="1" applyFill="1"/>
    <xf numFmtId="177" fontId="0" fillId="0" borderId="0" xfId="0" applyNumberFormat="1" applyFont="1" applyFill="1"/>
    <xf numFmtId="177" fontId="0" fillId="0" borderId="0" xfId="0" applyNumberFormat="1" applyFont="1" applyFill="1"/>
    <xf numFmtId="176" fontId="5" fillId="0" borderId="0" xfId="0" applyNumberFormat="1" applyFont="1" applyFill="1"/>
    <xf numFmtId="49" fontId="5" fillId="0" borderId="0" xfId="0" applyNumberFormat="1" applyFont="1" applyFill="1"/>
    <xf numFmtId="0" fontId="6" fillId="0" borderId="0" xfId="0" applyFont="1" applyFill="1"/>
    <xf numFmtId="0" fontId="7" fillId="0" borderId="0" xfId="0" applyFont="1" applyFill="1"/>
    <xf numFmtId="178" fontId="0" fillId="0" borderId="0" xfId="0" applyNumberFormat="1" applyFont="1" applyFill="1"/>
    <xf numFmtId="176" fontId="8" fillId="0" borderId="0" xfId="0" applyNumberFormat="1" applyFont="1" applyFill="1" applyAlignment="1">
      <alignment vertical="center"/>
    </xf>
    <xf numFmtId="176" fontId="9" fillId="0" borderId="0" xfId="0" applyNumberFormat="1" applyFont="1" applyFill="1"/>
    <xf numFmtId="0" fontId="4" fillId="0" borderId="0" xfId="0" applyFont="1" applyFill="1" applyAlignment="1">
      <alignment vertical="center"/>
    </xf>
    <xf numFmtId="0" fontId="4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P383"/>
  <sheetViews>
    <sheetView tabSelected="1" zoomScale="85" zoomScaleNormal="85" workbookViewId="0">
      <selection activeCell="N1" sqref="N$1:N$1048576"/>
    </sheetView>
  </sheetViews>
  <sheetFormatPr defaultColWidth="8.88888888888889" defaultRowHeight="13.8"/>
  <cols>
    <col min="1" max="1" width="15.3333333333333" style="3" customWidth="1"/>
    <col min="2" max="2" width="11.3333333333333" style="3" customWidth="1"/>
    <col min="3" max="3" width="13.4444444444444" style="3" customWidth="1"/>
    <col min="4" max="4" width="17" style="3" customWidth="1"/>
    <col min="5" max="5" width="12.8888888888889" style="3"/>
    <col min="6" max="6" width="10.6666666666667" style="3"/>
    <col min="7" max="7" width="12.8888888888889" style="3"/>
    <col min="8" max="8" width="12.4444444444444" style="3" customWidth="1"/>
    <col min="9" max="10" width="9.66666666666667" style="3"/>
    <col min="11" max="11" width="11.6666666666667" style="4" customWidth="1"/>
    <col min="12" max="12" width="11.6666666666667" style="5" customWidth="1"/>
    <col min="13" max="13" width="16.4444444444444" style="6" customWidth="1"/>
    <col min="14" max="14" width="9.88888888888889" style="3" customWidth="1"/>
    <col min="15" max="17" width="9.88888888888889" style="4" customWidth="1"/>
    <col min="18" max="18" width="11.8888888888889" style="4" customWidth="1"/>
    <col min="19" max="22" width="9.88888888888889" style="4" customWidth="1"/>
    <col min="23" max="23" width="14.6666666666667" style="4" customWidth="1"/>
    <col min="24" max="24" width="11.8888888888889" style="4" customWidth="1"/>
    <col min="25" max="25" width="9.88888888888889" style="4" customWidth="1"/>
    <col min="26" max="26" width="12.2222222222222" style="4" customWidth="1"/>
    <col min="27" max="27" width="11.8888888888889" style="4" customWidth="1"/>
    <col min="28" max="30" width="9.88888888888889" style="4" customWidth="1"/>
    <col min="31" max="31" width="12.2222222222222" style="4" customWidth="1"/>
    <col min="32" max="33" width="10.4444444444444" style="4" customWidth="1"/>
    <col min="34" max="34" width="11.6666666666667" style="4" customWidth="1"/>
    <col min="35" max="36" width="10.4444444444444" style="4" customWidth="1"/>
    <col min="37" max="37" width="9.88888888888889" style="4" customWidth="1"/>
    <col min="38" max="38" width="8.88888888888889" style="4" customWidth="1"/>
    <col min="39" max="39" width="11.6666666666667" style="4" customWidth="1"/>
    <col min="40" max="40" width="10.4444444444444" style="4" customWidth="1"/>
    <col min="41" max="41" width="9.44444444444444" style="4" customWidth="1"/>
    <col min="42" max="42" width="11.6666666666667" style="4" customWidth="1"/>
    <col min="43" max="43" width="10.4444444444444" style="4" customWidth="1"/>
    <col min="44" max="44" width="12.7777777777778" style="4" customWidth="1"/>
    <col min="45" max="45" width="9.44444444444444" style="4" customWidth="1"/>
    <col min="46" max="46" width="12.3333333333333" style="4" customWidth="1"/>
    <col min="47" max="47" width="10.4444444444444" style="4" customWidth="1"/>
    <col min="48" max="48" width="9.44444444444444" style="4" customWidth="1"/>
    <col min="49" max="49" width="9" style="4" customWidth="1"/>
    <col min="50" max="50" width="10.4444444444444" style="4" customWidth="1"/>
    <col min="51" max="51" width="9.44444444444444" style="4" customWidth="1"/>
    <col min="52" max="52" width="9" style="4" customWidth="1"/>
    <col min="53" max="53" width="9.44444444444444" style="4" customWidth="1"/>
    <col min="54" max="60" width="9" style="4" customWidth="1"/>
    <col min="61" max="61" width="9.44444444444444" style="4" customWidth="1"/>
    <col min="62" max="62" width="9" style="4" customWidth="1"/>
    <col min="63" max="70" width="8.88888888888889" style="4"/>
    <col min="71" max="71" width="15.2222222222222" style="4" customWidth="1"/>
    <col min="72" max="72" width="11.4444444444444" style="4" customWidth="1"/>
    <col min="73" max="73" width="10.4444444444444" style="4" customWidth="1"/>
    <col min="74" max="74" width="11.4444444444444" style="4" customWidth="1"/>
    <col min="75" max="75" width="9" style="4" customWidth="1"/>
    <col min="76" max="76" width="13" style="4" customWidth="1"/>
    <col min="77" max="77" width="9.44444444444444" style="4" customWidth="1"/>
    <col min="78" max="78" width="9" style="4" customWidth="1"/>
    <col min="79" max="79" width="11.3333333333333" style="4" customWidth="1"/>
    <col min="80" max="80" width="10" style="4" customWidth="1"/>
    <col min="81" max="81" width="8.88888888888889" style="4"/>
    <col min="82" max="82" width="10.4444444444444" style="4" customWidth="1"/>
    <col min="83" max="86" width="8.88888888888889" style="4"/>
    <col min="87" max="87" width="11.3333333333333" style="4" customWidth="1"/>
    <col min="88" max="88" width="8.88888888888889" style="4"/>
    <col min="89" max="89" width="10.6666666666667" style="4"/>
    <col min="90" max="90" width="10.3333333333333" style="4" customWidth="1"/>
    <col min="91" max="94" width="8.88888888888889" style="4"/>
    <col min="95" max="16384" width="8.88888888888889" style="3"/>
  </cols>
  <sheetData>
    <row r="1" spans="1:9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11" t="s">
        <v>10</v>
      </c>
      <c r="L1" s="12" t="s">
        <v>11</v>
      </c>
      <c r="M1" s="11" t="s">
        <v>12</v>
      </c>
      <c r="N1" s="7" t="s">
        <v>13</v>
      </c>
      <c r="O1" s="11" t="s">
        <v>14</v>
      </c>
      <c r="P1" s="11" t="s">
        <v>14</v>
      </c>
      <c r="Q1" s="11" t="s">
        <v>14</v>
      </c>
      <c r="R1" s="11" t="s">
        <v>14</v>
      </c>
      <c r="S1" s="11" t="s">
        <v>14</v>
      </c>
      <c r="T1" s="11" t="s">
        <v>14</v>
      </c>
      <c r="U1" s="11" t="s">
        <v>14</v>
      </c>
      <c r="V1" s="11" t="s">
        <v>14</v>
      </c>
      <c r="W1" s="11" t="s">
        <v>15</v>
      </c>
      <c r="X1" s="11" t="s">
        <v>15</v>
      </c>
      <c r="Y1" s="11" t="s">
        <v>15</v>
      </c>
      <c r="Z1" s="11" t="s">
        <v>15</v>
      </c>
      <c r="AA1" s="11" t="s">
        <v>15</v>
      </c>
      <c r="AB1" s="11" t="s">
        <v>15</v>
      </c>
      <c r="AC1" s="11" t="s">
        <v>15</v>
      </c>
      <c r="AD1" s="11" t="s">
        <v>15</v>
      </c>
      <c r="AE1" s="11" t="s">
        <v>16</v>
      </c>
      <c r="AF1" s="11" t="s">
        <v>16</v>
      </c>
      <c r="AG1" s="11" t="s">
        <v>16</v>
      </c>
      <c r="AH1" s="11" t="s">
        <v>16</v>
      </c>
      <c r="AI1" s="11" t="s">
        <v>16</v>
      </c>
      <c r="AJ1" s="11" t="s">
        <v>16</v>
      </c>
      <c r="AK1" s="11" t="s">
        <v>17</v>
      </c>
      <c r="AL1" s="11" t="s">
        <v>17</v>
      </c>
      <c r="AM1" s="11" t="s">
        <v>18</v>
      </c>
      <c r="AN1" s="11" t="s">
        <v>18</v>
      </c>
      <c r="AO1" s="11" t="s">
        <v>18</v>
      </c>
      <c r="AP1" s="11" t="s">
        <v>18</v>
      </c>
      <c r="AQ1" s="11" t="s">
        <v>18</v>
      </c>
      <c r="AR1" s="11" t="s">
        <v>18</v>
      </c>
      <c r="AS1" s="11" t="s">
        <v>18</v>
      </c>
      <c r="AT1" s="11" t="s">
        <v>18</v>
      </c>
      <c r="AU1" s="11" t="s">
        <v>19</v>
      </c>
      <c r="AV1" s="11" t="s">
        <v>19</v>
      </c>
      <c r="AW1" s="11" t="s">
        <v>19</v>
      </c>
      <c r="AX1" s="11" t="s">
        <v>19</v>
      </c>
      <c r="AY1" s="11" t="s">
        <v>19</v>
      </c>
      <c r="AZ1" s="11" t="s">
        <v>19</v>
      </c>
      <c r="BA1" s="11" t="s">
        <v>19</v>
      </c>
      <c r="BB1" s="11" t="s">
        <v>19</v>
      </c>
      <c r="BC1" s="11" t="s">
        <v>20</v>
      </c>
      <c r="BD1" s="11" t="s">
        <v>20</v>
      </c>
      <c r="BE1" s="11" t="s">
        <v>20</v>
      </c>
      <c r="BF1" s="11" t="s">
        <v>20</v>
      </c>
      <c r="BG1" s="11" t="s">
        <v>20</v>
      </c>
      <c r="BH1" s="11" t="s">
        <v>20</v>
      </c>
      <c r="BI1" s="11" t="s">
        <v>20</v>
      </c>
      <c r="BJ1" s="11" t="s">
        <v>20</v>
      </c>
      <c r="BK1" s="11" t="s">
        <v>21</v>
      </c>
      <c r="BL1" s="11" t="s">
        <v>21</v>
      </c>
      <c r="BM1" s="11" t="s">
        <v>21</v>
      </c>
      <c r="BN1" s="11" t="s">
        <v>21</v>
      </c>
      <c r="BO1" s="11" t="s">
        <v>21</v>
      </c>
      <c r="BP1" s="11" t="s">
        <v>21</v>
      </c>
      <c r="BQ1" s="11" t="s">
        <v>21</v>
      </c>
      <c r="BR1" s="11" t="s">
        <v>21</v>
      </c>
      <c r="BS1" s="11" t="s">
        <v>22</v>
      </c>
      <c r="BT1" s="11" t="s">
        <v>22</v>
      </c>
      <c r="BU1" s="11" t="s">
        <v>22</v>
      </c>
      <c r="BV1" s="11" t="s">
        <v>22</v>
      </c>
      <c r="BW1" s="11" t="s">
        <v>22</v>
      </c>
      <c r="BX1" s="11" t="s">
        <v>22</v>
      </c>
      <c r="BY1" s="11" t="s">
        <v>22</v>
      </c>
      <c r="BZ1" s="11" t="s">
        <v>22</v>
      </c>
      <c r="CA1" s="11" t="s">
        <v>23</v>
      </c>
      <c r="CB1" s="11" t="s">
        <v>23</v>
      </c>
      <c r="CC1" s="11" t="s">
        <v>23</v>
      </c>
      <c r="CD1" s="11" t="s">
        <v>23</v>
      </c>
      <c r="CE1" s="11" t="s">
        <v>23</v>
      </c>
      <c r="CF1" s="11" t="s">
        <v>23</v>
      </c>
      <c r="CG1" s="11" t="s">
        <v>23</v>
      </c>
      <c r="CH1" s="11" t="s">
        <v>23</v>
      </c>
      <c r="CI1" s="11" t="s">
        <v>24</v>
      </c>
      <c r="CJ1" s="11" t="s">
        <v>24</v>
      </c>
      <c r="CK1" s="11" t="s">
        <v>24</v>
      </c>
      <c r="CL1" s="11" t="s">
        <v>24</v>
      </c>
      <c r="CM1" s="11" t="s">
        <v>24</v>
      </c>
      <c r="CN1" s="11" t="s">
        <v>24</v>
      </c>
      <c r="CO1" s="11" t="s">
        <v>24</v>
      </c>
      <c r="CP1" s="11" t="s">
        <v>24</v>
      </c>
    </row>
    <row r="2" spans="1:94">
      <c r="A2" s="7" t="s">
        <v>25</v>
      </c>
      <c r="B2" s="8" t="s">
        <v>26</v>
      </c>
      <c r="C2" s="8" t="s">
        <v>27</v>
      </c>
      <c r="D2" s="8" t="s">
        <v>28</v>
      </c>
      <c r="E2" s="8" t="s">
        <v>29</v>
      </c>
      <c r="F2" s="8" t="s">
        <v>30</v>
      </c>
      <c r="G2" s="8" t="s">
        <v>31</v>
      </c>
      <c r="H2" s="8" t="s">
        <v>32</v>
      </c>
      <c r="I2" s="8" t="s">
        <v>33</v>
      </c>
      <c r="J2" s="8" t="s">
        <v>34</v>
      </c>
      <c r="K2" s="13" t="s">
        <v>35</v>
      </c>
      <c r="L2" s="14" t="s">
        <v>36</v>
      </c>
      <c r="M2" s="11" t="s">
        <v>37</v>
      </c>
      <c r="N2" s="7" t="s">
        <v>38</v>
      </c>
      <c r="O2" s="11" t="s">
        <v>39</v>
      </c>
      <c r="P2" s="11" t="s">
        <v>40</v>
      </c>
      <c r="Q2" s="11" t="s">
        <v>41</v>
      </c>
      <c r="R2" s="11" t="s">
        <v>42</v>
      </c>
      <c r="S2" s="11" t="s">
        <v>43</v>
      </c>
      <c r="T2" s="11" t="s">
        <v>44</v>
      </c>
      <c r="U2" s="11" t="s">
        <v>45</v>
      </c>
      <c r="V2" s="11" t="s">
        <v>46</v>
      </c>
      <c r="W2" s="11" t="s">
        <v>39</v>
      </c>
      <c r="X2" s="11" t="s">
        <v>40</v>
      </c>
      <c r="Y2" s="11" t="s">
        <v>41</v>
      </c>
      <c r="Z2" s="11" t="s">
        <v>42</v>
      </c>
      <c r="AA2" s="11" t="s">
        <v>43</v>
      </c>
      <c r="AB2" s="11" t="s">
        <v>44</v>
      </c>
      <c r="AC2" s="11" t="s">
        <v>45</v>
      </c>
      <c r="AD2" s="11" t="s">
        <v>46</v>
      </c>
      <c r="AE2" s="11" t="s">
        <v>39</v>
      </c>
      <c r="AF2" s="11" t="s">
        <v>40</v>
      </c>
      <c r="AG2" s="11" t="s">
        <v>41</v>
      </c>
      <c r="AH2" s="11" t="s">
        <v>42</v>
      </c>
      <c r="AI2" s="11" t="s">
        <v>43</v>
      </c>
      <c r="AJ2" s="11" t="s">
        <v>44</v>
      </c>
      <c r="AK2" s="11" t="s">
        <v>45</v>
      </c>
      <c r="AL2" s="11" t="s">
        <v>46</v>
      </c>
      <c r="AM2" s="11" t="s">
        <v>39</v>
      </c>
      <c r="AN2" s="11" t="s">
        <v>40</v>
      </c>
      <c r="AO2" s="11" t="s">
        <v>41</v>
      </c>
      <c r="AP2" s="11" t="s">
        <v>42</v>
      </c>
      <c r="AQ2" s="11" t="s">
        <v>43</v>
      </c>
      <c r="AR2" s="11" t="s">
        <v>44</v>
      </c>
      <c r="AS2" s="11" t="s">
        <v>45</v>
      </c>
      <c r="AT2" s="11" t="s">
        <v>46</v>
      </c>
      <c r="AU2" s="11" t="s">
        <v>39</v>
      </c>
      <c r="AV2" s="11" t="s">
        <v>40</v>
      </c>
      <c r="AW2" s="11" t="s">
        <v>41</v>
      </c>
      <c r="AX2" s="11" t="s">
        <v>42</v>
      </c>
      <c r="AY2" s="11" t="s">
        <v>43</v>
      </c>
      <c r="AZ2" s="11" t="s">
        <v>44</v>
      </c>
      <c r="BA2" s="11" t="s">
        <v>45</v>
      </c>
      <c r="BB2" s="11" t="s">
        <v>46</v>
      </c>
      <c r="BC2" s="11" t="s">
        <v>39</v>
      </c>
      <c r="BD2" s="11" t="s">
        <v>40</v>
      </c>
      <c r="BE2" s="11" t="s">
        <v>41</v>
      </c>
      <c r="BF2" s="11" t="s">
        <v>42</v>
      </c>
      <c r="BG2" s="11" t="s">
        <v>43</v>
      </c>
      <c r="BH2" s="11" t="s">
        <v>44</v>
      </c>
      <c r="BI2" s="11" t="s">
        <v>45</v>
      </c>
      <c r="BJ2" s="11" t="s">
        <v>46</v>
      </c>
      <c r="BK2" s="11" t="s">
        <v>39</v>
      </c>
      <c r="BL2" s="11" t="s">
        <v>40</v>
      </c>
      <c r="BM2" s="11" t="s">
        <v>41</v>
      </c>
      <c r="BN2" s="11" t="s">
        <v>42</v>
      </c>
      <c r="BO2" s="11" t="s">
        <v>43</v>
      </c>
      <c r="BP2" s="11" t="s">
        <v>44</v>
      </c>
      <c r="BQ2" s="11" t="s">
        <v>45</v>
      </c>
      <c r="BR2" s="11" t="s">
        <v>46</v>
      </c>
      <c r="BS2" s="11" t="s">
        <v>39</v>
      </c>
      <c r="BT2" s="11" t="s">
        <v>40</v>
      </c>
      <c r="BU2" s="11" t="s">
        <v>41</v>
      </c>
      <c r="BV2" s="11" t="s">
        <v>42</v>
      </c>
      <c r="BW2" s="11" t="s">
        <v>43</v>
      </c>
      <c r="BX2" s="11" t="s">
        <v>44</v>
      </c>
      <c r="BY2" s="11" t="s">
        <v>45</v>
      </c>
      <c r="BZ2" s="11" t="s">
        <v>46</v>
      </c>
      <c r="CA2" s="11" t="s">
        <v>39</v>
      </c>
      <c r="CB2" s="11" t="s">
        <v>40</v>
      </c>
      <c r="CC2" s="11" t="s">
        <v>41</v>
      </c>
      <c r="CD2" s="11" t="s">
        <v>42</v>
      </c>
      <c r="CE2" s="11" t="s">
        <v>43</v>
      </c>
      <c r="CF2" s="11" t="s">
        <v>44</v>
      </c>
      <c r="CG2" s="11" t="s">
        <v>45</v>
      </c>
      <c r="CH2" s="11" t="s">
        <v>46</v>
      </c>
      <c r="CI2" s="11" t="s">
        <v>39</v>
      </c>
      <c r="CJ2" s="11" t="s">
        <v>40</v>
      </c>
      <c r="CK2" s="11" t="s">
        <v>41</v>
      </c>
      <c r="CL2" s="11" t="s">
        <v>42</v>
      </c>
      <c r="CM2" s="11" t="s">
        <v>43</v>
      </c>
      <c r="CN2" s="11" t="s">
        <v>44</v>
      </c>
      <c r="CO2" s="11" t="s">
        <v>45</v>
      </c>
      <c r="CP2" s="11" t="s">
        <v>46</v>
      </c>
    </row>
    <row r="3" ht="18.75" customHeight="1" spans="1:94">
      <c r="A3" s="7" t="s">
        <v>47</v>
      </c>
      <c r="B3" s="7" t="s">
        <v>48</v>
      </c>
      <c r="C3" s="7" t="s">
        <v>49</v>
      </c>
      <c r="D3" s="7" t="s">
        <v>50</v>
      </c>
      <c r="E3" s="9">
        <v>4585</v>
      </c>
      <c r="F3" s="9">
        <v>-1.2</v>
      </c>
      <c r="G3" s="9">
        <v>430</v>
      </c>
      <c r="H3" s="7" t="s">
        <v>51</v>
      </c>
      <c r="I3" s="9">
        <v>1</v>
      </c>
      <c r="J3" s="7" t="s">
        <v>52</v>
      </c>
      <c r="K3" s="15">
        <v>0.9</v>
      </c>
      <c r="L3" s="12" t="s">
        <v>53</v>
      </c>
      <c r="M3" s="15">
        <v>-3.1</v>
      </c>
      <c r="N3" s="9">
        <v>4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>
        <v>2.53</v>
      </c>
      <c r="AF3" s="15">
        <f>AG3*(N3^0.5)</f>
        <v>1.22</v>
      </c>
      <c r="AG3" s="15">
        <v>0.61</v>
      </c>
      <c r="AH3" s="15">
        <v>2.4</v>
      </c>
      <c r="AI3" s="15">
        <f>AJ3*(N3^0.5)</f>
        <v>1.1</v>
      </c>
      <c r="AJ3" s="15">
        <v>0.55</v>
      </c>
      <c r="AK3" s="15">
        <f>LN(AH3)-LN(AE3)</f>
        <v>-0.0527505653855289</v>
      </c>
      <c r="AL3" s="15">
        <f>(AI3^2)/(N3*(AH3^2))+(AF3^2)/(N3*(AE3^2))</f>
        <v>0.110649811235312</v>
      </c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</row>
    <row r="4" spans="1:94">
      <c r="A4" s="7" t="s">
        <v>47</v>
      </c>
      <c r="B4" s="7" t="s">
        <v>48</v>
      </c>
      <c r="C4" s="7" t="s">
        <v>49</v>
      </c>
      <c r="D4" s="7" t="s">
        <v>50</v>
      </c>
      <c r="E4" s="9">
        <v>4585</v>
      </c>
      <c r="F4" s="9">
        <v>-1.2</v>
      </c>
      <c r="G4" s="9">
        <v>430</v>
      </c>
      <c r="H4" s="7" t="s">
        <v>51</v>
      </c>
      <c r="I4" s="9">
        <v>1</v>
      </c>
      <c r="J4" s="7" t="s">
        <v>52</v>
      </c>
      <c r="K4" s="15">
        <v>1.9</v>
      </c>
      <c r="L4" s="12" t="s">
        <v>53</v>
      </c>
      <c r="M4" s="15">
        <v>-4.4</v>
      </c>
      <c r="N4" s="9">
        <v>4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>
        <v>2.53</v>
      </c>
      <c r="AF4" s="15">
        <f>AG4*(N4^0.5)</f>
        <v>1.22</v>
      </c>
      <c r="AG4" s="15">
        <v>0.61</v>
      </c>
      <c r="AH4" s="15">
        <v>2.35</v>
      </c>
      <c r="AI4" s="15">
        <f>AJ4*(N4^0.5)</f>
        <v>1.48</v>
      </c>
      <c r="AJ4" s="15">
        <v>0.74</v>
      </c>
      <c r="AK4" s="15">
        <f>LN(AH4)-LN(AE4)</f>
        <v>-0.0738039745833612</v>
      </c>
      <c r="AL4" s="15">
        <f>(AI4^2)/(N4*(AH4^2))+(AF4^2)/(N4*(AE4^2))</f>
        <v>0.157290440164944</v>
      </c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</row>
    <row r="5" spans="1:94">
      <c r="A5" s="7" t="s">
        <v>47</v>
      </c>
      <c r="B5" s="7" t="s">
        <v>48</v>
      </c>
      <c r="C5" s="7" t="s">
        <v>49</v>
      </c>
      <c r="D5" s="7" t="s">
        <v>50</v>
      </c>
      <c r="E5" s="9">
        <v>4585</v>
      </c>
      <c r="F5" s="9">
        <v>-1.2</v>
      </c>
      <c r="G5" s="9">
        <v>430</v>
      </c>
      <c r="H5" s="7" t="s">
        <v>51</v>
      </c>
      <c r="I5" s="9">
        <v>1</v>
      </c>
      <c r="J5" s="7" t="s">
        <v>52</v>
      </c>
      <c r="K5" s="15">
        <v>2.1</v>
      </c>
      <c r="L5" s="12" t="s">
        <v>54</v>
      </c>
      <c r="M5" s="15">
        <v>-7.2</v>
      </c>
      <c r="N5" s="9">
        <v>4</v>
      </c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>
        <v>2.53</v>
      </c>
      <c r="AF5" s="15">
        <f>AG5*(N5^0.5)</f>
        <v>1.22</v>
      </c>
      <c r="AG5" s="15">
        <v>0.61</v>
      </c>
      <c r="AH5" s="15">
        <v>2.31</v>
      </c>
      <c r="AI5" s="15">
        <f>AJ5*(N5^0.5)</f>
        <v>1.3</v>
      </c>
      <c r="AJ5" s="15">
        <v>0.65</v>
      </c>
      <c r="AK5" s="15">
        <f>LN(AH5)-LN(AE5)</f>
        <v>-0.0909717782057265</v>
      </c>
      <c r="AL5" s="15">
        <f>(AI5^2)/(N5*(AH5^2))+(AF5^2)/(N5*(AE5^2))</f>
        <v>0.137310126704475</v>
      </c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</row>
    <row r="6" spans="1:94">
      <c r="A6" s="7" t="s">
        <v>47</v>
      </c>
      <c r="B6" s="7" t="s">
        <v>48</v>
      </c>
      <c r="C6" s="7" t="s">
        <v>49</v>
      </c>
      <c r="D6" s="7" t="s">
        <v>50</v>
      </c>
      <c r="E6" s="9">
        <v>4585</v>
      </c>
      <c r="F6" s="9">
        <v>-1.2</v>
      </c>
      <c r="G6" s="9">
        <v>430</v>
      </c>
      <c r="H6" s="7" t="s">
        <v>51</v>
      </c>
      <c r="I6" s="9">
        <v>1</v>
      </c>
      <c r="J6" s="7" t="s">
        <v>52</v>
      </c>
      <c r="K6" s="15">
        <v>2.1</v>
      </c>
      <c r="L6" s="12" t="s">
        <v>54</v>
      </c>
      <c r="M6" s="15">
        <v>-8.7</v>
      </c>
      <c r="N6" s="9">
        <v>4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>
        <v>2.53</v>
      </c>
      <c r="AF6" s="15">
        <f>AG6*(N6^0.5)</f>
        <v>1.22</v>
      </c>
      <c r="AG6" s="15">
        <v>0.61</v>
      </c>
      <c r="AH6" s="15">
        <v>2.42</v>
      </c>
      <c r="AI6" s="15">
        <f>AJ6*(N6^0.5)</f>
        <v>1.04</v>
      </c>
      <c r="AJ6" s="15">
        <v>0.52</v>
      </c>
      <c r="AK6" s="15">
        <f>LN(AH6)-LN(AE6)</f>
        <v>-0.0444517625708337</v>
      </c>
      <c r="AL6" s="15">
        <f>(AI6^2)/(N6*(AH6^2))+(AF6^2)/(N6*(AE6^2))</f>
        <v>0.10430415970688</v>
      </c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</row>
    <row r="7" spans="1:94">
      <c r="A7" s="7" t="s">
        <v>47</v>
      </c>
      <c r="B7" s="7" t="s">
        <v>48</v>
      </c>
      <c r="C7" s="7" t="s">
        <v>49</v>
      </c>
      <c r="D7" s="7" t="s">
        <v>50</v>
      </c>
      <c r="E7" s="9">
        <v>4585</v>
      </c>
      <c r="F7" s="9">
        <v>-1.16</v>
      </c>
      <c r="G7" s="9">
        <v>430</v>
      </c>
      <c r="H7" s="7" t="s">
        <v>51</v>
      </c>
      <c r="I7" s="9">
        <v>2</v>
      </c>
      <c r="J7" s="7" t="s">
        <v>52</v>
      </c>
      <c r="K7" s="15">
        <v>0.3</v>
      </c>
      <c r="L7" s="12" t="s">
        <v>53</v>
      </c>
      <c r="M7" s="15">
        <v>-2.6</v>
      </c>
      <c r="N7" s="9">
        <v>4</v>
      </c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>
        <v>2.7037</v>
      </c>
      <c r="BT7" s="15">
        <f>BU7*(N7^0.5)</f>
        <v>0.2963</v>
      </c>
      <c r="BU7" s="15">
        <v>0.14815</v>
      </c>
      <c r="BV7" s="15">
        <v>1.74074</v>
      </c>
      <c r="BW7" s="15">
        <f>BX7*(N7^0.5)</f>
        <v>0.2963</v>
      </c>
      <c r="BX7" s="15">
        <v>0.14815</v>
      </c>
      <c r="BY7" s="15">
        <f t="shared" ref="BY7:BY12" si="0">LN(BV7)-LN(BS7)</f>
        <v>-0.440310895106386</v>
      </c>
      <c r="BZ7" s="15">
        <f t="shared" ref="BZ7:BZ12" si="1">(BW7^2)/(N7*(BV7^2))+(BT7^2)/(N7*(BS7^2))</f>
        <v>0.0102458064363784</v>
      </c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</row>
    <row r="8" ht="14.4" customHeight="1" spans="1:94">
      <c r="A8" s="7" t="s">
        <v>47</v>
      </c>
      <c r="B8" s="7" t="s">
        <v>48</v>
      </c>
      <c r="C8" s="7" t="s">
        <v>49</v>
      </c>
      <c r="D8" s="7" t="s">
        <v>50</v>
      </c>
      <c r="E8" s="9">
        <v>4585</v>
      </c>
      <c r="F8" s="9">
        <v>-1.16</v>
      </c>
      <c r="G8" s="9">
        <v>430</v>
      </c>
      <c r="H8" s="7" t="s">
        <v>51</v>
      </c>
      <c r="I8" s="9">
        <v>2</v>
      </c>
      <c r="J8" s="7" t="s">
        <v>52</v>
      </c>
      <c r="K8" s="15">
        <v>2.3</v>
      </c>
      <c r="L8" s="12" t="s">
        <v>54</v>
      </c>
      <c r="M8" s="15">
        <v>-7.1</v>
      </c>
      <c r="N8" s="9">
        <v>4</v>
      </c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>
        <v>2.7037</v>
      </c>
      <c r="BT8" s="15">
        <f>BU8*(N8^0.5)</f>
        <v>0.2963</v>
      </c>
      <c r="BU8" s="15">
        <v>0.14815</v>
      </c>
      <c r="BV8" s="15">
        <v>2.88889</v>
      </c>
      <c r="BW8" s="15">
        <f>BX8*(N8^0.5)</f>
        <v>0.2963</v>
      </c>
      <c r="BX8" s="15">
        <v>0.14815</v>
      </c>
      <c r="BY8" s="15">
        <f t="shared" si="0"/>
        <v>0.0662511400204632</v>
      </c>
      <c r="BZ8" s="15">
        <f t="shared" si="1"/>
        <v>0.00563243527693495</v>
      </c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</row>
    <row r="9" spans="1:94">
      <c r="A9" s="7" t="s">
        <v>47</v>
      </c>
      <c r="B9" s="7" t="s">
        <v>48</v>
      </c>
      <c r="C9" s="7" t="s">
        <v>49</v>
      </c>
      <c r="D9" s="7" t="s">
        <v>50</v>
      </c>
      <c r="E9" s="9">
        <v>4585</v>
      </c>
      <c r="F9" s="9">
        <v>-1.2</v>
      </c>
      <c r="G9" s="9">
        <v>430</v>
      </c>
      <c r="H9" s="7" t="s">
        <v>51</v>
      </c>
      <c r="I9" s="9">
        <v>3</v>
      </c>
      <c r="J9" s="7" t="s">
        <v>52</v>
      </c>
      <c r="K9" s="15">
        <v>0.4</v>
      </c>
      <c r="L9" s="12" t="s">
        <v>53</v>
      </c>
      <c r="M9" s="15">
        <v>-3.8</v>
      </c>
      <c r="N9" s="9">
        <v>3</v>
      </c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>
        <v>3.7941</v>
      </c>
      <c r="BT9" s="15">
        <f>BS9*0.294645413711549</f>
        <v>1.11791416416299</v>
      </c>
      <c r="BU9" s="15"/>
      <c r="BV9" s="15">
        <v>2.95697</v>
      </c>
      <c r="BW9" s="15">
        <f>BV9*0.294645413711549</f>
        <v>0.871257648982639</v>
      </c>
      <c r="BX9" s="15"/>
      <c r="BY9" s="15">
        <f t="shared" si="0"/>
        <v>-0.249282133170681</v>
      </c>
      <c r="BZ9" s="15">
        <f t="shared" si="1"/>
        <v>0.0578772798808332</v>
      </c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</row>
    <row r="10" spans="1:94">
      <c r="A10" s="7" t="s">
        <v>47</v>
      </c>
      <c r="B10" s="7" t="s">
        <v>48</v>
      </c>
      <c r="C10" s="7" t="s">
        <v>49</v>
      </c>
      <c r="D10" s="7" t="s">
        <v>50</v>
      </c>
      <c r="E10" s="9">
        <v>4585</v>
      </c>
      <c r="F10" s="9">
        <v>-1.2</v>
      </c>
      <c r="G10" s="9">
        <v>430</v>
      </c>
      <c r="H10" s="7" t="s">
        <v>51</v>
      </c>
      <c r="I10" s="9">
        <v>3</v>
      </c>
      <c r="J10" s="7" t="s">
        <v>52</v>
      </c>
      <c r="K10" s="15">
        <v>1.6</v>
      </c>
      <c r="L10" s="12" t="s">
        <v>53</v>
      </c>
      <c r="M10" s="15">
        <v>-7.6</v>
      </c>
      <c r="N10" s="9">
        <v>3</v>
      </c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>
        <v>3.7941</v>
      </c>
      <c r="BT10" s="15">
        <f>BS10*0.294645413711549</f>
        <v>1.11791416416299</v>
      </c>
      <c r="BU10" s="15"/>
      <c r="BV10" s="15">
        <v>3.5436</v>
      </c>
      <c r="BW10" s="15">
        <f>BV10*0.294645413711549</f>
        <v>1.04410548802824</v>
      </c>
      <c r="BX10" s="15"/>
      <c r="BY10" s="15">
        <f t="shared" si="0"/>
        <v>-0.0683040690161629</v>
      </c>
      <c r="BZ10" s="15">
        <f t="shared" si="1"/>
        <v>0.0578772798808332</v>
      </c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</row>
    <row r="11" spans="1:94">
      <c r="A11" s="7" t="s">
        <v>47</v>
      </c>
      <c r="B11" s="7" t="s">
        <v>48</v>
      </c>
      <c r="C11" s="7" t="s">
        <v>49</v>
      </c>
      <c r="D11" s="7" t="s">
        <v>50</v>
      </c>
      <c r="E11" s="9">
        <v>4585</v>
      </c>
      <c r="F11" s="9">
        <v>-1.2</v>
      </c>
      <c r="G11" s="9">
        <v>430</v>
      </c>
      <c r="H11" s="7" t="s">
        <v>51</v>
      </c>
      <c r="I11" s="9">
        <v>3</v>
      </c>
      <c r="J11" s="7" t="s">
        <v>52</v>
      </c>
      <c r="K11" s="15">
        <v>2.1</v>
      </c>
      <c r="L11" s="12" t="s">
        <v>54</v>
      </c>
      <c r="M11" s="15">
        <v>-10.6</v>
      </c>
      <c r="N11" s="9">
        <v>3</v>
      </c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>
        <v>3.7941</v>
      </c>
      <c r="BT11" s="15">
        <f>BS11*0.294645413711549</f>
        <v>1.11791416416299</v>
      </c>
      <c r="BU11" s="15"/>
      <c r="BV11" s="15">
        <v>3.66551</v>
      </c>
      <c r="BW11" s="15">
        <f>BV11*0.294645413711549</f>
        <v>1.08002571041382</v>
      </c>
      <c r="BX11" s="15"/>
      <c r="BY11" s="15">
        <f t="shared" si="0"/>
        <v>-0.0344797487533484</v>
      </c>
      <c r="BZ11" s="15">
        <f t="shared" si="1"/>
        <v>0.0578772798808333</v>
      </c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</row>
    <row r="12" spans="1:94">
      <c r="A12" s="7" t="s">
        <v>47</v>
      </c>
      <c r="B12" s="7" t="s">
        <v>48</v>
      </c>
      <c r="C12" s="7" t="s">
        <v>49</v>
      </c>
      <c r="D12" s="7" t="s">
        <v>50</v>
      </c>
      <c r="E12" s="9">
        <v>4585</v>
      </c>
      <c r="F12" s="9">
        <v>-1.2</v>
      </c>
      <c r="G12" s="9">
        <v>430</v>
      </c>
      <c r="H12" s="7" t="s">
        <v>51</v>
      </c>
      <c r="I12" s="9">
        <v>3</v>
      </c>
      <c r="J12" s="7" t="s">
        <v>52</v>
      </c>
      <c r="K12" s="15">
        <v>2.5</v>
      </c>
      <c r="L12" s="12" t="s">
        <v>54</v>
      </c>
      <c r="M12" s="15">
        <v>-12.4</v>
      </c>
      <c r="N12" s="9">
        <v>3</v>
      </c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>
        <v>3.7941</v>
      </c>
      <c r="BT12" s="15">
        <f>BS12*0.294645413711549</f>
        <v>1.11791416416299</v>
      </c>
      <c r="BU12" s="15"/>
      <c r="BV12" s="15">
        <v>3.87463</v>
      </c>
      <c r="BW12" s="15">
        <f>BV12*0.294645413711549</f>
        <v>1.14164195932918</v>
      </c>
      <c r="BX12" s="15"/>
      <c r="BY12" s="15">
        <f t="shared" si="0"/>
        <v>0.0210029458035643</v>
      </c>
      <c r="BZ12" s="15">
        <f t="shared" si="1"/>
        <v>0.0578772798808333</v>
      </c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</row>
    <row r="13" ht="16.2" customHeight="1" spans="1:94">
      <c r="A13" s="7" t="s">
        <v>47</v>
      </c>
      <c r="B13" s="7" t="s">
        <v>55</v>
      </c>
      <c r="C13" s="7" t="s">
        <v>56</v>
      </c>
      <c r="D13" s="7" t="s">
        <v>50</v>
      </c>
      <c r="E13" s="9">
        <v>4600</v>
      </c>
      <c r="F13" s="9">
        <v>-2.1</v>
      </c>
      <c r="G13" s="9">
        <v>431.7</v>
      </c>
      <c r="H13" s="7" t="s">
        <v>51</v>
      </c>
      <c r="I13" s="9">
        <v>2</v>
      </c>
      <c r="J13" s="7" t="s">
        <v>52</v>
      </c>
      <c r="K13" s="15">
        <v>0.3</v>
      </c>
      <c r="L13" s="12" t="s">
        <v>53</v>
      </c>
      <c r="M13" s="15">
        <v>-2.5</v>
      </c>
      <c r="N13" s="9">
        <v>4</v>
      </c>
      <c r="O13" s="15">
        <v>149.13</v>
      </c>
      <c r="P13" s="15">
        <f>Q13*(N13^0.5)</f>
        <v>19.3</v>
      </c>
      <c r="Q13" s="15">
        <v>9.65000000000001</v>
      </c>
      <c r="R13" s="15">
        <v>145.482</v>
      </c>
      <c r="S13" s="15">
        <f>T13*(N13^0.5)</f>
        <v>57.914</v>
      </c>
      <c r="T13" s="15">
        <v>28.957</v>
      </c>
      <c r="U13" s="15">
        <f>LN(R13)-LN(O13)</f>
        <v>-0.0247660411562292</v>
      </c>
      <c r="V13" s="15">
        <f>(S13^2)/(N13*(R13^2))+(P13^2)/(N13*(O13^2))</f>
        <v>0.0438048490188057</v>
      </c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</row>
    <row r="14" ht="16.2" customHeight="1" spans="1:94">
      <c r="A14" s="7" t="s">
        <v>47</v>
      </c>
      <c r="B14" s="7" t="s">
        <v>55</v>
      </c>
      <c r="C14" s="7" t="s">
        <v>56</v>
      </c>
      <c r="D14" s="7" t="s">
        <v>50</v>
      </c>
      <c r="E14" s="9">
        <v>4600</v>
      </c>
      <c r="F14" s="9">
        <v>-2.1</v>
      </c>
      <c r="G14" s="9">
        <v>431.7</v>
      </c>
      <c r="H14" s="7" t="s">
        <v>51</v>
      </c>
      <c r="I14" s="9">
        <v>2</v>
      </c>
      <c r="J14" s="7" t="s">
        <v>52</v>
      </c>
      <c r="K14" s="15">
        <v>1.4</v>
      </c>
      <c r="L14" s="12" t="s">
        <v>53</v>
      </c>
      <c r="M14" s="15">
        <v>-4.7</v>
      </c>
      <c r="N14" s="9">
        <v>4</v>
      </c>
      <c r="O14" s="15">
        <v>149.13</v>
      </c>
      <c r="P14" s="15">
        <f>Q14*(N14^0.5)</f>
        <v>19.3</v>
      </c>
      <c r="Q14" s="15">
        <v>9.65000000000001</v>
      </c>
      <c r="R14" s="15">
        <v>168.109</v>
      </c>
      <c r="S14" s="15">
        <f>T14*(N14^0.5)</f>
        <v>39.676</v>
      </c>
      <c r="T14" s="15">
        <v>19.838</v>
      </c>
      <c r="U14" s="15">
        <f t="shared" ref="U14:U24" si="2">LN(R14)-LN(O14)</f>
        <v>0.119794169766474</v>
      </c>
      <c r="V14" s="15">
        <f t="shared" ref="V14:V24" si="3">(S14^2)/(N14*(R14^2))+(P14^2)/(N14*(O14^2))</f>
        <v>0.0181128061674824</v>
      </c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</row>
    <row r="15" ht="16.2" customHeight="1" spans="1:94">
      <c r="A15" s="7" t="s">
        <v>47</v>
      </c>
      <c r="B15" s="7" t="s">
        <v>55</v>
      </c>
      <c r="C15" s="7" t="s">
        <v>56</v>
      </c>
      <c r="D15" s="7" t="s">
        <v>50</v>
      </c>
      <c r="E15" s="9">
        <v>4600</v>
      </c>
      <c r="F15" s="9">
        <v>-2.1</v>
      </c>
      <c r="G15" s="9">
        <v>431.7</v>
      </c>
      <c r="H15" s="7" t="s">
        <v>51</v>
      </c>
      <c r="I15" s="9">
        <v>2</v>
      </c>
      <c r="J15" s="7" t="s">
        <v>52</v>
      </c>
      <c r="K15" s="15">
        <v>1.9</v>
      </c>
      <c r="L15" s="12" t="s">
        <v>53</v>
      </c>
      <c r="M15" s="15">
        <v>-5.8</v>
      </c>
      <c r="N15" s="9">
        <v>4</v>
      </c>
      <c r="O15" s="15">
        <v>149.13</v>
      </c>
      <c r="P15" s="15">
        <f>Q15*(N15^0.5)</f>
        <v>19.3</v>
      </c>
      <c r="Q15" s="15">
        <v>9.65000000000001</v>
      </c>
      <c r="R15" s="15">
        <v>74.3841</v>
      </c>
      <c r="S15" s="15">
        <f>T15*(N15^0.5)</f>
        <v>23.5892</v>
      </c>
      <c r="T15" s="15">
        <v>11.7946</v>
      </c>
      <c r="U15" s="15">
        <f t="shared" si="2"/>
        <v>-0.695576199452231</v>
      </c>
      <c r="V15" s="15">
        <f t="shared" si="3"/>
        <v>0.0293295782565748</v>
      </c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</row>
    <row r="16" ht="16.2" customHeight="1" spans="1:94">
      <c r="A16" s="7" t="s">
        <v>47</v>
      </c>
      <c r="B16" s="7" t="s">
        <v>55</v>
      </c>
      <c r="C16" s="7" t="s">
        <v>56</v>
      </c>
      <c r="D16" s="7" t="s">
        <v>50</v>
      </c>
      <c r="E16" s="9">
        <v>4600</v>
      </c>
      <c r="F16" s="9">
        <v>-2.1</v>
      </c>
      <c r="G16" s="9">
        <v>431.7</v>
      </c>
      <c r="H16" s="7" t="s">
        <v>51</v>
      </c>
      <c r="I16" s="9">
        <v>2</v>
      </c>
      <c r="J16" s="7" t="s">
        <v>52</v>
      </c>
      <c r="K16" s="15">
        <v>2.3</v>
      </c>
      <c r="L16" s="12" t="s">
        <v>54</v>
      </c>
      <c r="M16" s="15">
        <v>-7.3</v>
      </c>
      <c r="N16" s="9">
        <v>4</v>
      </c>
      <c r="O16" s="15">
        <v>149.13</v>
      </c>
      <c r="P16" s="15">
        <f>Q16*(N16^0.5)</f>
        <v>19.3</v>
      </c>
      <c r="Q16" s="15">
        <v>9.65000000000001</v>
      </c>
      <c r="R16" s="15">
        <v>27.841</v>
      </c>
      <c r="S16" s="15">
        <f>T16*(N16^0.5)</f>
        <v>15.018</v>
      </c>
      <c r="T16" s="15">
        <v>7.509</v>
      </c>
      <c r="U16" s="15">
        <f t="shared" si="2"/>
        <v>-1.67830865441333</v>
      </c>
      <c r="V16" s="15">
        <f t="shared" si="3"/>
        <v>0.0769307680079934</v>
      </c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</row>
    <row r="17" ht="16.2" customHeight="1" spans="1:94">
      <c r="A17" s="7" t="s">
        <v>47</v>
      </c>
      <c r="B17" s="7" t="s">
        <v>55</v>
      </c>
      <c r="C17" s="7" t="s">
        <v>56</v>
      </c>
      <c r="D17" s="7" t="s">
        <v>50</v>
      </c>
      <c r="E17" s="9">
        <v>4600</v>
      </c>
      <c r="F17" s="9">
        <v>-2.1</v>
      </c>
      <c r="G17" s="9">
        <v>431.7</v>
      </c>
      <c r="H17" s="7" t="s">
        <v>51</v>
      </c>
      <c r="I17" s="9">
        <v>3</v>
      </c>
      <c r="J17" s="7" t="s">
        <v>52</v>
      </c>
      <c r="K17" s="15">
        <v>0.3</v>
      </c>
      <c r="L17" s="12" t="s">
        <v>53</v>
      </c>
      <c r="M17" s="15">
        <v>-4.2</v>
      </c>
      <c r="N17" s="9">
        <v>4</v>
      </c>
      <c r="O17" s="16">
        <v>149.721</v>
      </c>
      <c r="P17" s="15">
        <f>O17*0.233878078976262</f>
        <v>35.0164598624049</v>
      </c>
      <c r="Q17" s="16">
        <v>8.93799999999999</v>
      </c>
      <c r="R17" s="16">
        <v>146.369</v>
      </c>
      <c r="S17" s="15">
        <f>R17*0.233878078976262</f>
        <v>34.2325005416765</v>
      </c>
      <c r="T17" s="16">
        <v>27.933</v>
      </c>
      <c r="U17" s="15">
        <f t="shared" si="2"/>
        <v>-0.0226427316768829</v>
      </c>
      <c r="V17" s="15">
        <f t="shared" si="3"/>
        <v>0.0273494779128133</v>
      </c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</row>
    <row r="18" ht="16.2" customHeight="1" spans="1:94">
      <c r="A18" s="7" t="s">
        <v>47</v>
      </c>
      <c r="B18" s="7" t="s">
        <v>55</v>
      </c>
      <c r="C18" s="7" t="s">
        <v>56</v>
      </c>
      <c r="D18" s="7" t="s">
        <v>50</v>
      </c>
      <c r="E18" s="9">
        <v>4600</v>
      </c>
      <c r="F18" s="9">
        <v>-2.1</v>
      </c>
      <c r="G18" s="9">
        <v>431.7</v>
      </c>
      <c r="H18" s="7" t="s">
        <v>51</v>
      </c>
      <c r="I18" s="9">
        <v>3</v>
      </c>
      <c r="J18" s="7" t="s">
        <v>52</v>
      </c>
      <c r="K18" s="15">
        <v>1.4</v>
      </c>
      <c r="L18" s="12" t="s">
        <v>53</v>
      </c>
      <c r="M18" s="15">
        <v>-7.6</v>
      </c>
      <c r="N18" s="9">
        <v>4</v>
      </c>
      <c r="O18" s="16">
        <v>149.721</v>
      </c>
      <c r="P18" s="15">
        <f t="shared" ref="P18:P20" si="4">O18*0.233878078976262</f>
        <v>35.0164598624049</v>
      </c>
      <c r="Q18" s="16">
        <v>8.93799999999999</v>
      </c>
      <c r="R18" s="16">
        <v>169.832</v>
      </c>
      <c r="S18" s="15">
        <f t="shared" ref="S18:S20" si="5">R18*0.233878078976262</f>
        <v>39.7199819086965</v>
      </c>
      <c r="T18" s="16">
        <v>14.526</v>
      </c>
      <c r="U18" s="15">
        <f t="shared" si="2"/>
        <v>0.126036150981394</v>
      </c>
      <c r="V18" s="15">
        <f t="shared" si="3"/>
        <v>0.0273494779128133</v>
      </c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</row>
    <row r="19" ht="16.2" customHeight="1" spans="1:94">
      <c r="A19" s="7" t="s">
        <v>47</v>
      </c>
      <c r="B19" s="7" t="s">
        <v>55</v>
      </c>
      <c r="C19" s="7" t="s">
        <v>56</v>
      </c>
      <c r="D19" s="7" t="s">
        <v>50</v>
      </c>
      <c r="E19" s="9">
        <v>4600</v>
      </c>
      <c r="F19" s="9">
        <v>-2.1</v>
      </c>
      <c r="G19" s="9">
        <v>431.7</v>
      </c>
      <c r="H19" s="7" t="s">
        <v>51</v>
      </c>
      <c r="I19" s="9">
        <v>3</v>
      </c>
      <c r="J19" s="7" t="s">
        <v>52</v>
      </c>
      <c r="K19" s="15">
        <v>1.9</v>
      </c>
      <c r="L19" s="12" t="s">
        <v>53</v>
      </c>
      <c r="M19" s="15">
        <v>-10.7</v>
      </c>
      <c r="N19" s="9">
        <v>4</v>
      </c>
      <c r="O19" s="16">
        <v>149.721</v>
      </c>
      <c r="P19" s="15">
        <f t="shared" si="4"/>
        <v>35.0164598624049</v>
      </c>
      <c r="Q19" s="16">
        <v>8.93799999999999</v>
      </c>
      <c r="R19" s="16">
        <v>73.743</v>
      </c>
      <c r="S19" s="15">
        <f t="shared" si="5"/>
        <v>17.2468711779465</v>
      </c>
      <c r="T19" s="16">
        <v>11.1732</v>
      </c>
      <c r="U19" s="15">
        <f t="shared" si="2"/>
        <v>-0.708187486687353</v>
      </c>
      <c r="V19" s="15">
        <f t="shared" si="3"/>
        <v>0.0273494779128133</v>
      </c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</row>
    <row r="20" ht="16.2" customHeight="1" spans="1:94">
      <c r="A20" s="7" t="s">
        <v>47</v>
      </c>
      <c r="B20" s="7" t="s">
        <v>55</v>
      </c>
      <c r="C20" s="7" t="s">
        <v>56</v>
      </c>
      <c r="D20" s="7" t="s">
        <v>50</v>
      </c>
      <c r="E20" s="9">
        <v>4600</v>
      </c>
      <c r="F20" s="9">
        <v>-2.1</v>
      </c>
      <c r="G20" s="9">
        <v>431.7</v>
      </c>
      <c r="H20" s="7" t="s">
        <v>51</v>
      </c>
      <c r="I20" s="9">
        <v>3</v>
      </c>
      <c r="J20" s="7" t="s">
        <v>52</v>
      </c>
      <c r="K20" s="15">
        <v>2.1</v>
      </c>
      <c r="L20" s="12" t="s">
        <v>54</v>
      </c>
      <c r="M20" s="15">
        <v>-12.4</v>
      </c>
      <c r="N20" s="9">
        <v>4</v>
      </c>
      <c r="O20" s="16">
        <v>149.721</v>
      </c>
      <c r="P20" s="15">
        <f t="shared" si="4"/>
        <v>35.0164598624049</v>
      </c>
      <c r="Q20" s="16">
        <v>8.93799999999999</v>
      </c>
      <c r="R20" s="16">
        <v>27.933</v>
      </c>
      <c r="S20" s="15">
        <f t="shared" si="5"/>
        <v>6.53291638004393</v>
      </c>
      <c r="T20" s="16">
        <v>6.7039</v>
      </c>
      <c r="U20" s="15">
        <f t="shared" si="2"/>
        <v>-1.6789647765738</v>
      </c>
      <c r="V20" s="15">
        <f t="shared" si="3"/>
        <v>0.0273494779128133</v>
      </c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</row>
    <row r="21" ht="16.2" customHeight="1" spans="1:94">
      <c r="A21" s="7" t="s">
        <v>47</v>
      </c>
      <c r="B21" s="7" t="s">
        <v>55</v>
      </c>
      <c r="C21" s="7" t="s">
        <v>56</v>
      </c>
      <c r="D21" s="7" t="s">
        <v>50</v>
      </c>
      <c r="E21" s="9">
        <v>4600</v>
      </c>
      <c r="F21" s="9">
        <v>-2.1</v>
      </c>
      <c r="G21" s="9">
        <v>431.7</v>
      </c>
      <c r="H21" s="7" t="s">
        <v>51</v>
      </c>
      <c r="I21" s="9">
        <v>1</v>
      </c>
      <c r="J21" s="7" t="s">
        <v>52</v>
      </c>
      <c r="K21" s="15">
        <v>0.3</v>
      </c>
      <c r="L21" s="12" t="s">
        <v>53</v>
      </c>
      <c r="M21" s="15">
        <v>-4.88</v>
      </c>
      <c r="N21" s="9">
        <v>4</v>
      </c>
      <c r="O21" s="15">
        <v>170.792</v>
      </c>
      <c r="P21" s="15">
        <f>Q21*(N21^0.5)</f>
        <v>26.732</v>
      </c>
      <c r="Q21" s="15">
        <v>13.366</v>
      </c>
      <c r="R21" s="15">
        <v>191.584</v>
      </c>
      <c r="S21" s="15">
        <f>T21*(N21^0.5)</f>
        <v>71.288</v>
      </c>
      <c r="T21" s="15">
        <v>35.644</v>
      </c>
      <c r="U21" s="15">
        <f t="shared" si="2"/>
        <v>0.114879912892919</v>
      </c>
      <c r="V21" s="15">
        <f t="shared" si="3"/>
        <v>0.0407386687232236</v>
      </c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</row>
    <row r="22" ht="16.2" customHeight="1" spans="1:94">
      <c r="A22" s="7" t="s">
        <v>47</v>
      </c>
      <c r="B22" s="7" t="s">
        <v>55</v>
      </c>
      <c r="C22" s="7" t="s">
        <v>56</v>
      </c>
      <c r="D22" s="7" t="s">
        <v>50</v>
      </c>
      <c r="E22" s="9">
        <v>4600</v>
      </c>
      <c r="F22" s="9">
        <v>-2.1</v>
      </c>
      <c r="G22" s="9">
        <v>431.7</v>
      </c>
      <c r="H22" s="7" t="s">
        <v>51</v>
      </c>
      <c r="I22" s="9">
        <v>1</v>
      </c>
      <c r="J22" s="7" t="s">
        <v>52</v>
      </c>
      <c r="K22" s="15">
        <v>1.4</v>
      </c>
      <c r="L22" s="12" t="s">
        <v>53</v>
      </c>
      <c r="M22" s="15">
        <v>-8.65</v>
      </c>
      <c r="N22" s="9">
        <v>4</v>
      </c>
      <c r="O22" s="15">
        <v>170.792</v>
      </c>
      <c r="P22" s="15">
        <f>Q22*(N22^0.5)</f>
        <v>26.732</v>
      </c>
      <c r="Q22" s="15">
        <v>13.366</v>
      </c>
      <c r="R22" s="15">
        <v>227.228</v>
      </c>
      <c r="S22" s="15">
        <f>T22*(N22^0.5)</f>
        <v>50.494</v>
      </c>
      <c r="T22" s="15">
        <v>25.247</v>
      </c>
      <c r="U22" s="15">
        <f t="shared" si="2"/>
        <v>0.285507476840237</v>
      </c>
      <c r="V22" s="15">
        <f t="shared" si="3"/>
        <v>0.0184695965845527</v>
      </c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</row>
    <row r="23" ht="16.2" customHeight="1" spans="1:94">
      <c r="A23" s="7" t="s">
        <v>47</v>
      </c>
      <c r="B23" s="7" t="s">
        <v>55</v>
      </c>
      <c r="C23" s="7" t="s">
        <v>56</v>
      </c>
      <c r="D23" s="7" t="s">
        <v>50</v>
      </c>
      <c r="E23" s="9">
        <v>4600</v>
      </c>
      <c r="F23" s="9">
        <v>-2.1</v>
      </c>
      <c r="G23" s="9">
        <v>431.7</v>
      </c>
      <c r="H23" s="7" t="s">
        <v>51</v>
      </c>
      <c r="I23" s="9">
        <v>1</v>
      </c>
      <c r="J23" s="7" t="s">
        <v>52</v>
      </c>
      <c r="K23" s="15">
        <v>1.9</v>
      </c>
      <c r="L23" s="12" t="s">
        <v>53</v>
      </c>
      <c r="M23" s="15">
        <v>-12.52</v>
      </c>
      <c r="N23" s="9">
        <v>4</v>
      </c>
      <c r="O23" s="15">
        <v>170.792</v>
      </c>
      <c r="P23" s="15">
        <f>Q23*(N23^0.5)</f>
        <v>26.732</v>
      </c>
      <c r="Q23" s="15">
        <v>13.366</v>
      </c>
      <c r="R23" s="15">
        <v>201.98</v>
      </c>
      <c r="S23" s="15">
        <f>T23*(N23^0.5)</f>
        <v>59.406</v>
      </c>
      <c r="T23" s="15">
        <v>29.703</v>
      </c>
      <c r="U23" s="15">
        <f t="shared" si="2"/>
        <v>0.167722240748388</v>
      </c>
      <c r="V23" s="15">
        <f t="shared" si="3"/>
        <v>0.0277508441181543</v>
      </c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</row>
    <row r="24" ht="16.2" customHeight="1" spans="1:94">
      <c r="A24" s="7" t="s">
        <v>47</v>
      </c>
      <c r="B24" s="7" t="s">
        <v>55</v>
      </c>
      <c r="C24" s="7" t="s">
        <v>56</v>
      </c>
      <c r="D24" s="7" t="s">
        <v>50</v>
      </c>
      <c r="E24" s="9">
        <v>4600</v>
      </c>
      <c r="F24" s="9">
        <v>-2.1</v>
      </c>
      <c r="G24" s="9">
        <v>431.7</v>
      </c>
      <c r="H24" s="7" t="s">
        <v>51</v>
      </c>
      <c r="I24" s="9">
        <v>1</v>
      </c>
      <c r="J24" s="7" t="s">
        <v>52</v>
      </c>
      <c r="K24" s="15">
        <v>2.1</v>
      </c>
      <c r="L24" s="12" t="s">
        <v>54</v>
      </c>
      <c r="M24" s="15">
        <v>-14.32</v>
      </c>
      <c r="N24" s="9">
        <v>4</v>
      </c>
      <c r="O24" s="15">
        <v>170.792</v>
      </c>
      <c r="P24" s="15">
        <f>Q24*(N24^0.5)</f>
        <v>26.732</v>
      </c>
      <c r="Q24" s="15">
        <v>13.366</v>
      </c>
      <c r="R24" s="15">
        <v>172.277</v>
      </c>
      <c r="S24" s="15">
        <f>T24*(N24^0.5)</f>
        <v>38.614</v>
      </c>
      <c r="T24" s="15">
        <v>19.307</v>
      </c>
      <c r="U24" s="15">
        <f t="shared" si="2"/>
        <v>0.00865720467138331</v>
      </c>
      <c r="V24" s="15">
        <f t="shared" si="3"/>
        <v>0.0186840372891851</v>
      </c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</row>
    <row r="25" ht="16.2" customHeight="1" spans="1:94">
      <c r="A25" s="7" t="s">
        <v>47</v>
      </c>
      <c r="B25" s="7" t="s">
        <v>55</v>
      </c>
      <c r="C25" s="7" t="s">
        <v>56</v>
      </c>
      <c r="D25" s="7" t="s">
        <v>50</v>
      </c>
      <c r="E25" s="9">
        <v>4585</v>
      </c>
      <c r="F25" s="9">
        <v>-1.05</v>
      </c>
      <c r="G25" s="9">
        <v>434.3</v>
      </c>
      <c r="H25" s="7" t="s">
        <v>51</v>
      </c>
      <c r="I25" s="9">
        <v>2</v>
      </c>
      <c r="J25" s="7" t="s">
        <v>52</v>
      </c>
      <c r="K25" s="15">
        <v>0.4</v>
      </c>
      <c r="L25" s="12" t="s">
        <v>53</v>
      </c>
      <c r="M25" s="15">
        <v>-2.7</v>
      </c>
      <c r="N25" s="9">
        <v>3</v>
      </c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>
        <v>2.46847</v>
      </c>
      <c r="BT25" s="15">
        <f t="shared" ref="BT25:BT36" si="6">BU25*(N25^0.5)</f>
        <v>0.218446247850587</v>
      </c>
      <c r="BU25" s="15">
        <v>0.12612</v>
      </c>
      <c r="BV25" s="15">
        <v>3.06306</v>
      </c>
      <c r="BW25" s="15">
        <f t="shared" ref="BW25:BW36" si="7">BX25*(N25^0.5)</f>
        <v>0.062423111104782</v>
      </c>
      <c r="BX25" s="15">
        <v>0.0360399999999998</v>
      </c>
      <c r="BY25" s="15">
        <f t="shared" ref="BY25:BY38" si="8">LN(BV25)-LN(BS25)</f>
        <v>0.215815890783873</v>
      </c>
      <c r="BZ25" s="15">
        <f t="shared" ref="BZ25:BZ38" si="9">(BW25^2)/(N25*(BV25^2))+(BT25^2)/(N25*(BS25^2))</f>
        <v>0.0027488700264654</v>
      </c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</row>
    <row r="26" ht="16.2" customHeight="1" spans="1:94">
      <c r="A26" s="7" t="s">
        <v>47</v>
      </c>
      <c r="B26" s="7" t="s">
        <v>55</v>
      </c>
      <c r="C26" s="7" t="s">
        <v>56</v>
      </c>
      <c r="D26" s="7" t="s">
        <v>50</v>
      </c>
      <c r="E26" s="9">
        <v>4585</v>
      </c>
      <c r="F26" s="9">
        <v>-1.05</v>
      </c>
      <c r="G26" s="9">
        <v>434.3</v>
      </c>
      <c r="H26" s="7" t="s">
        <v>51</v>
      </c>
      <c r="I26" s="9">
        <v>2</v>
      </c>
      <c r="J26" s="7" t="s">
        <v>52</v>
      </c>
      <c r="K26" s="15">
        <v>1.6</v>
      </c>
      <c r="L26" s="12" t="s">
        <v>53</v>
      </c>
      <c r="M26" s="15">
        <v>-5.9</v>
      </c>
      <c r="N26" s="9">
        <v>3</v>
      </c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>
        <v>2.46847</v>
      </c>
      <c r="BT26" s="15">
        <f t="shared" si="6"/>
        <v>0.218446247850587</v>
      </c>
      <c r="BU26" s="15">
        <v>0.12612</v>
      </c>
      <c r="BV26" s="15">
        <v>1.96396</v>
      </c>
      <c r="BW26" s="15">
        <f t="shared" si="7"/>
        <v>0.280886679463445</v>
      </c>
      <c r="BX26" s="15">
        <v>0.16217</v>
      </c>
      <c r="BY26" s="15">
        <f t="shared" si="8"/>
        <v>-0.228635682387406</v>
      </c>
      <c r="BZ26" s="15">
        <f t="shared" si="9"/>
        <v>0.00942872551377098</v>
      </c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</row>
    <row r="27" ht="16.2" customHeight="1" spans="1:94">
      <c r="A27" s="7" t="s">
        <v>47</v>
      </c>
      <c r="B27" s="7" t="s">
        <v>55</v>
      </c>
      <c r="C27" s="7" t="s">
        <v>56</v>
      </c>
      <c r="D27" s="7" t="s">
        <v>50</v>
      </c>
      <c r="E27" s="9">
        <v>4585</v>
      </c>
      <c r="F27" s="9">
        <v>-1.05</v>
      </c>
      <c r="G27" s="9">
        <v>434.3</v>
      </c>
      <c r="H27" s="7" t="s">
        <v>51</v>
      </c>
      <c r="I27" s="9">
        <v>2</v>
      </c>
      <c r="J27" s="7" t="s">
        <v>52</v>
      </c>
      <c r="K27" s="15">
        <v>2</v>
      </c>
      <c r="L27" s="12" t="s">
        <v>54</v>
      </c>
      <c r="M27" s="15">
        <v>-8.4</v>
      </c>
      <c r="N27" s="9">
        <v>3</v>
      </c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>
        <v>2.46847</v>
      </c>
      <c r="BT27" s="15">
        <f t="shared" si="6"/>
        <v>0.218446247850587</v>
      </c>
      <c r="BU27" s="15">
        <v>0.12612</v>
      </c>
      <c r="BV27" s="15">
        <v>2.45045</v>
      </c>
      <c r="BW27" s="15">
        <f t="shared" si="7"/>
        <v>0.46812137176164</v>
      </c>
      <c r="BX27" s="15">
        <v>0.27027</v>
      </c>
      <c r="BY27" s="15">
        <f t="shared" si="8"/>
        <v>-0.00732684435338293</v>
      </c>
      <c r="BZ27" s="15">
        <f t="shared" si="9"/>
        <v>0.0147752035239005</v>
      </c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</row>
    <row r="28" ht="16.2" customHeight="1" spans="1:94">
      <c r="A28" s="7" t="s">
        <v>47</v>
      </c>
      <c r="B28" s="7" t="s">
        <v>55</v>
      </c>
      <c r="C28" s="7" t="s">
        <v>56</v>
      </c>
      <c r="D28" s="7" t="s">
        <v>50</v>
      </c>
      <c r="E28" s="9">
        <v>4585</v>
      </c>
      <c r="F28" s="9">
        <v>-1.05</v>
      </c>
      <c r="G28" s="9">
        <v>434.3</v>
      </c>
      <c r="H28" s="7" t="s">
        <v>51</v>
      </c>
      <c r="I28" s="9">
        <v>2</v>
      </c>
      <c r="J28" s="7" t="s">
        <v>52</v>
      </c>
      <c r="K28" s="15">
        <v>2.4</v>
      </c>
      <c r="L28" s="12" t="s">
        <v>54</v>
      </c>
      <c r="M28" s="15">
        <v>-10.3</v>
      </c>
      <c r="N28" s="9">
        <v>3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>
        <v>2.46847</v>
      </c>
      <c r="BT28" s="15">
        <f t="shared" si="6"/>
        <v>0.218446247850587</v>
      </c>
      <c r="BU28" s="15">
        <v>0.12612</v>
      </c>
      <c r="BV28" s="15">
        <v>3.06306</v>
      </c>
      <c r="BW28" s="15">
        <f t="shared" si="7"/>
        <v>0.062423111104782</v>
      </c>
      <c r="BX28" s="15">
        <v>0.0360399999999998</v>
      </c>
      <c r="BY28" s="15">
        <f t="shared" si="8"/>
        <v>0.215815890783873</v>
      </c>
      <c r="BZ28" s="15">
        <f t="shared" si="9"/>
        <v>0.0027488700264654</v>
      </c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</row>
    <row r="29" ht="16.2" customHeight="1" spans="1:94">
      <c r="A29" s="7" t="s">
        <v>47</v>
      </c>
      <c r="B29" s="7" t="s">
        <v>55</v>
      </c>
      <c r="C29" s="7" t="s">
        <v>56</v>
      </c>
      <c r="D29" s="7" t="s">
        <v>50</v>
      </c>
      <c r="E29" s="9">
        <v>4585</v>
      </c>
      <c r="F29" s="9">
        <v>-1.05</v>
      </c>
      <c r="G29" s="9">
        <v>434.3</v>
      </c>
      <c r="H29" s="7" t="s">
        <v>51</v>
      </c>
      <c r="I29" s="9">
        <v>3</v>
      </c>
      <c r="J29" s="7" t="s">
        <v>52</v>
      </c>
      <c r="K29" s="15">
        <v>0.4</v>
      </c>
      <c r="L29" s="12" t="s">
        <v>53</v>
      </c>
      <c r="M29" s="15">
        <v>-2.7</v>
      </c>
      <c r="N29" s="9">
        <v>3</v>
      </c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>
        <v>3.56757</v>
      </c>
      <c r="BT29" s="15">
        <f t="shared" si="6"/>
        <v>0.0936173461490982</v>
      </c>
      <c r="BU29" s="15">
        <v>0.0540500000000002</v>
      </c>
      <c r="BV29" s="15">
        <v>3.76577</v>
      </c>
      <c r="BW29" s="15">
        <f t="shared" si="7"/>
        <v>0.0936173461490982</v>
      </c>
      <c r="BX29" s="15">
        <v>0.0540500000000002</v>
      </c>
      <c r="BY29" s="15">
        <f t="shared" si="8"/>
        <v>0.0540676638536082</v>
      </c>
      <c r="BZ29" s="15">
        <f t="shared" si="9"/>
        <v>0.00043554153544563</v>
      </c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</row>
    <row r="30" ht="16.2" customHeight="1" spans="1:94">
      <c r="A30" s="7" t="s">
        <v>47</v>
      </c>
      <c r="B30" s="7" t="s">
        <v>55</v>
      </c>
      <c r="C30" s="7" t="s">
        <v>56</v>
      </c>
      <c r="D30" s="7" t="s">
        <v>50</v>
      </c>
      <c r="E30" s="9">
        <v>4585</v>
      </c>
      <c r="F30" s="9">
        <v>-1.05</v>
      </c>
      <c r="G30" s="9">
        <v>434.3</v>
      </c>
      <c r="H30" s="7" t="s">
        <v>51</v>
      </c>
      <c r="I30" s="9">
        <v>3</v>
      </c>
      <c r="J30" s="7" t="s">
        <v>52</v>
      </c>
      <c r="K30" s="15">
        <v>1.6</v>
      </c>
      <c r="L30" s="12" t="s">
        <v>53</v>
      </c>
      <c r="M30" s="15">
        <v>-5.9</v>
      </c>
      <c r="N30" s="9">
        <v>3</v>
      </c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>
        <v>3.56757</v>
      </c>
      <c r="BT30" s="15">
        <f t="shared" si="6"/>
        <v>0.0936173461490982</v>
      </c>
      <c r="BU30" s="15">
        <v>0.0540500000000002</v>
      </c>
      <c r="BV30" s="15">
        <v>3.33333</v>
      </c>
      <c r="BW30" s="15">
        <f t="shared" si="7"/>
        <v>0.343292470060151</v>
      </c>
      <c r="BX30" s="15">
        <v>0.1982</v>
      </c>
      <c r="BY30" s="15">
        <f t="shared" si="8"/>
        <v>-0.0679128874346597</v>
      </c>
      <c r="BZ30" s="15">
        <f t="shared" si="9"/>
        <v>0.00376503233540946</v>
      </c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</row>
    <row r="31" ht="16.2" customHeight="1" spans="1:94">
      <c r="A31" s="7" t="s">
        <v>47</v>
      </c>
      <c r="B31" s="7" t="s">
        <v>55</v>
      </c>
      <c r="C31" s="7" t="s">
        <v>56</v>
      </c>
      <c r="D31" s="7" t="s">
        <v>50</v>
      </c>
      <c r="E31" s="9">
        <v>4585</v>
      </c>
      <c r="F31" s="9">
        <v>-1.05</v>
      </c>
      <c r="G31" s="9">
        <v>434.3</v>
      </c>
      <c r="H31" s="7" t="s">
        <v>51</v>
      </c>
      <c r="I31" s="9">
        <v>3</v>
      </c>
      <c r="J31" s="7" t="s">
        <v>52</v>
      </c>
      <c r="K31" s="15">
        <v>2</v>
      </c>
      <c r="L31" s="12" t="s">
        <v>54</v>
      </c>
      <c r="M31" s="15">
        <v>-8.4</v>
      </c>
      <c r="N31" s="9">
        <v>3</v>
      </c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>
        <v>3.56757</v>
      </c>
      <c r="BT31" s="15">
        <f t="shared" si="6"/>
        <v>0.0936173461490982</v>
      </c>
      <c r="BU31" s="15">
        <v>0.0540500000000002</v>
      </c>
      <c r="BV31" s="15">
        <v>3.56757</v>
      </c>
      <c r="BW31" s="15">
        <f t="shared" si="7"/>
        <v>0.499332927314032</v>
      </c>
      <c r="BX31" s="15">
        <v>0.28829</v>
      </c>
      <c r="BY31" s="15">
        <f t="shared" si="8"/>
        <v>0</v>
      </c>
      <c r="BZ31" s="15">
        <f t="shared" si="9"/>
        <v>0.00675954822707067</v>
      </c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</row>
    <row r="32" ht="16.2" customHeight="1" spans="1:94">
      <c r="A32" s="7" t="s">
        <v>47</v>
      </c>
      <c r="B32" s="7" t="s">
        <v>55</v>
      </c>
      <c r="C32" s="7" t="s">
        <v>56</v>
      </c>
      <c r="D32" s="7" t="s">
        <v>50</v>
      </c>
      <c r="E32" s="9">
        <v>4585</v>
      </c>
      <c r="F32" s="9">
        <v>-1.05</v>
      </c>
      <c r="G32" s="9">
        <v>434.3</v>
      </c>
      <c r="H32" s="7" t="s">
        <v>51</v>
      </c>
      <c r="I32" s="9">
        <v>3</v>
      </c>
      <c r="J32" s="7" t="s">
        <v>52</v>
      </c>
      <c r="K32" s="15">
        <v>2.4</v>
      </c>
      <c r="L32" s="12" t="s">
        <v>54</v>
      </c>
      <c r="M32" s="15">
        <v>-10.3</v>
      </c>
      <c r="N32" s="9">
        <v>3</v>
      </c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>
        <v>3.56757</v>
      </c>
      <c r="BT32" s="15">
        <f t="shared" si="6"/>
        <v>0.0936173461490982</v>
      </c>
      <c r="BU32" s="15">
        <v>0.0540500000000002</v>
      </c>
      <c r="BV32" s="15">
        <v>3.76577</v>
      </c>
      <c r="BW32" s="15">
        <f t="shared" si="7"/>
        <v>0.062405790596707</v>
      </c>
      <c r="BX32" s="15">
        <v>0.0360300000000002</v>
      </c>
      <c r="BY32" s="15">
        <f t="shared" si="8"/>
        <v>0.0540676638536082</v>
      </c>
      <c r="BZ32" s="15">
        <f t="shared" si="9"/>
        <v>0.000321075779294844</v>
      </c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</row>
    <row r="33" ht="16.2" customHeight="1" spans="1:94">
      <c r="A33" s="7" t="s">
        <v>47</v>
      </c>
      <c r="B33" s="7" t="s">
        <v>55</v>
      </c>
      <c r="C33" s="7" t="s">
        <v>56</v>
      </c>
      <c r="D33" s="7" t="s">
        <v>50</v>
      </c>
      <c r="E33" s="9">
        <v>4585</v>
      </c>
      <c r="F33" s="9">
        <v>-1.05</v>
      </c>
      <c r="G33" s="9">
        <v>434.3</v>
      </c>
      <c r="H33" s="7" t="s">
        <v>51</v>
      </c>
      <c r="I33" s="9">
        <v>4</v>
      </c>
      <c r="J33" s="7" t="s">
        <v>52</v>
      </c>
      <c r="K33" s="15">
        <v>0.4</v>
      </c>
      <c r="L33" s="12" t="s">
        <v>53</v>
      </c>
      <c r="M33" s="15">
        <v>-2.7</v>
      </c>
      <c r="N33" s="9">
        <v>3</v>
      </c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>
        <v>3.33333</v>
      </c>
      <c r="BT33" s="15">
        <f t="shared" si="6"/>
        <v>0.187234692298196</v>
      </c>
      <c r="BU33" s="15">
        <v>0.1081</v>
      </c>
      <c r="BV33" s="15">
        <v>3.51351</v>
      </c>
      <c r="BW33" s="15">
        <f t="shared" si="7"/>
        <v>0.218463568358662</v>
      </c>
      <c r="BX33" s="15">
        <v>0.12613</v>
      </c>
      <c r="BY33" s="15">
        <f t="shared" si="8"/>
        <v>0.0526437334854222</v>
      </c>
      <c r="BZ33" s="15">
        <f t="shared" si="9"/>
        <v>0.0023404146445015</v>
      </c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</row>
    <row r="34" ht="16.2" customHeight="1" spans="1:94">
      <c r="A34" s="7" t="s">
        <v>47</v>
      </c>
      <c r="B34" s="7" t="s">
        <v>55</v>
      </c>
      <c r="C34" s="7" t="s">
        <v>56</v>
      </c>
      <c r="D34" s="7" t="s">
        <v>50</v>
      </c>
      <c r="E34" s="9">
        <v>4585</v>
      </c>
      <c r="F34" s="9">
        <v>-1.05</v>
      </c>
      <c r="G34" s="9">
        <v>434.3</v>
      </c>
      <c r="H34" s="7" t="s">
        <v>51</v>
      </c>
      <c r="I34" s="9">
        <v>4</v>
      </c>
      <c r="J34" s="7" t="s">
        <v>52</v>
      </c>
      <c r="K34" s="15">
        <v>1.6</v>
      </c>
      <c r="L34" s="12" t="s">
        <v>53</v>
      </c>
      <c r="M34" s="15">
        <v>-5.9</v>
      </c>
      <c r="N34" s="9">
        <v>3</v>
      </c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>
        <v>3.33333</v>
      </c>
      <c r="BT34" s="15">
        <f t="shared" si="6"/>
        <v>0.187234692298196</v>
      </c>
      <c r="BU34" s="15">
        <v>0.1081</v>
      </c>
      <c r="BV34" s="15">
        <v>2.99099</v>
      </c>
      <c r="BW34" s="15">
        <f t="shared" si="7"/>
        <v>0.280869358955369</v>
      </c>
      <c r="BX34" s="15">
        <v>0.16216</v>
      </c>
      <c r="BY34" s="15">
        <f t="shared" si="8"/>
        <v>-0.108367368046638</v>
      </c>
      <c r="BZ34" s="15">
        <f t="shared" si="9"/>
        <v>0.00399109928413926</v>
      </c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</row>
    <row r="35" ht="16.2" customHeight="1" spans="1:94">
      <c r="A35" s="7" t="s">
        <v>47</v>
      </c>
      <c r="B35" s="7" t="s">
        <v>55</v>
      </c>
      <c r="C35" s="7" t="s">
        <v>56</v>
      </c>
      <c r="D35" s="7" t="s">
        <v>50</v>
      </c>
      <c r="E35" s="9">
        <v>4585</v>
      </c>
      <c r="F35" s="9">
        <v>-1.05</v>
      </c>
      <c r="G35" s="9">
        <v>434.3</v>
      </c>
      <c r="H35" s="7" t="s">
        <v>51</v>
      </c>
      <c r="I35" s="9">
        <v>4</v>
      </c>
      <c r="J35" s="7" t="s">
        <v>52</v>
      </c>
      <c r="K35" s="15">
        <v>2</v>
      </c>
      <c r="L35" s="12" t="s">
        <v>54</v>
      </c>
      <c r="M35" s="15">
        <v>-8.4</v>
      </c>
      <c r="N35" s="9">
        <v>3</v>
      </c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>
        <v>3.33333</v>
      </c>
      <c r="BT35" s="15">
        <f t="shared" si="6"/>
        <v>0.187234692298196</v>
      </c>
      <c r="BU35" s="15">
        <v>0.1081</v>
      </c>
      <c r="BV35" s="15">
        <v>3.24324</v>
      </c>
      <c r="BW35" s="15">
        <f t="shared" si="7"/>
        <v>0.218463568358662</v>
      </c>
      <c r="BX35" s="15">
        <v>0.12613</v>
      </c>
      <c r="BY35" s="15">
        <f t="shared" si="8"/>
        <v>-0.0273989741881144</v>
      </c>
      <c r="BZ35" s="15">
        <f t="shared" si="9"/>
        <v>0.00256414860996827</v>
      </c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</row>
    <row r="36" ht="16.2" customHeight="1" spans="1:94">
      <c r="A36" s="7" t="s">
        <v>47</v>
      </c>
      <c r="B36" s="7" t="s">
        <v>55</v>
      </c>
      <c r="C36" s="7" t="s">
        <v>56</v>
      </c>
      <c r="D36" s="7" t="s">
        <v>50</v>
      </c>
      <c r="E36" s="9">
        <v>4585</v>
      </c>
      <c r="F36" s="9">
        <v>-1.05</v>
      </c>
      <c r="G36" s="9">
        <v>434.3</v>
      </c>
      <c r="H36" s="7" t="s">
        <v>51</v>
      </c>
      <c r="I36" s="9">
        <v>4</v>
      </c>
      <c r="J36" s="7" t="s">
        <v>52</v>
      </c>
      <c r="K36" s="15">
        <v>2.4</v>
      </c>
      <c r="L36" s="12" t="s">
        <v>54</v>
      </c>
      <c r="M36" s="15">
        <v>-10.3</v>
      </c>
      <c r="N36" s="9">
        <v>3</v>
      </c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>
        <v>3.33333</v>
      </c>
      <c r="BT36" s="15">
        <f t="shared" si="6"/>
        <v>0.187234692298196</v>
      </c>
      <c r="BU36" s="15">
        <v>0.1081</v>
      </c>
      <c r="BV36" s="15">
        <v>3.51351</v>
      </c>
      <c r="BW36" s="15">
        <f t="shared" si="7"/>
        <v>0.530544482866423</v>
      </c>
      <c r="BX36" s="15">
        <v>0.30631</v>
      </c>
      <c r="BY36" s="15">
        <f t="shared" si="8"/>
        <v>0.0526437334854222</v>
      </c>
      <c r="BZ36" s="15">
        <f t="shared" si="9"/>
        <v>0.00865216849077212</v>
      </c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</row>
    <row r="37" ht="15" customHeight="1" spans="1:94">
      <c r="A37" s="7" t="s">
        <v>47</v>
      </c>
      <c r="B37" s="9">
        <v>92.017</v>
      </c>
      <c r="C37" s="9">
        <v>31.441</v>
      </c>
      <c r="D37" s="7" t="s">
        <v>50</v>
      </c>
      <c r="E37" s="9">
        <v>4500</v>
      </c>
      <c r="F37" s="9">
        <v>-1.2</v>
      </c>
      <c r="G37" s="9">
        <v>431.7</v>
      </c>
      <c r="H37" s="7" t="s">
        <v>51</v>
      </c>
      <c r="I37" s="9">
        <v>2</v>
      </c>
      <c r="J37" s="7" t="s">
        <v>52</v>
      </c>
      <c r="K37" s="15">
        <v>0.68</v>
      </c>
      <c r="L37" s="12" t="s">
        <v>53</v>
      </c>
      <c r="M37" s="15">
        <v>-2.35</v>
      </c>
      <c r="N37" s="9">
        <v>4</v>
      </c>
      <c r="O37" s="15">
        <v>53</v>
      </c>
      <c r="P37" s="15">
        <f>Q37*(N37^0.5)</f>
        <v>2.64</v>
      </c>
      <c r="Q37" s="15">
        <v>1.32</v>
      </c>
      <c r="R37" s="15">
        <v>42.1</v>
      </c>
      <c r="S37" s="15">
        <f>T37*(N37^0.5)</f>
        <v>3.46</v>
      </c>
      <c r="T37" s="15">
        <v>1.73</v>
      </c>
      <c r="U37" s="15">
        <f>LN(R37)-LN(O37)</f>
        <v>-0.230244172863786</v>
      </c>
      <c r="V37" s="15">
        <f>(S37^2)/(N37*(R37^2))+(P37^2)/(N37*(O37^2))</f>
        <v>0.00230889669989314</v>
      </c>
      <c r="W37" s="15"/>
      <c r="X37" s="15"/>
      <c r="Y37" s="15"/>
      <c r="Z37" s="15"/>
      <c r="AA37" s="15"/>
      <c r="AB37" s="15"/>
      <c r="AC37" s="15"/>
      <c r="AD37" s="15"/>
      <c r="AE37" s="15">
        <v>28.19</v>
      </c>
      <c r="AF37" s="15">
        <f>AG37*(N37^0.5)</f>
        <v>1.22</v>
      </c>
      <c r="AG37" s="15">
        <v>0.61</v>
      </c>
      <c r="AH37" s="15">
        <v>25.77</v>
      </c>
      <c r="AI37" s="15">
        <f>AJ37*(N37^0.5)</f>
        <v>1.54</v>
      </c>
      <c r="AJ37" s="15">
        <v>0.77</v>
      </c>
      <c r="AK37" s="15">
        <f>LN(AH37)-LN(AE37)</f>
        <v>-0.0897562804617476</v>
      </c>
      <c r="AL37" s="15">
        <f>(AI37^2)/(N37*(AH37^2))+(AF37^2)/(N37*(AE37^2))</f>
        <v>0.00136103786176928</v>
      </c>
      <c r="AM37" s="15">
        <v>264.58</v>
      </c>
      <c r="AN37" s="15">
        <f>AO37*(N37^0.5)</f>
        <v>26.54</v>
      </c>
      <c r="AO37" s="15">
        <v>13.27</v>
      </c>
      <c r="AP37" s="15">
        <v>257.39</v>
      </c>
      <c r="AQ37" s="15">
        <f>AR37*(N37^0.5)</f>
        <v>32.72</v>
      </c>
      <c r="AR37" s="15">
        <v>16.36</v>
      </c>
      <c r="AS37" s="15">
        <f>LN(AP37)-LN(AM37)</f>
        <v>-0.0275512186657396</v>
      </c>
      <c r="AT37" s="15">
        <f>(AQ37^2)/(N37*(AP37^2))+(AN37^2)/(N37*(AM37^2))</f>
        <v>0.00655553788857089</v>
      </c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>
        <v>358.485666666667</v>
      </c>
      <c r="BT37" s="15">
        <f>BS37*0.294645413711549</f>
        <v>105.626157564661</v>
      </c>
      <c r="BU37" s="15"/>
      <c r="BV37" s="15">
        <v>316.035666666667</v>
      </c>
      <c r="BW37" s="15">
        <f>BV37*0.294645413711549</f>
        <v>93.1184597526053</v>
      </c>
      <c r="BX37" s="15"/>
      <c r="BY37" s="15">
        <f t="shared" si="8"/>
        <v>-0.126033601420423</v>
      </c>
      <c r="BZ37" s="15">
        <f t="shared" si="9"/>
        <v>0.0434079599106249</v>
      </c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</row>
    <row r="38" ht="15" customHeight="1" spans="1:94">
      <c r="A38" s="7" t="s">
        <v>47</v>
      </c>
      <c r="B38" s="9">
        <v>92.017</v>
      </c>
      <c r="C38" s="9">
        <v>31.441</v>
      </c>
      <c r="D38" s="7" t="s">
        <v>50</v>
      </c>
      <c r="E38" s="9">
        <v>4500</v>
      </c>
      <c r="F38" s="9">
        <v>-1.2</v>
      </c>
      <c r="G38" s="9">
        <v>431.7</v>
      </c>
      <c r="H38" s="7" t="s">
        <v>51</v>
      </c>
      <c r="I38" s="9">
        <v>6</v>
      </c>
      <c r="J38" s="12" t="s">
        <v>57</v>
      </c>
      <c r="K38" s="15">
        <v>0.73</v>
      </c>
      <c r="L38" s="12" t="s">
        <v>53</v>
      </c>
      <c r="M38" s="15">
        <v>-1.86</v>
      </c>
      <c r="N38" s="9">
        <v>4</v>
      </c>
      <c r="O38" s="15">
        <v>53</v>
      </c>
      <c r="P38" s="15">
        <f>Q38*(N38^0.5)</f>
        <v>2.64</v>
      </c>
      <c r="Q38" s="15">
        <v>1.32</v>
      </c>
      <c r="R38" s="15">
        <v>63.85</v>
      </c>
      <c r="S38" s="15">
        <f>T38*(N38^0.5)</f>
        <v>2.64</v>
      </c>
      <c r="T38" s="15">
        <v>1.32</v>
      </c>
      <c r="U38" s="15">
        <f>LN(R38)-LN(O38)</f>
        <v>0.186244668926426</v>
      </c>
      <c r="V38" s="15">
        <f>(S38^2)/(N38*(R38^2))+(P38^2)/(N38*(O38^2))</f>
        <v>0.0010476835945798</v>
      </c>
      <c r="W38" s="15"/>
      <c r="X38" s="15"/>
      <c r="Y38" s="15"/>
      <c r="Z38" s="15"/>
      <c r="AA38" s="15"/>
      <c r="AB38" s="15"/>
      <c r="AC38" s="15"/>
      <c r="AD38" s="15"/>
      <c r="AE38" s="15">
        <v>28.19</v>
      </c>
      <c r="AF38" s="15">
        <f>AG38*(N38^0.5)</f>
        <v>1.22</v>
      </c>
      <c r="AG38" s="15">
        <v>0.61</v>
      </c>
      <c r="AH38" s="15">
        <v>27.38</v>
      </c>
      <c r="AI38" s="15">
        <f>AJ38*(N38^0.5)</f>
        <v>2.04</v>
      </c>
      <c r="AJ38" s="15">
        <v>1.02</v>
      </c>
      <c r="AK38" s="15">
        <f>LN(AH38)-LN(AE38)</f>
        <v>-0.0291544852657184</v>
      </c>
      <c r="AL38" s="15">
        <f>(AI38^2)/(N38*(AH38^2))+(AF38^2)/(N38*(AE38^2))</f>
        <v>0.00185606208953493</v>
      </c>
      <c r="AM38" s="15">
        <v>264.58</v>
      </c>
      <c r="AN38" s="15">
        <f>AO38*(N38^0.5)</f>
        <v>26.54</v>
      </c>
      <c r="AO38" s="15">
        <v>13.27</v>
      </c>
      <c r="AP38" s="15">
        <v>272.17</v>
      </c>
      <c r="AQ38" s="15">
        <f>AR38*(N38^0.5)</f>
        <v>35.7</v>
      </c>
      <c r="AR38" s="15">
        <v>17.85</v>
      </c>
      <c r="AS38" s="15">
        <f>LN(AP38)-LN(AM38)</f>
        <v>0.0282832080306061</v>
      </c>
      <c r="AT38" s="15">
        <f>(AQ38^2)/(N38*(AP38^2))+(AN38^2)/(N38*(AM38^2))</f>
        <v>0.00681678263848327</v>
      </c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>
        <v>358.485666666667</v>
      </c>
      <c r="BT38" s="15">
        <f>BS38*0.294645413711549</f>
        <v>105.626157564661</v>
      </c>
      <c r="BU38" s="15"/>
      <c r="BV38" s="15">
        <v>413.345666666667</v>
      </c>
      <c r="BW38" s="15">
        <f>BV38*0.294645413711549</f>
        <v>121.790404960876</v>
      </c>
      <c r="BX38" s="15"/>
      <c r="BY38" s="15">
        <f t="shared" si="8"/>
        <v>0.142395530359085</v>
      </c>
      <c r="BZ38" s="15">
        <f t="shared" si="9"/>
        <v>0.0434079599106249</v>
      </c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</row>
    <row r="39" spans="1:94">
      <c r="A39" s="7" t="s">
        <v>58</v>
      </c>
      <c r="B39" s="7" t="s">
        <v>59</v>
      </c>
      <c r="C39" s="7" t="s">
        <v>60</v>
      </c>
      <c r="D39" s="7" t="s">
        <v>50</v>
      </c>
      <c r="E39" s="9">
        <v>3500</v>
      </c>
      <c r="F39" s="9">
        <v>1.1</v>
      </c>
      <c r="G39" s="9">
        <v>725</v>
      </c>
      <c r="H39" s="7" t="s">
        <v>51</v>
      </c>
      <c r="I39" s="9">
        <v>5</v>
      </c>
      <c r="J39" s="12" t="s">
        <v>57</v>
      </c>
      <c r="K39" s="15">
        <v>0.73</v>
      </c>
      <c r="L39" s="12" t="s">
        <v>53</v>
      </c>
      <c r="M39" s="15">
        <v>-13.58</v>
      </c>
      <c r="N39" s="9">
        <v>10</v>
      </c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>
        <v>122.54</v>
      </c>
      <c r="AF39" s="15">
        <f>AG39*(N39^0.5)</f>
        <v>17.9301143331547</v>
      </c>
      <c r="AG39" s="15">
        <v>5.67</v>
      </c>
      <c r="AH39" s="15">
        <v>102.36</v>
      </c>
      <c r="AI39" s="15">
        <f>AJ39*(N39^0.5)</f>
        <v>24.3495379832965</v>
      </c>
      <c r="AJ39" s="15">
        <v>7.7</v>
      </c>
      <c r="AK39" s="15">
        <f>LN(AH39)-LN(AE39)</f>
        <v>-0.17994149600592</v>
      </c>
      <c r="AL39" s="15">
        <f>(AI39^2)/(N39*(AH39^2))+(AF39^2)/(N39*(AE39^2))</f>
        <v>0.00779972399577616</v>
      </c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</row>
    <row r="40" spans="1:94">
      <c r="A40" s="7" t="s">
        <v>61</v>
      </c>
      <c r="B40" s="7" t="s">
        <v>62</v>
      </c>
      <c r="C40" s="7" t="s">
        <v>63</v>
      </c>
      <c r="D40" s="7" t="s">
        <v>50</v>
      </c>
      <c r="E40" s="9">
        <v>3512</v>
      </c>
      <c r="F40" s="9">
        <v>1</v>
      </c>
      <c r="G40" s="9">
        <v>409</v>
      </c>
      <c r="H40" s="7" t="s">
        <v>51</v>
      </c>
      <c r="I40" s="9">
        <v>1</v>
      </c>
      <c r="J40" s="7" t="s">
        <v>52</v>
      </c>
      <c r="K40" s="15">
        <v>1</v>
      </c>
      <c r="L40" s="12" t="s">
        <v>53</v>
      </c>
      <c r="M40" s="15"/>
      <c r="N40" s="9">
        <v>9</v>
      </c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>
        <v>104.54</v>
      </c>
      <c r="AF40" s="15">
        <v>18.49</v>
      </c>
      <c r="AG40" s="15"/>
      <c r="AH40" s="15">
        <v>83.49</v>
      </c>
      <c r="AI40" s="15">
        <v>10.54</v>
      </c>
      <c r="AJ40" s="15"/>
      <c r="AK40" s="15">
        <f>LN(AH40)-LN(AE40)</f>
        <v>-0.224842909078867</v>
      </c>
      <c r="AL40" s="15">
        <f>(AI40^2)/(N40*(AH40^2))+(AF40^2)/(N40*(AE40^2))</f>
        <v>0.00524669350842757</v>
      </c>
      <c r="AM40" s="15">
        <v>1101.78</v>
      </c>
      <c r="AN40" s="15">
        <v>327.43</v>
      </c>
      <c r="AO40" s="15"/>
      <c r="AP40" s="15">
        <v>973.43</v>
      </c>
      <c r="AQ40" s="15">
        <v>260.17</v>
      </c>
      <c r="AR40" s="15"/>
      <c r="AS40" s="15">
        <f t="shared" ref="AS40:AS45" si="10">LN(AP40)-LN(AM40)</f>
        <v>-0.123856416027847</v>
      </c>
      <c r="AT40" s="15">
        <f t="shared" ref="AT40:AT45" si="11">(AQ40^2)/(N40*(AP40^2))+(AN40^2)/(N40*(AM40^2))</f>
        <v>0.0177501759116375</v>
      </c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</row>
    <row r="41" spans="1:94">
      <c r="A41" s="7" t="s">
        <v>58</v>
      </c>
      <c r="B41" s="7" t="s">
        <v>64</v>
      </c>
      <c r="C41" s="7" t="s">
        <v>65</v>
      </c>
      <c r="D41" s="7" t="s">
        <v>50</v>
      </c>
      <c r="E41" s="9">
        <v>3561</v>
      </c>
      <c r="F41" s="9">
        <v>1.1</v>
      </c>
      <c r="G41" s="9">
        <v>752.4</v>
      </c>
      <c r="H41" s="7" t="s">
        <v>51</v>
      </c>
      <c r="I41" s="9">
        <v>1</v>
      </c>
      <c r="J41" s="7" t="s">
        <v>52</v>
      </c>
      <c r="K41" s="15">
        <v>1.17</v>
      </c>
      <c r="L41" s="12" t="s">
        <v>53</v>
      </c>
      <c r="M41" s="15">
        <v>-3.68</v>
      </c>
      <c r="N41" s="9">
        <v>4</v>
      </c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>
        <v>0.340668</v>
      </c>
      <c r="AN41" s="15">
        <f>AO41*(N41^0.5)</f>
        <v>0.078198</v>
      </c>
      <c r="AO41" s="15">
        <v>0.039099</v>
      </c>
      <c r="AP41" s="15">
        <v>0.433677</v>
      </c>
      <c r="AQ41" s="15">
        <f>AR41*(N41^0.5)</f>
        <v>0.180456</v>
      </c>
      <c r="AR41" s="15">
        <v>0.090228</v>
      </c>
      <c r="AS41" s="15">
        <f t="shared" si="10"/>
        <v>0.241391621403062</v>
      </c>
      <c r="AT41" s="15">
        <f t="shared" si="11"/>
        <v>0.0564587543264386</v>
      </c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</row>
    <row r="42" ht="15.6" customHeight="1" spans="1:94">
      <c r="A42" s="7" t="s">
        <v>58</v>
      </c>
      <c r="B42" s="7" t="s">
        <v>64</v>
      </c>
      <c r="C42" s="7" t="s">
        <v>65</v>
      </c>
      <c r="D42" s="7" t="s">
        <v>50</v>
      </c>
      <c r="E42" s="9">
        <v>3561</v>
      </c>
      <c r="F42" s="9">
        <v>1.1</v>
      </c>
      <c r="G42" s="9">
        <v>752.4</v>
      </c>
      <c r="H42" s="7" t="s">
        <v>51</v>
      </c>
      <c r="I42" s="9">
        <v>1</v>
      </c>
      <c r="J42" s="7" t="s">
        <v>52</v>
      </c>
      <c r="K42" s="15">
        <v>1.43</v>
      </c>
      <c r="L42" s="12" t="s">
        <v>53</v>
      </c>
      <c r="M42" s="15">
        <v>-3.68</v>
      </c>
      <c r="N42" s="9">
        <v>4</v>
      </c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>
        <v>0.400349</v>
      </c>
      <c r="AN42" s="15">
        <f>AO42*(N42^0.5)</f>
        <v>0.048122</v>
      </c>
      <c r="AO42" s="15">
        <v>0.024061</v>
      </c>
      <c r="AP42" s="15">
        <v>0.49035</v>
      </c>
      <c r="AQ42" s="15">
        <f>AR42*(N42^0.5)</f>
        <v>0.126282</v>
      </c>
      <c r="AR42" s="15">
        <v>0.0631409999999999</v>
      </c>
      <c r="AS42" s="15">
        <f t="shared" si="10"/>
        <v>0.202782755137218</v>
      </c>
      <c r="AT42" s="15">
        <f t="shared" si="11"/>
        <v>0.0201930111595331</v>
      </c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</row>
    <row r="43" spans="1:94">
      <c r="A43" s="7" t="s">
        <v>66</v>
      </c>
      <c r="B43" s="7" t="s">
        <v>67</v>
      </c>
      <c r="C43" s="7" t="s">
        <v>68</v>
      </c>
      <c r="D43" s="7" t="s">
        <v>50</v>
      </c>
      <c r="E43" s="9">
        <v>4754</v>
      </c>
      <c r="F43" s="9">
        <v>-5.3</v>
      </c>
      <c r="G43" s="9">
        <v>270</v>
      </c>
      <c r="H43" s="7" t="s">
        <v>51</v>
      </c>
      <c r="I43" s="9">
        <v>2</v>
      </c>
      <c r="J43" s="7" t="s">
        <v>52</v>
      </c>
      <c r="K43" s="15">
        <v>0.31</v>
      </c>
      <c r="L43" s="12" t="s">
        <v>53</v>
      </c>
      <c r="M43" s="15">
        <v>-12.6</v>
      </c>
      <c r="N43" s="9">
        <v>3</v>
      </c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>
        <v>10.0234</v>
      </c>
      <c r="AF43" s="15">
        <v>0.8339</v>
      </c>
      <c r="AG43" s="15"/>
      <c r="AH43" s="15">
        <v>14.728</v>
      </c>
      <c r="AI43" s="15">
        <v>0.5733</v>
      </c>
      <c r="AJ43" s="15"/>
      <c r="AK43" s="15">
        <f>LN(AH43)-LN(AE43)</f>
        <v>0.384828084473245</v>
      </c>
      <c r="AL43" s="15">
        <f>(AI43^2)/(N43*(AH43^2))+(AF43^2)/(N43*(AE43^2))</f>
        <v>0.00281222799575034</v>
      </c>
      <c r="AM43" s="15">
        <v>230</v>
      </c>
      <c r="AN43" s="15">
        <v>20</v>
      </c>
      <c r="AO43" s="15"/>
      <c r="AP43" s="15">
        <v>385.3</v>
      </c>
      <c r="AQ43" s="15">
        <v>19</v>
      </c>
      <c r="AR43" s="15"/>
      <c r="AS43" s="15">
        <f t="shared" si="10"/>
        <v>0.515942942708916</v>
      </c>
      <c r="AT43" s="15">
        <f t="shared" si="11"/>
        <v>0.00333104404418262</v>
      </c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</row>
    <row r="44" spans="1:94">
      <c r="A44" s="7" t="s">
        <v>66</v>
      </c>
      <c r="B44" s="7" t="s">
        <v>67</v>
      </c>
      <c r="C44" s="7" t="s">
        <v>68</v>
      </c>
      <c r="D44" s="7" t="s">
        <v>50</v>
      </c>
      <c r="E44" s="9">
        <v>4754</v>
      </c>
      <c r="F44" s="9">
        <v>-5.3</v>
      </c>
      <c r="G44" s="9">
        <v>270</v>
      </c>
      <c r="H44" s="7" t="s">
        <v>51</v>
      </c>
      <c r="I44" s="9">
        <v>2</v>
      </c>
      <c r="J44" s="7" t="s">
        <v>52</v>
      </c>
      <c r="K44" s="15">
        <v>3.93</v>
      </c>
      <c r="L44" s="12" t="s">
        <v>54</v>
      </c>
      <c r="M44" s="15">
        <v>-12.1</v>
      </c>
      <c r="N44" s="9">
        <v>3</v>
      </c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>
        <v>10.0234</v>
      </c>
      <c r="AF44" s="15">
        <v>0.8339</v>
      </c>
      <c r="AG44" s="15"/>
      <c r="AH44" s="15">
        <v>12.9697</v>
      </c>
      <c r="AI44" s="15">
        <v>2.2409</v>
      </c>
      <c r="AJ44" s="15"/>
      <c r="AK44" s="15">
        <f>LN(AH44)-LN(AE44)</f>
        <v>0.257693508302617</v>
      </c>
      <c r="AL44" s="15">
        <f>(AI44^2)/(N44*(AH44^2))+(AF44^2)/(N44*(AE44^2))</f>
        <v>0.0122580877254538</v>
      </c>
      <c r="AM44" s="15">
        <v>230</v>
      </c>
      <c r="AN44" s="15">
        <v>20</v>
      </c>
      <c r="AO44" s="15"/>
      <c r="AP44" s="15">
        <v>192.7</v>
      </c>
      <c r="AQ44" s="15">
        <v>30.3</v>
      </c>
      <c r="AR44" s="15"/>
      <c r="AS44" s="15">
        <f t="shared" si="10"/>
        <v>-0.176944733502875</v>
      </c>
      <c r="AT44" s="15">
        <f t="shared" si="11"/>
        <v>0.0107618709141577</v>
      </c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</row>
    <row r="45" spans="1:94">
      <c r="A45" s="7" t="s">
        <v>66</v>
      </c>
      <c r="B45" s="7" t="s">
        <v>69</v>
      </c>
      <c r="C45" s="7" t="s">
        <v>70</v>
      </c>
      <c r="D45" s="7" t="s">
        <v>50</v>
      </c>
      <c r="E45" s="9">
        <v>4754</v>
      </c>
      <c r="F45" s="9">
        <v>-5.3</v>
      </c>
      <c r="G45" s="9">
        <v>270</v>
      </c>
      <c r="H45" s="7" t="s">
        <v>51</v>
      </c>
      <c r="I45" s="9">
        <v>2</v>
      </c>
      <c r="J45" s="7" t="s">
        <v>52</v>
      </c>
      <c r="K45" s="15">
        <v>2.1</v>
      </c>
      <c r="L45" s="12" t="s">
        <v>54</v>
      </c>
      <c r="M45" s="15">
        <v>-2.5</v>
      </c>
      <c r="N45" s="9">
        <v>3</v>
      </c>
      <c r="O45" s="15">
        <v>212.556</v>
      </c>
      <c r="P45" s="15">
        <f>Q45*(N45^0.5)</f>
        <v>92.6196848839381</v>
      </c>
      <c r="Q45" s="15">
        <v>53.474</v>
      </c>
      <c r="R45" s="15">
        <v>269.954</v>
      </c>
      <c r="S45" s="15">
        <f>T45*(N45^0.5)</f>
        <v>109.340903380208</v>
      </c>
      <c r="T45" s="15">
        <v>63.128</v>
      </c>
      <c r="U45" s="15">
        <f>LN(R45)-LN(O45)</f>
        <v>0.239046091054864</v>
      </c>
      <c r="V45" s="15">
        <f>(S45^2)/(N45*(R45^2))+(P45^2)/(N45*(O45^2))</f>
        <v>0.117975046996219</v>
      </c>
      <c r="W45" s="15">
        <v>758.35</v>
      </c>
      <c r="X45" s="15">
        <f>Y45*(N45^0.5)</f>
        <v>252.397907780552</v>
      </c>
      <c r="Y45" s="15">
        <v>145.722</v>
      </c>
      <c r="Z45" s="15">
        <v>1014.94</v>
      </c>
      <c r="AA45" s="15">
        <f>AB45*(N45^0.5)</f>
        <v>218.740696487874</v>
      </c>
      <c r="AB45" s="15">
        <v>126.29</v>
      </c>
      <c r="AC45" s="15">
        <f>LN(Z45)-LN(W45)</f>
        <v>0.291439755930729</v>
      </c>
      <c r="AD45" s="15">
        <f>(AA45^2)/(N45*(Z45^2))+(X45^2)/(N45*(W45^2))</f>
        <v>0.0524072543776475</v>
      </c>
      <c r="AE45" s="15">
        <v>10.1476</v>
      </c>
      <c r="AF45" s="15">
        <f>AG45*(N45^0.5)</f>
        <v>1.16099365631342</v>
      </c>
      <c r="AG45" s="15">
        <v>0.670299999999999</v>
      </c>
      <c r="AH45" s="15">
        <v>14.6012</v>
      </c>
      <c r="AI45" s="15">
        <f>AJ45*(N45^0.5)</f>
        <v>0.967523581107975</v>
      </c>
      <c r="AJ45" s="15">
        <v>0.5586</v>
      </c>
      <c r="AK45" s="15">
        <f>LN(AH45)-LN(AE45)</f>
        <v>0.363866492791193</v>
      </c>
      <c r="AL45" s="15">
        <f>(AI45^2)/(N45*(AH45^2))+(AF45^2)/(N45*(AE45^2))</f>
        <v>0.00582687465779585</v>
      </c>
      <c r="AM45" s="15">
        <v>229.95</v>
      </c>
      <c r="AN45" s="15">
        <f>AO45*(N82^0.5)</f>
        <v>34.6410161513775</v>
      </c>
      <c r="AO45" s="15">
        <v>20</v>
      </c>
      <c r="AP45" s="15">
        <v>385.31</v>
      </c>
      <c r="AQ45" s="15">
        <f>AR45*(N45^0.5)</f>
        <v>32.9089653438087</v>
      </c>
      <c r="AR45" s="15">
        <v>19</v>
      </c>
      <c r="AS45" s="15">
        <f t="shared" si="10"/>
        <v>0.516186311111617</v>
      </c>
      <c r="AT45" s="15">
        <f t="shared" si="11"/>
        <v>0.00999629456748589</v>
      </c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</row>
    <row r="46" spans="1:94">
      <c r="A46" s="7" t="s">
        <v>58</v>
      </c>
      <c r="B46" s="7" t="s">
        <v>64</v>
      </c>
      <c r="C46" s="7" t="s">
        <v>65</v>
      </c>
      <c r="D46" s="7" t="s">
        <v>50</v>
      </c>
      <c r="E46" s="9">
        <v>3561</v>
      </c>
      <c r="F46" s="9">
        <v>1.1</v>
      </c>
      <c r="G46" s="9">
        <v>752.4</v>
      </c>
      <c r="H46" s="7" t="s">
        <v>51</v>
      </c>
      <c r="I46" s="9">
        <v>4</v>
      </c>
      <c r="J46" s="7" t="s">
        <v>52</v>
      </c>
      <c r="K46" s="15">
        <v>1.29</v>
      </c>
      <c r="L46" s="12" t="s">
        <v>53</v>
      </c>
      <c r="M46" s="15">
        <v>-3.71</v>
      </c>
      <c r="N46" s="9">
        <v>4</v>
      </c>
      <c r="O46" s="15"/>
      <c r="P46" s="15"/>
      <c r="Q46" s="15"/>
      <c r="R46" s="15"/>
      <c r="S46" s="15"/>
      <c r="T46" s="15"/>
      <c r="U46" s="15"/>
      <c r="V46" s="15"/>
      <c r="W46" s="15">
        <v>419.094</v>
      </c>
      <c r="X46" s="15">
        <f>Y46*(N46^0.5)</f>
        <v>76.388</v>
      </c>
      <c r="Y46" s="15">
        <v>38.194</v>
      </c>
      <c r="Z46" s="15">
        <v>443.445</v>
      </c>
      <c r="AA46" s="15">
        <f>AB46*(N46^0.5)</f>
        <v>52.084</v>
      </c>
      <c r="AB46" s="15">
        <v>26.042</v>
      </c>
      <c r="AC46" s="15">
        <f>LN(Z46)-LN(W46)</f>
        <v>0.0564785420942959</v>
      </c>
      <c r="AD46" s="15">
        <f>(AA46^2)/(N46*(Z46^2))+(X46^2)/(N46*(W46^2))</f>
        <v>0.0117543399597909</v>
      </c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>
        <v>0.0548643</v>
      </c>
      <c r="AV46" s="15">
        <f>AW46*(N46^0.5)</f>
        <v>0.0049852</v>
      </c>
      <c r="AW46" s="15">
        <v>0.0024926</v>
      </c>
      <c r="AX46" s="15">
        <v>0.0657688</v>
      </c>
      <c r="AY46" s="15">
        <f>AZ46*(N46^0.5)</f>
        <v>0.00498379999999998</v>
      </c>
      <c r="AZ46" s="15">
        <v>0.00249189999999999</v>
      </c>
      <c r="BA46" s="15">
        <f>LN(AX46)-LN(AU46)</f>
        <v>0.181282697974066</v>
      </c>
      <c r="BB46" s="15">
        <f>(AY46^2)/(N46*(AX46^2))+(AV46^2)/(N46*(AU46^2))</f>
        <v>0.00349963522511735</v>
      </c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>
        <v>0.0548333</v>
      </c>
      <c r="BT46" s="15">
        <f>BU46*(N46^0.5)</f>
        <v>0.0046668</v>
      </c>
      <c r="BU46" s="15">
        <v>0.0023334</v>
      </c>
      <c r="BV46" s="15">
        <v>0.0608611</v>
      </c>
      <c r="BW46" s="15">
        <f>BX46*(N46^0.5)</f>
        <v>0.00622220000000002</v>
      </c>
      <c r="BX46" s="15">
        <v>0.00311110000000001</v>
      </c>
      <c r="BY46" s="15">
        <f>LN(BV46)-LN(BS46)</f>
        <v>0.104296544939904</v>
      </c>
      <c r="BZ46" s="15">
        <f>(BW46^2)/(N46*(BV46^2))+(BT46^2)/(N46*(BS46^2))</f>
        <v>0.00442393355302815</v>
      </c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</row>
    <row r="47" spans="1:94">
      <c r="A47" s="7" t="s">
        <v>58</v>
      </c>
      <c r="B47" s="7" t="s">
        <v>64</v>
      </c>
      <c r="C47" s="7" t="s">
        <v>65</v>
      </c>
      <c r="D47" s="7" t="s">
        <v>50</v>
      </c>
      <c r="E47" s="9">
        <v>3561</v>
      </c>
      <c r="F47" s="9">
        <v>1.1</v>
      </c>
      <c r="G47" s="9">
        <v>752.4</v>
      </c>
      <c r="H47" s="7" t="s">
        <v>51</v>
      </c>
      <c r="I47" s="9">
        <v>4</v>
      </c>
      <c r="J47" s="7" t="s">
        <v>52</v>
      </c>
      <c r="K47" s="15">
        <v>1.93</v>
      </c>
      <c r="L47" s="12" t="s">
        <v>53</v>
      </c>
      <c r="M47" s="15">
        <v>-4.55</v>
      </c>
      <c r="N47" s="9">
        <v>4</v>
      </c>
      <c r="O47" s="15"/>
      <c r="P47" s="15"/>
      <c r="Q47" s="15"/>
      <c r="R47" s="15"/>
      <c r="S47" s="15"/>
      <c r="T47" s="15"/>
      <c r="U47" s="15"/>
      <c r="V47" s="15"/>
      <c r="W47" s="15">
        <v>273.348</v>
      </c>
      <c r="X47" s="15">
        <f>Y47*(N47^0.5)</f>
        <v>36.456</v>
      </c>
      <c r="Y47" s="15">
        <v>18.228</v>
      </c>
      <c r="Z47" s="15">
        <v>305.509</v>
      </c>
      <c r="AA47" s="15">
        <f>AB47*(N47^0.5)</f>
        <v>39.928</v>
      </c>
      <c r="AB47" s="15">
        <v>19.964</v>
      </c>
      <c r="AC47" s="15">
        <f>LN(Z47)-LN(W47)</f>
        <v>0.11123352939231</v>
      </c>
      <c r="AD47" s="15">
        <f>(AA47^2)/(N47*(Z47^2))+(X47^2)/(N47*(W47^2))</f>
        <v>0.00871697516523152</v>
      </c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>
        <v>0.0466062</v>
      </c>
      <c r="AV47" s="15">
        <f>AW47*(N47^0.5)</f>
        <v>0.005816</v>
      </c>
      <c r="AW47" s="15">
        <v>0.002908</v>
      </c>
      <c r="AX47" s="15">
        <v>0.0606285</v>
      </c>
      <c r="AY47" s="15">
        <f>AZ47*(N47^0.5)</f>
        <v>0.00789319999999998</v>
      </c>
      <c r="AZ47" s="15">
        <v>0.00394659999999999</v>
      </c>
      <c r="BA47" s="15">
        <f>LN(AX47)-LN(AU47)</f>
        <v>0.263031500058079</v>
      </c>
      <c r="BB47" s="15">
        <f>(AY47^2)/(N47*(AX47^2))+(AV47^2)/(N47*(AU47^2))</f>
        <v>0.00813048530595872</v>
      </c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>
        <v>0.0458889</v>
      </c>
      <c r="BT47" s="15">
        <f>BU47*(N47^0.5)</f>
        <v>0.00544439999999998</v>
      </c>
      <c r="BU47" s="15">
        <v>0.00272219999999999</v>
      </c>
      <c r="BV47" s="15">
        <v>0.0548333</v>
      </c>
      <c r="BW47" s="15">
        <f>BX47*(N47^0.5)</f>
        <v>0.0058334</v>
      </c>
      <c r="BX47" s="15">
        <v>0.0029167</v>
      </c>
      <c r="BY47" s="15">
        <f>LN(BV47)-LN(BS47)</f>
        <v>0.178074415878862</v>
      </c>
      <c r="BZ47" s="15">
        <f>(BW47^2)/(N47*(BV47^2))+(BT47^2)/(N47*(BS47^2))</f>
        <v>0.00634844719856534</v>
      </c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</row>
    <row r="48" s="1" customFormat="1" spans="1:94">
      <c r="A48" s="7" t="s">
        <v>71</v>
      </c>
      <c r="B48" s="7" t="s">
        <v>72</v>
      </c>
      <c r="C48" s="7" t="s">
        <v>73</v>
      </c>
      <c r="D48" s="7" t="s">
        <v>50</v>
      </c>
      <c r="E48" s="9">
        <v>3200</v>
      </c>
      <c r="F48" s="9">
        <v>-1.7</v>
      </c>
      <c r="G48" s="9">
        <v>600</v>
      </c>
      <c r="H48" s="7" t="s">
        <v>51</v>
      </c>
      <c r="I48" s="9">
        <v>16</v>
      </c>
      <c r="J48" s="12" t="s">
        <v>57</v>
      </c>
      <c r="K48" s="15">
        <v>0.95</v>
      </c>
      <c r="L48" s="12" t="s">
        <v>53</v>
      </c>
      <c r="M48" s="15">
        <v>-2.53</v>
      </c>
      <c r="N48" s="9">
        <v>8</v>
      </c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>
        <v>100.01</v>
      </c>
      <c r="AF48" s="15">
        <f>AG48*(N48^0.5)</f>
        <v>4.66690475583121</v>
      </c>
      <c r="AG48" s="15">
        <v>1.65</v>
      </c>
      <c r="AH48" s="15">
        <v>94.04</v>
      </c>
      <c r="AI48" s="15">
        <f>AJ48*(N48^0.5)</f>
        <v>10.2671904628287</v>
      </c>
      <c r="AJ48" s="15">
        <v>3.63</v>
      </c>
      <c r="AK48" s="15">
        <f>LN(AH48)-LN(AE48)</f>
        <v>-0.0615499573165561</v>
      </c>
      <c r="AL48" s="15">
        <f>(AI48^2)/(N48*(AH48^2))+(AF48^2)/(N48*(AE48^2))</f>
        <v>0.00176220153044786</v>
      </c>
      <c r="AM48" s="15">
        <v>1160.62</v>
      </c>
      <c r="AN48" s="15">
        <f>AO48*(N85^0.5)</f>
        <v>73.127185095558</v>
      </c>
      <c r="AO48" s="15">
        <v>42.22</v>
      </c>
      <c r="AP48" s="15">
        <v>1088.65</v>
      </c>
      <c r="AQ48" s="15">
        <f>AR48*(N48^0.5)</f>
        <v>48.9317892581091</v>
      </c>
      <c r="AR48" s="15">
        <v>17.3</v>
      </c>
      <c r="AS48" s="15">
        <f>LN(AP48)-LN(AM48)</f>
        <v>-0.0640159485756682</v>
      </c>
      <c r="AT48" s="15">
        <f>(AQ48^2)/(N48*(AP48^2))+(AN48^2)/(N48*(AM48^2))</f>
        <v>0.000748766821068895</v>
      </c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</row>
    <row r="49" s="1" customFormat="1" spans="1:94">
      <c r="A49" s="7" t="s">
        <v>71</v>
      </c>
      <c r="B49" s="7" t="s">
        <v>72</v>
      </c>
      <c r="C49" s="7" t="s">
        <v>73</v>
      </c>
      <c r="D49" s="7" t="s">
        <v>50</v>
      </c>
      <c r="E49" s="9">
        <v>3200</v>
      </c>
      <c r="F49" s="9">
        <v>-1.7</v>
      </c>
      <c r="G49" s="9">
        <v>600</v>
      </c>
      <c r="H49" s="7" t="s">
        <v>51</v>
      </c>
      <c r="I49" s="9">
        <v>17</v>
      </c>
      <c r="J49" s="12" t="s">
        <v>57</v>
      </c>
      <c r="K49" s="15">
        <v>0.95</v>
      </c>
      <c r="L49" s="12" t="s">
        <v>53</v>
      </c>
      <c r="M49" s="15">
        <v>-2.53</v>
      </c>
      <c r="N49" s="9">
        <v>8</v>
      </c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1">
        <v>80.92</v>
      </c>
      <c r="AF49" s="15">
        <f>AG49*(N49^0.5)</f>
        <v>6.56195092941116</v>
      </c>
      <c r="AG49" s="11">
        <v>2.32</v>
      </c>
      <c r="AH49" s="11">
        <v>76.6</v>
      </c>
      <c r="AI49" s="15">
        <f>AJ49*(N49^0.5)</f>
        <v>4.92146319705837</v>
      </c>
      <c r="AJ49" s="11">
        <v>1.74</v>
      </c>
      <c r="AK49" s="15">
        <f>LN(AH49)-LN(AE49)</f>
        <v>-0.0548639355529996</v>
      </c>
      <c r="AL49" s="15">
        <f>(AI49^2)/(N49*(AH49^2))+(AF49^2)/(N49*(AE49^2))</f>
        <v>0.00133797523374364</v>
      </c>
      <c r="AM49" s="11">
        <v>1093.87</v>
      </c>
      <c r="AN49" s="15">
        <f>AO49*(N86^0.5)</f>
        <v>93.5307436087194</v>
      </c>
      <c r="AO49" s="11">
        <v>54</v>
      </c>
      <c r="AP49" s="11">
        <v>1130.6</v>
      </c>
      <c r="AQ49" s="15">
        <f>AR49*(N49^0.5)</f>
        <v>79.2808123066357</v>
      </c>
      <c r="AR49" s="11">
        <v>28.03</v>
      </c>
      <c r="AS49" s="15">
        <f>LN(AP49)-LN(AM49)</f>
        <v>0.0330265983018236</v>
      </c>
      <c r="AT49" s="15">
        <f>(AQ49^2)/(N49*(AP49^2))+(AN49^2)/(N49*(AM49^2))</f>
        <v>0.00152852668469511</v>
      </c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</row>
    <row r="50" s="1" customFormat="1" spans="1:94">
      <c r="A50" s="7" t="s">
        <v>71</v>
      </c>
      <c r="B50" s="7" t="s">
        <v>72</v>
      </c>
      <c r="C50" s="7" t="s">
        <v>73</v>
      </c>
      <c r="D50" s="7" t="s">
        <v>50</v>
      </c>
      <c r="E50" s="9">
        <v>3200</v>
      </c>
      <c r="F50" s="9">
        <v>-1.7</v>
      </c>
      <c r="G50" s="9">
        <v>600</v>
      </c>
      <c r="H50" s="7" t="s">
        <v>51</v>
      </c>
      <c r="I50" s="9">
        <v>16</v>
      </c>
      <c r="J50" s="12" t="s">
        <v>57</v>
      </c>
      <c r="K50" s="15">
        <v>1</v>
      </c>
      <c r="L50" s="12" t="s">
        <v>53</v>
      </c>
      <c r="M50" s="15">
        <v>-6.9</v>
      </c>
      <c r="N50" s="9">
        <v>16</v>
      </c>
      <c r="O50" s="15">
        <v>743.74</v>
      </c>
      <c r="P50" s="15">
        <f>Q50*(N50^0.5)</f>
        <v>187.36</v>
      </c>
      <c r="Q50" s="15">
        <v>46.84</v>
      </c>
      <c r="R50" s="15">
        <v>568.17</v>
      </c>
      <c r="S50" s="15">
        <f>T50*(N50^0.5)</f>
        <v>366.16</v>
      </c>
      <c r="T50" s="15">
        <v>91.54</v>
      </c>
      <c r="U50" s="15">
        <f>LN(R50)-LN(O50)</f>
        <v>-0.269270841675545</v>
      </c>
      <c r="V50" s="15">
        <f>(S50^2)/(N50*(R50^2))+(P50^2)/(N50*(O50^2))</f>
        <v>0.0299239950085255</v>
      </c>
      <c r="W50" s="15">
        <v>1396.72</v>
      </c>
      <c r="X50" s="15">
        <f>Y50*(N50^0.5)</f>
        <v>524.72</v>
      </c>
      <c r="Y50" s="15">
        <v>131.18</v>
      </c>
      <c r="Z50" s="15">
        <v>942.92</v>
      </c>
      <c r="AA50" s="15">
        <f>AB50*(N50^0.5)</f>
        <v>590.24</v>
      </c>
      <c r="AB50" s="15">
        <v>147.56</v>
      </c>
      <c r="AC50" s="15">
        <f>LN(Z50)-LN(W50)</f>
        <v>-0.392900466272772</v>
      </c>
      <c r="AD50" s="15">
        <f>(AA50^2)/(N50*(Z50^2))+(X50^2)/(N50*(W50^2))</f>
        <v>0.0333109072072037</v>
      </c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</row>
    <row r="51" s="1" customFormat="1" spans="1:94">
      <c r="A51" s="7" t="s">
        <v>71</v>
      </c>
      <c r="B51" s="7" t="s">
        <v>72</v>
      </c>
      <c r="C51" s="7" t="s">
        <v>73</v>
      </c>
      <c r="D51" s="7" t="s">
        <v>50</v>
      </c>
      <c r="E51" s="9">
        <v>3200</v>
      </c>
      <c r="F51" s="9">
        <v>-1.7</v>
      </c>
      <c r="G51" s="9">
        <v>600</v>
      </c>
      <c r="H51" s="7" t="s">
        <v>51</v>
      </c>
      <c r="I51" s="9">
        <v>16</v>
      </c>
      <c r="J51" s="12" t="s">
        <v>57</v>
      </c>
      <c r="K51" s="15">
        <v>1</v>
      </c>
      <c r="L51" s="12" t="s">
        <v>53</v>
      </c>
      <c r="M51" s="15">
        <v>-6.9</v>
      </c>
      <c r="N51" s="9">
        <v>16</v>
      </c>
      <c r="O51" s="15">
        <v>665.6</v>
      </c>
      <c r="P51" s="15">
        <f>Q51*(N51^0.5)</f>
        <v>261.92</v>
      </c>
      <c r="Q51" s="15">
        <v>65.48</v>
      </c>
      <c r="R51" s="15">
        <v>718.27</v>
      </c>
      <c r="S51" s="15">
        <f>T51*(N51^0.5)</f>
        <v>338.04</v>
      </c>
      <c r="T51" s="15">
        <v>84.51</v>
      </c>
      <c r="U51" s="15">
        <f>LN(R51)-LN(O51)</f>
        <v>0.0761566534224318</v>
      </c>
      <c r="V51" s="15">
        <f>(S51^2)/(N51*(R51^2))+(P51^2)/(N51*(O51^2))</f>
        <v>0.0235214492086129</v>
      </c>
      <c r="W51" s="15">
        <v>2269.38</v>
      </c>
      <c r="X51" s="15">
        <f>Y51*(N51^0.5)</f>
        <v>712.76</v>
      </c>
      <c r="Y51" s="15">
        <v>178.19</v>
      </c>
      <c r="Z51" s="15">
        <v>1924.21</v>
      </c>
      <c r="AA51" s="15">
        <f>AB51*(N51^0.5)</f>
        <v>929.4</v>
      </c>
      <c r="AB51" s="15">
        <v>232.35</v>
      </c>
      <c r="AC51" s="15">
        <f>LN(Z51)-LN(W51)</f>
        <v>-0.164991172537333</v>
      </c>
      <c r="AD51" s="15">
        <f>(AA51^2)/(N51*(Z51^2))+(X51^2)/(N51*(W51^2))</f>
        <v>0.0207460401879011</v>
      </c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</row>
    <row r="52" s="1" customFormat="1" spans="1:94">
      <c r="A52" s="7" t="s">
        <v>71</v>
      </c>
      <c r="B52" s="7" t="s">
        <v>72</v>
      </c>
      <c r="C52" s="7" t="s">
        <v>73</v>
      </c>
      <c r="D52" s="7" t="s">
        <v>50</v>
      </c>
      <c r="E52" s="9">
        <v>3200</v>
      </c>
      <c r="F52" s="9">
        <v>-1.7</v>
      </c>
      <c r="G52" s="9">
        <v>580</v>
      </c>
      <c r="H52" s="7" t="s">
        <v>51</v>
      </c>
      <c r="I52" s="9">
        <v>1</v>
      </c>
      <c r="J52" s="7" t="s">
        <v>52</v>
      </c>
      <c r="K52" s="15">
        <v>1.87</v>
      </c>
      <c r="L52" s="12" t="s">
        <v>53</v>
      </c>
      <c r="M52" s="15">
        <v>-6.9</v>
      </c>
      <c r="N52" s="9">
        <v>8</v>
      </c>
      <c r="O52" s="17">
        <v>412.658</v>
      </c>
      <c r="P52" s="15">
        <f>O52*0.230646992306071</f>
        <v>95.1783265510387</v>
      </c>
      <c r="Q52" s="15"/>
      <c r="R52" s="17">
        <v>396.203</v>
      </c>
      <c r="S52" s="15">
        <f>R52*0.230646992306071</f>
        <v>91.3830302926422</v>
      </c>
      <c r="T52" s="15"/>
      <c r="U52" s="15">
        <f>LN(R52)-LN(O52)</f>
        <v>-0.0406924565712359</v>
      </c>
      <c r="V52" s="15">
        <f>(S52^2)/(N52*(R52^2))+(P52^2)/(N52*(O52^2))</f>
        <v>0.0132995087649592</v>
      </c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</row>
    <row r="53" s="1" customFormat="1" spans="1:94">
      <c r="A53" s="7" t="s">
        <v>71</v>
      </c>
      <c r="B53" s="7" t="s">
        <v>72</v>
      </c>
      <c r="C53" s="7" t="s">
        <v>73</v>
      </c>
      <c r="D53" s="7" t="s">
        <v>50</v>
      </c>
      <c r="E53" s="9">
        <v>3200</v>
      </c>
      <c r="F53" s="9">
        <v>-1.7</v>
      </c>
      <c r="G53" s="9">
        <v>580</v>
      </c>
      <c r="H53" s="7" t="s">
        <v>51</v>
      </c>
      <c r="I53" s="9">
        <v>5</v>
      </c>
      <c r="J53" s="12" t="s">
        <v>57</v>
      </c>
      <c r="K53" s="15">
        <v>1.87</v>
      </c>
      <c r="L53" s="12" t="s">
        <v>53</v>
      </c>
      <c r="M53" s="15">
        <v>-6.9</v>
      </c>
      <c r="N53" s="9">
        <v>8</v>
      </c>
      <c r="O53" s="17">
        <v>445.57</v>
      </c>
      <c r="P53" s="15">
        <f>O53*0.230646992306071</f>
        <v>102.769380361816</v>
      </c>
      <c r="Q53" s="15"/>
      <c r="R53" s="17">
        <v>486.076</v>
      </c>
      <c r="S53" s="15">
        <f>R53*0.230646992306071</f>
        <v>112.111967432166</v>
      </c>
      <c r="T53" s="15"/>
      <c r="U53" s="15">
        <f>LN(R53)-LN(O53)</f>
        <v>0.0870106288839274</v>
      </c>
      <c r="V53" s="15">
        <f>(S53^2)/(N53*(R53^2))+(P53^2)/(N53*(O53^2))</f>
        <v>0.0132995087649592</v>
      </c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</row>
    <row r="54" s="1" customFormat="1" spans="1:94">
      <c r="A54" s="7" t="s">
        <v>71</v>
      </c>
      <c r="B54" s="7" t="s">
        <v>72</v>
      </c>
      <c r="C54" s="7" t="s">
        <v>73</v>
      </c>
      <c r="D54" s="7" t="s">
        <v>50</v>
      </c>
      <c r="E54" s="9">
        <v>3200</v>
      </c>
      <c r="F54" s="9">
        <v>-1.7</v>
      </c>
      <c r="G54" s="9">
        <v>580</v>
      </c>
      <c r="H54" s="7" t="s">
        <v>51</v>
      </c>
      <c r="I54" s="9">
        <v>4</v>
      </c>
      <c r="J54" s="7" t="s">
        <v>52</v>
      </c>
      <c r="K54" s="15">
        <v>1</v>
      </c>
      <c r="L54" s="12" t="s">
        <v>53</v>
      </c>
      <c r="M54" s="15">
        <v>-6.9</v>
      </c>
      <c r="N54" s="9">
        <v>8</v>
      </c>
      <c r="O54" s="17"/>
      <c r="P54" s="15"/>
      <c r="Q54" s="15"/>
      <c r="R54" s="17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>
        <v>299.275</v>
      </c>
      <c r="CB54" s="15">
        <f>CC54*(N54^0.5)</f>
        <v>20.7238855430153</v>
      </c>
      <c r="CC54" s="15">
        <v>7.327</v>
      </c>
      <c r="CD54" s="15">
        <v>263.768</v>
      </c>
      <c r="CE54" s="15">
        <f>CF54*(N54^0.5)</f>
        <v>19.1286526446586</v>
      </c>
      <c r="CF54" s="15">
        <v>6.76300000000003</v>
      </c>
      <c r="CG54" s="15">
        <f>LN(CD54)-LN(CA54)</f>
        <v>-0.126292954230343</v>
      </c>
      <c r="CH54" s="15">
        <f>(CE54^2)/(N54*(CD54^2))+(CB54^2)/(N54*(CA54^2))</f>
        <v>0.00125680013593376</v>
      </c>
      <c r="CI54" s="11"/>
      <c r="CJ54" s="11"/>
      <c r="CK54" s="11"/>
      <c r="CL54" s="11"/>
      <c r="CM54" s="11"/>
      <c r="CN54" s="11"/>
      <c r="CO54" s="11"/>
      <c r="CP54" s="11"/>
    </row>
    <row r="55" s="1" customFormat="1" spans="1:94">
      <c r="A55" s="7" t="s">
        <v>71</v>
      </c>
      <c r="B55" s="7" t="s">
        <v>72</v>
      </c>
      <c r="C55" s="7" t="s">
        <v>73</v>
      </c>
      <c r="D55" s="7" t="s">
        <v>50</v>
      </c>
      <c r="E55" s="9">
        <v>3200</v>
      </c>
      <c r="F55" s="9">
        <v>-1.7</v>
      </c>
      <c r="G55" s="9">
        <v>580</v>
      </c>
      <c r="H55" s="7" t="s">
        <v>51</v>
      </c>
      <c r="I55" s="9">
        <v>17</v>
      </c>
      <c r="J55" s="12" t="s">
        <v>57</v>
      </c>
      <c r="K55" s="15">
        <v>1</v>
      </c>
      <c r="L55" s="12" t="s">
        <v>53</v>
      </c>
      <c r="M55" s="15">
        <v>-6.9</v>
      </c>
      <c r="N55" s="9">
        <v>8</v>
      </c>
      <c r="O55" s="17"/>
      <c r="P55" s="15"/>
      <c r="Q55" s="15"/>
      <c r="R55" s="17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7">
        <v>130.45</v>
      </c>
      <c r="AF55" s="15">
        <f>AG55*(N55^0.5)</f>
        <v>112.429978208661</v>
      </c>
      <c r="AG55" s="17">
        <v>39.75</v>
      </c>
      <c r="AH55" s="17">
        <v>123.76</v>
      </c>
      <c r="AI55" s="15">
        <f>AJ55*(N55^0.5)</f>
        <v>80.525320241524</v>
      </c>
      <c r="AJ55" s="17">
        <v>28.47</v>
      </c>
      <c r="AK55" s="15">
        <f t="shared" ref="AK55:AK59" si="12">LN(AH55)-LN(AE55)</f>
        <v>-0.0526458053179271</v>
      </c>
      <c r="AL55" s="15">
        <f t="shared" ref="AL55:AL59" si="13">(AI55^2)/(N55*(AH55^2))+(AF55^2)/(N55*(AE55^2))</f>
        <v>0.145770225523628</v>
      </c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1"/>
      <c r="CC55" s="15"/>
      <c r="CD55" s="15"/>
      <c r="CE55" s="11"/>
      <c r="CF55" s="15"/>
      <c r="CG55" s="11"/>
      <c r="CH55" s="11"/>
      <c r="CI55" s="11"/>
      <c r="CJ55" s="11"/>
      <c r="CK55" s="11"/>
      <c r="CL55" s="11"/>
      <c r="CM55" s="11"/>
      <c r="CN55" s="11"/>
      <c r="CO55" s="11"/>
      <c r="CP55" s="11"/>
    </row>
    <row r="56" s="1" customFormat="1" spans="1:94">
      <c r="A56" s="7" t="s">
        <v>71</v>
      </c>
      <c r="B56" s="7" t="s">
        <v>72</v>
      </c>
      <c r="C56" s="7" t="s">
        <v>73</v>
      </c>
      <c r="D56" s="7" t="s">
        <v>50</v>
      </c>
      <c r="E56" s="9">
        <v>3200</v>
      </c>
      <c r="F56" s="9">
        <v>-1.7</v>
      </c>
      <c r="G56" s="9">
        <v>580</v>
      </c>
      <c r="H56" s="7" t="s">
        <v>51</v>
      </c>
      <c r="I56" s="9">
        <v>16</v>
      </c>
      <c r="J56" s="12" t="s">
        <v>57</v>
      </c>
      <c r="K56" s="15">
        <v>1</v>
      </c>
      <c r="L56" s="12" t="s">
        <v>53</v>
      </c>
      <c r="M56" s="15">
        <v>-6.9</v>
      </c>
      <c r="N56" s="9">
        <v>8</v>
      </c>
      <c r="O56" s="17">
        <v>567.039</v>
      </c>
      <c r="P56" s="15">
        <f>Q56*(N56^0.5)</f>
        <v>260.721583931979</v>
      </c>
      <c r="Q56" s="17">
        <v>92.179</v>
      </c>
      <c r="R56" s="17">
        <v>745.81</v>
      </c>
      <c r="S56" s="15">
        <f>T56*(N56^0.5)</f>
        <v>118.508268099741</v>
      </c>
      <c r="T56" s="17">
        <v>41.899</v>
      </c>
      <c r="U56" s="15">
        <f>LN(R56)-LN(O56)</f>
        <v>0.274042791644228</v>
      </c>
      <c r="V56" s="15">
        <f>(S56^2)/(N56*(R56^2))+(P56^2)/(N56*(O56^2))</f>
        <v>0.0295825084651109</v>
      </c>
      <c r="W56" s="17">
        <v>554</v>
      </c>
      <c r="X56" s="15">
        <f>W56*0.31682480568973</f>
        <v>175.52094235211</v>
      </c>
      <c r="Y56" s="15"/>
      <c r="Z56" s="17">
        <v>393</v>
      </c>
      <c r="AA56" s="15">
        <f>Z56*0.31682480568973</f>
        <v>124.512148636064</v>
      </c>
      <c r="AB56" s="15"/>
      <c r="AC56" s="15">
        <f>LN(Z56)-LN(W56)</f>
        <v>-0.343355074878023</v>
      </c>
      <c r="AD56" s="15">
        <f>(AA56^2)/(N56*(Z56^2))+(X56^2)/(N56*(W56^2))</f>
        <v>0.0250944893750838</v>
      </c>
      <c r="AE56" s="17">
        <v>142.275</v>
      </c>
      <c r="AF56" s="15">
        <f>AE56*0.200653713865162</f>
        <v>28.5480071401659</v>
      </c>
      <c r="AG56" s="17"/>
      <c r="AH56" s="17">
        <v>110.075</v>
      </c>
      <c r="AI56" s="17">
        <f>AH56*0.200653713865162</f>
        <v>22.0869575537077</v>
      </c>
      <c r="AJ56" s="15"/>
      <c r="AK56" s="15">
        <f t="shared" si="12"/>
        <v>-0.25659985284737</v>
      </c>
      <c r="AL56" s="15">
        <f t="shared" si="13"/>
        <v>0.0100654782219706</v>
      </c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1"/>
      <c r="CC56" s="15"/>
      <c r="CD56" s="15"/>
      <c r="CE56" s="11"/>
      <c r="CF56" s="15"/>
      <c r="CG56" s="11"/>
      <c r="CH56" s="11"/>
      <c r="CI56" s="11"/>
      <c r="CJ56" s="11"/>
      <c r="CK56" s="11"/>
      <c r="CL56" s="11"/>
      <c r="CM56" s="11"/>
      <c r="CN56" s="11"/>
      <c r="CO56" s="11"/>
      <c r="CP56" s="11"/>
    </row>
    <row r="57" s="1" customFormat="1" spans="1:94">
      <c r="A57" s="7" t="s">
        <v>71</v>
      </c>
      <c r="B57" s="7" t="s">
        <v>72</v>
      </c>
      <c r="C57" s="7" t="s">
        <v>73</v>
      </c>
      <c r="D57" s="7" t="s">
        <v>50</v>
      </c>
      <c r="E57" s="9">
        <v>3200</v>
      </c>
      <c r="F57" s="9">
        <v>-1.7</v>
      </c>
      <c r="G57" s="9">
        <v>580</v>
      </c>
      <c r="H57" s="7" t="s">
        <v>51</v>
      </c>
      <c r="I57" s="9">
        <v>17</v>
      </c>
      <c r="J57" s="12" t="s">
        <v>57</v>
      </c>
      <c r="K57" s="15">
        <v>1</v>
      </c>
      <c r="L57" s="12" t="s">
        <v>53</v>
      </c>
      <c r="M57" s="15">
        <v>-6.9</v>
      </c>
      <c r="N57" s="9">
        <v>8</v>
      </c>
      <c r="O57" s="17">
        <v>73</v>
      </c>
      <c r="P57" s="15">
        <f>Q57*(N57^0.5)</f>
        <v>14.7078210486802</v>
      </c>
      <c r="Q57" s="17">
        <v>5.2</v>
      </c>
      <c r="R57" s="17">
        <v>74.16</v>
      </c>
      <c r="S57" s="15">
        <f>T57*(N57^0.5)</f>
        <v>20.7040865531421</v>
      </c>
      <c r="T57" s="17">
        <v>7.32</v>
      </c>
      <c r="U57" s="15">
        <f>LN(R57)-LN(O57)</f>
        <v>0.0157654801092084</v>
      </c>
      <c r="V57" s="15">
        <f>(S57^2)/(N57*(R57^2))+(P57^2)/(N57*(O57^2))</f>
        <v>0.0148168987743991</v>
      </c>
      <c r="W57" s="17">
        <v>194.52</v>
      </c>
      <c r="X57" s="15">
        <f>Y57*(N57^0.5)</f>
        <v>21.9485944880304</v>
      </c>
      <c r="Y57" s="17">
        <v>7.76</v>
      </c>
      <c r="Z57" s="17">
        <v>138.24</v>
      </c>
      <c r="AA57" s="15">
        <f>AB57*(N57^0.5)</f>
        <v>46.1599306758578</v>
      </c>
      <c r="AB57" s="17">
        <v>16.32</v>
      </c>
      <c r="AC57" s="15">
        <f>LN(Z57)-LN(W57)</f>
        <v>-0.341543680479839</v>
      </c>
      <c r="AD57" s="15">
        <f>(AA57^2)/(N57*(Z57^2))+(X57^2)/(N57*(W57^2))</f>
        <v>0.0155285712412358</v>
      </c>
      <c r="AE57" s="17">
        <v>73.9</v>
      </c>
      <c r="AF57" s="15">
        <f>AG57*(N57^0.5)</f>
        <v>21.2697719780913</v>
      </c>
      <c r="AG57" s="17">
        <v>7.52</v>
      </c>
      <c r="AH57" s="17">
        <v>67.08</v>
      </c>
      <c r="AI57" s="15">
        <f>AJ57*(N57^0.5)</f>
        <v>8.76812408671319</v>
      </c>
      <c r="AJ57" s="17">
        <v>3.1</v>
      </c>
      <c r="AK57" s="15">
        <f t="shared" si="12"/>
        <v>-0.0968268909991483</v>
      </c>
      <c r="AL57" s="15">
        <f t="shared" si="13"/>
        <v>0.0124906067504978</v>
      </c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1"/>
      <c r="CC57" s="15"/>
      <c r="CD57" s="15"/>
      <c r="CE57" s="11"/>
      <c r="CF57" s="15"/>
      <c r="CG57" s="11"/>
      <c r="CH57" s="11"/>
      <c r="CI57" s="11"/>
      <c r="CJ57" s="11"/>
      <c r="CK57" s="11"/>
      <c r="CL57" s="11"/>
      <c r="CM57" s="11"/>
      <c r="CN57" s="11"/>
      <c r="CO57" s="11"/>
      <c r="CP57" s="11"/>
    </row>
    <row r="58" s="1" customFormat="1" spans="1:94">
      <c r="A58" s="7" t="s">
        <v>71</v>
      </c>
      <c r="B58" s="7" t="s">
        <v>72</v>
      </c>
      <c r="C58" s="7" t="s">
        <v>73</v>
      </c>
      <c r="D58" s="7" t="s">
        <v>50</v>
      </c>
      <c r="E58" s="9">
        <v>3200</v>
      </c>
      <c r="F58" s="9">
        <v>-1.7</v>
      </c>
      <c r="G58" s="9">
        <v>561</v>
      </c>
      <c r="H58" s="7" t="s">
        <v>51</v>
      </c>
      <c r="I58" s="9">
        <v>21</v>
      </c>
      <c r="J58" s="12" t="s">
        <v>57</v>
      </c>
      <c r="K58" s="15">
        <v>1.1</v>
      </c>
      <c r="L58" s="12" t="s">
        <v>53</v>
      </c>
      <c r="M58" s="15">
        <v>-6.9</v>
      </c>
      <c r="N58" s="9">
        <v>6</v>
      </c>
      <c r="O58" s="17">
        <v>53.655</v>
      </c>
      <c r="P58" s="15">
        <f>O58*0.230646992306071</f>
        <v>12.3753643721822</v>
      </c>
      <c r="Q58" s="17"/>
      <c r="R58" s="17">
        <v>92.561</v>
      </c>
      <c r="S58" s="15">
        <f>R58*0.230646992306071</f>
        <v>21.3489162548422</v>
      </c>
      <c r="T58" s="17">
        <v>35.351</v>
      </c>
      <c r="U58" s="15">
        <f t="shared" ref="U58:U63" si="14">LN(R58)-LN(O58)</f>
        <v>0.545293225250909</v>
      </c>
      <c r="V58" s="15">
        <f t="shared" ref="V58:V63" si="15">(S58^2)/(N58*(R58^2))+(P58^2)/(N58*(O58^2))</f>
        <v>0.0177326783532789</v>
      </c>
      <c r="W58" s="17"/>
      <c r="X58" s="15"/>
      <c r="Y58" s="17"/>
      <c r="Z58" s="17"/>
      <c r="AA58" s="11"/>
      <c r="AB58" s="17"/>
      <c r="AC58" s="15"/>
      <c r="AD58" s="15"/>
      <c r="AE58" s="17"/>
      <c r="AF58" s="15"/>
      <c r="AG58" s="17"/>
      <c r="AH58" s="17"/>
      <c r="AI58" s="11"/>
      <c r="AJ58" s="17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1"/>
      <c r="CC58" s="15"/>
      <c r="CD58" s="15"/>
      <c r="CE58" s="11"/>
      <c r="CF58" s="15"/>
      <c r="CG58" s="11"/>
      <c r="CH58" s="11"/>
      <c r="CI58" s="11"/>
      <c r="CJ58" s="11"/>
      <c r="CK58" s="11"/>
      <c r="CL58" s="11"/>
      <c r="CM58" s="11"/>
      <c r="CN58" s="11"/>
      <c r="CO58" s="11"/>
      <c r="CP58" s="11"/>
    </row>
    <row r="59" s="1" customFormat="1" spans="1:94">
      <c r="A59" s="10" t="s">
        <v>71</v>
      </c>
      <c r="B59" s="10" t="s">
        <v>72</v>
      </c>
      <c r="C59" s="10" t="s">
        <v>73</v>
      </c>
      <c r="D59" s="10" t="s">
        <v>50</v>
      </c>
      <c r="E59" s="10">
        <v>3200</v>
      </c>
      <c r="F59" s="10">
        <v>-1.7</v>
      </c>
      <c r="G59" s="10">
        <v>580</v>
      </c>
      <c r="H59" s="10" t="s">
        <v>51</v>
      </c>
      <c r="I59" s="10">
        <v>20</v>
      </c>
      <c r="J59" s="18" t="s">
        <v>57</v>
      </c>
      <c r="K59" s="19">
        <v>1</v>
      </c>
      <c r="L59" s="18" t="s">
        <v>53</v>
      </c>
      <c r="M59" s="19">
        <v>-6.9</v>
      </c>
      <c r="N59" s="10">
        <v>8</v>
      </c>
      <c r="O59" s="19">
        <v>205.44</v>
      </c>
      <c r="P59" s="19">
        <v>60.4152</v>
      </c>
      <c r="Q59" s="19">
        <v>21.36</v>
      </c>
      <c r="R59" s="19">
        <v>201.84</v>
      </c>
      <c r="S59" s="19">
        <v>49.4126</v>
      </c>
      <c r="T59" s="19">
        <v>17.47</v>
      </c>
      <c r="U59" s="15">
        <f t="shared" si="14"/>
        <v>-0.0176787161687937</v>
      </c>
      <c r="V59" s="15">
        <f t="shared" si="15"/>
        <v>0.0183017051738871</v>
      </c>
      <c r="W59" s="19">
        <v>1601.88</v>
      </c>
      <c r="X59" s="19">
        <v>1055.0868</v>
      </c>
      <c r="Y59" s="19">
        <v>373.03</v>
      </c>
      <c r="Z59" s="19">
        <v>1334.43</v>
      </c>
      <c r="AA59" s="19">
        <v>960.7058</v>
      </c>
      <c r="AB59" s="19">
        <v>339.66</v>
      </c>
      <c r="AC59" s="15">
        <f>LN(Z59)-LN(W59)</f>
        <v>-0.182673705089487</v>
      </c>
      <c r="AD59" s="15">
        <f>(AA59^2)/(N59*(Z59^2))+(X59^2)/(N59*(W59^2))</f>
        <v>0.119017052255329</v>
      </c>
      <c r="AE59" s="19">
        <v>58</v>
      </c>
      <c r="AF59" s="19">
        <v>7.5576</v>
      </c>
      <c r="AG59" s="19">
        <v>2.67</v>
      </c>
      <c r="AH59" s="19">
        <v>60.42</v>
      </c>
      <c r="AI59" s="19">
        <v>3.3674</v>
      </c>
      <c r="AJ59" s="19">
        <v>1.19</v>
      </c>
      <c r="AK59" s="15">
        <f t="shared" si="12"/>
        <v>0.0408771654121072</v>
      </c>
      <c r="AL59" s="15">
        <f t="shared" si="13"/>
        <v>0.00251064728976655</v>
      </c>
      <c r="AM59" s="19">
        <v>1574.8</v>
      </c>
      <c r="AN59" s="19">
        <v>525.35</v>
      </c>
      <c r="AO59" s="19">
        <v>185.74</v>
      </c>
      <c r="AP59" s="19">
        <v>1765.97</v>
      </c>
      <c r="AQ59" s="19">
        <v>184.39</v>
      </c>
      <c r="AR59" s="19">
        <v>65.19</v>
      </c>
      <c r="AS59" s="15">
        <f>LN(AP59)-LN(AM59)</f>
        <v>0.114571834407564</v>
      </c>
      <c r="AT59" s="15">
        <f>(AQ59^2)/(N59*(AP59^2))+(AN59^2)/(N59*(AM59^2))</f>
        <v>0.0152737022810033</v>
      </c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1"/>
      <c r="CE59" s="15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5"/>
    </row>
    <row r="60" s="1" customFormat="1" spans="1:94">
      <c r="A60" s="7" t="s">
        <v>71</v>
      </c>
      <c r="B60" s="7" t="s">
        <v>74</v>
      </c>
      <c r="C60" s="7" t="s">
        <v>75</v>
      </c>
      <c r="D60" s="7" t="s">
        <v>50</v>
      </c>
      <c r="E60" s="9">
        <v>3200</v>
      </c>
      <c r="F60" s="9">
        <v>1.1</v>
      </c>
      <c r="G60" s="9">
        <v>485</v>
      </c>
      <c r="H60" s="7" t="s">
        <v>51</v>
      </c>
      <c r="I60" s="9">
        <v>2</v>
      </c>
      <c r="J60" s="7" t="s">
        <v>52</v>
      </c>
      <c r="K60" s="15">
        <v>1.88</v>
      </c>
      <c r="L60" s="12" t="s">
        <v>53</v>
      </c>
      <c r="M60" s="15">
        <v>-5.54</v>
      </c>
      <c r="N60" s="9">
        <v>4</v>
      </c>
      <c r="O60" s="15">
        <v>624.309</v>
      </c>
      <c r="P60" s="15">
        <f>Q60*(N60^0.5)</f>
        <v>66.3</v>
      </c>
      <c r="Q60" s="15">
        <v>33.15</v>
      </c>
      <c r="R60" s="15">
        <v>801.105</v>
      </c>
      <c r="S60" s="15">
        <f>T60*(N60^0.5)</f>
        <v>209.944</v>
      </c>
      <c r="T60" s="15">
        <v>104.972</v>
      </c>
      <c r="U60" s="15">
        <f t="shared" si="14"/>
        <v>0.249346586509773</v>
      </c>
      <c r="V60" s="15">
        <f t="shared" si="15"/>
        <v>0.019989384157963</v>
      </c>
      <c r="W60" s="15">
        <v>998.172</v>
      </c>
      <c r="X60" s="15">
        <f>Y60*(N60^0.5)</f>
        <v>81.2159999999998</v>
      </c>
      <c r="Y60" s="15">
        <v>40.6079999999999</v>
      </c>
      <c r="Z60" s="15">
        <v>1155.05</v>
      </c>
      <c r="AA60" s="15">
        <f>AB60*(N60^0.5)</f>
        <v>142.14</v>
      </c>
      <c r="AB60" s="15">
        <v>71.0699999999999</v>
      </c>
      <c r="AC60" s="15">
        <f>LN(Z60)-LN(W60)</f>
        <v>0.145973305910994</v>
      </c>
      <c r="AD60" s="15">
        <f>(AA60^2)/(N60*(Z60^2))+(X60^2)/(N60*(W60^2))</f>
        <v>0.00544097178316576</v>
      </c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>
        <v>0.837286</v>
      </c>
      <c r="BT60" s="15">
        <f>BU60*(N60^0.5)</f>
        <v>0.318182</v>
      </c>
      <c r="BU60" s="15">
        <v>0.159091</v>
      </c>
      <c r="BV60" s="15">
        <v>0.968462</v>
      </c>
      <c r="BW60" s="15">
        <f>BX60*(N60^0.5)</f>
        <v>0.363636</v>
      </c>
      <c r="BX60" s="15">
        <v>0.181818</v>
      </c>
      <c r="BY60" s="15">
        <f t="shared" ref="BY60:BY65" si="16">LN(BV60)-LN(BS60)</f>
        <v>0.145543537485694</v>
      </c>
      <c r="BZ60" s="15">
        <f t="shared" ref="BZ60:BZ65" si="17">(BW60^2)/(N60*(BV60^2))+(BT60^2)/(N60*(BS60^2))</f>
        <v>0.0713489209149373</v>
      </c>
      <c r="CA60" s="15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</row>
    <row r="61" spans="1:94">
      <c r="A61" s="7" t="s">
        <v>71</v>
      </c>
      <c r="B61" s="7" t="s">
        <v>74</v>
      </c>
      <c r="C61" s="7" t="s">
        <v>75</v>
      </c>
      <c r="D61" s="7" t="s">
        <v>50</v>
      </c>
      <c r="E61" s="9">
        <v>3200</v>
      </c>
      <c r="F61" s="9">
        <v>1.1</v>
      </c>
      <c r="G61" s="9">
        <v>485</v>
      </c>
      <c r="H61" s="7" t="s">
        <v>51</v>
      </c>
      <c r="I61" s="9">
        <v>2</v>
      </c>
      <c r="J61" s="7" t="s">
        <v>52</v>
      </c>
      <c r="K61" s="15">
        <v>1.88</v>
      </c>
      <c r="L61" s="12" t="s">
        <v>53</v>
      </c>
      <c r="M61" s="15">
        <v>-5.54</v>
      </c>
      <c r="N61" s="9">
        <v>4</v>
      </c>
      <c r="O61" s="15">
        <v>558.011</v>
      </c>
      <c r="P61" s="15">
        <f>Q61*(N61^0.5)</f>
        <v>55.248</v>
      </c>
      <c r="Q61" s="15">
        <v>27.624</v>
      </c>
      <c r="R61" s="15">
        <v>723.757</v>
      </c>
      <c r="S61" s="15">
        <f>T61*(N61^0.5)</f>
        <v>143.646</v>
      </c>
      <c r="T61" s="15">
        <v>71.8230000000001</v>
      </c>
      <c r="U61" s="15">
        <f t="shared" si="14"/>
        <v>0.260077025239791</v>
      </c>
      <c r="V61" s="15">
        <f t="shared" si="15"/>
        <v>0.0122985380117107</v>
      </c>
      <c r="W61" s="15">
        <v>1017.56</v>
      </c>
      <c r="X61" s="15">
        <f>Y61*(N61^0.5)</f>
        <v>101.52</v>
      </c>
      <c r="Y61" s="15">
        <v>50.76</v>
      </c>
      <c r="Z61" s="15">
        <v>1174.43</v>
      </c>
      <c r="AA61" s="15">
        <f>AB61*(N61^0.5)</f>
        <v>223.36</v>
      </c>
      <c r="AB61" s="15">
        <v>111.68</v>
      </c>
      <c r="AC61" s="15">
        <f>LN(Z61)-LN(W61)</f>
        <v>0.143375318855941</v>
      </c>
      <c r="AD61" s="15">
        <f>(AA61^2)/(N61*(Z61^2))+(X61^2)/(N61*(W61^2))</f>
        <v>0.0115310840708092</v>
      </c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>
        <v>0.849638</v>
      </c>
      <c r="BT61" s="15">
        <f>BU61*(N61^0.5)</f>
        <v>0.181818</v>
      </c>
      <c r="BU61" s="15">
        <v>0.090909</v>
      </c>
      <c r="BV61" s="15">
        <v>1.2309</v>
      </c>
      <c r="BW61" s="15">
        <f>BX61*(N61^0.5)</f>
        <v>0.36362</v>
      </c>
      <c r="BX61" s="15">
        <v>0.18181</v>
      </c>
      <c r="BY61" s="15">
        <f t="shared" si="16"/>
        <v>0.370690511698475</v>
      </c>
      <c r="BZ61" s="15">
        <f t="shared" si="17"/>
        <v>0.0332651760106372</v>
      </c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</row>
    <row r="62" spans="1:94">
      <c r="A62" s="7" t="s">
        <v>71</v>
      </c>
      <c r="B62" s="7" t="s">
        <v>76</v>
      </c>
      <c r="C62" s="7" t="s">
        <v>77</v>
      </c>
      <c r="D62" s="7" t="s">
        <v>50</v>
      </c>
      <c r="E62" s="9">
        <v>4000</v>
      </c>
      <c r="F62" s="9">
        <v>1.1</v>
      </c>
      <c r="G62" s="9">
        <v>485</v>
      </c>
      <c r="H62" s="7" t="s">
        <v>51</v>
      </c>
      <c r="I62" s="9">
        <v>2</v>
      </c>
      <c r="J62" s="7" t="s">
        <v>52</v>
      </c>
      <c r="K62" s="15">
        <v>2.24</v>
      </c>
      <c r="L62" s="12" t="s">
        <v>54</v>
      </c>
      <c r="M62" s="15">
        <v>-5.21</v>
      </c>
      <c r="N62" s="9">
        <v>4</v>
      </c>
      <c r="O62" s="15">
        <v>220.121</v>
      </c>
      <c r="P62" s="15">
        <f>Q62*(N62^0.5)</f>
        <v>77.35</v>
      </c>
      <c r="Q62" s="15">
        <v>38.675</v>
      </c>
      <c r="R62" s="15">
        <v>340.414</v>
      </c>
      <c r="S62" s="15">
        <f>T62*(N62^0.5)</f>
        <v>88.4</v>
      </c>
      <c r="T62" s="15">
        <v>44.2</v>
      </c>
      <c r="U62" s="15">
        <f t="shared" si="14"/>
        <v>0.435985128780292</v>
      </c>
      <c r="V62" s="15">
        <f t="shared" si="15"/>
        <v>0.0477289939963235</v>
      </c>
      <c r="W62" s="15">
        <v>1475.37</v>
      </c>
      <c r="X62" s="15">
        <f>Y62*(N62^0.5)</f>
        <v>324.88</v>
      </c>
      <c r="Y62" s="15">
        <v>162.44</v>
      </c>
      <c r="Z62" s="15">
        <v>1571.32</v>
      </c>
      <c r="AA62" s="15">
        <f>AB62*(N62^0.5)</f>
        <v>243.68</v>
      </c>
      <c r="AB62" s="15">
        <v>121.84</v>
      </c>
      <c r="AC62" s="15">
        <f>LN(Z62)-LN(W62)</f>
        <v>0.0630072246546316</v>
      </c>
      <c r="AD62" s="15">
        <f>(AA62^2)/(N62*(Z62^2))+(X62^2)/(N62*(W62^2))</f>
        <v>0.018134709649958</v>
      </c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>
        <v>1.54183</v>
      </c>
      <c r="BT62" s="15">
        <f>BU62*(N62^0.5)</f>
        <v>0.45454</v>
      </c>
      <c r="BU62" s="15">
        <v>0.22727</v>
      </c>
      <c r="BV62" s="15">
        <v>2.33218</v>
      </c>
      <c r="BW62" s="15">
        <f>BX62*(N62^0.5)</f>
        <v>0.63636</v>
      </c>
      <c r="BX62" s="15">
        <v>0.31818</v>
      </c>
      <c r="BY62" s="15">
        <f t="shared" si="16"/>
        <v>0.413833429843116</v>
      </c>
      <c r="BZ62" s="15">
        <f t="shared" si="17"/>
        <v>0.0403407989058419</v>
      </c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</row>
    <row r="63" ht="15" customHeight="1" spans="1:94">
      <c r="A63" s="7" t="s">
        <v>71</v>
      </c>
      <c r="B63" s="7" t="s">
        <v>76</v>
      </c>
      <c r="C63" s="7" t="s">
        <v>77</v>
      </c>
      <c r="D63" s="7" t="s">
        <v>50</v>
      </c>
      <c r="E63" s="9">
        <v>4000</v>
      </c>
      <c r="F63" s="9">
        <v>1.1</v>
      </c>
      <c r="G63" s="9">
        <v>485</v>
      </c>
      <c r="H63" s="7" t="s">
        <v>51</v>
      </c>
      <c r="I63" s="9">
        <v>2</v>
      </c>
      <c r="J63" s="7" t="s">
        <v>52</v>
      </c>
      <c r="K63" s="15">
        <v>2.24</v>
      </c>
      <c r="L63" s="12" t="s">
        <v>54</v>
      </c>
      <c r="M63" s="15">
        <v>-5.21</v>
      </c>
      <c r="N63" s="9">
        <v>4</v>
      </c>
      <c r="O63" s="15">
        <v>283.928</v>
      </c>
      <c r="P63" s="15">
        <f>Q63*(N63^0.5)</f>
        <v>44.2</v>
      </c>
      <c r="Q63" s="15">
        <v>22.1</v>
      </c>
      <c r="R63" s="15">
        <v>321.346</v>
      </c>
      <c r="S63" s="15">
        <f>T63*(N63^0.5)</f>
        <v>99.45</v>
      </c>
      <c r="T63" s="15">
        <v>49.725</v>
      </c>
      <c r="U63" s="15">
        <f t="shared" si="14"/>
        <v>0.123797739360129</v>
      </c>
      <c r="V63" s="15">
        <f t="shared" si="15"/>
        <v>0.0300029322076582</v>
      </c>
      <c r="W63" s="15">
        <v>1240.92</v>
      </c>
      <c r="X63" s="15">
        <f>Y63*(N63^0.5)</f>
        <v>182.76</v>
      </c>
      <c r="Y63" s="15">
        <v>91.3799999999999</v>
      </c>
      <c r="Z63" s="15">
        <v>1407.95</v>
      </c>
      <c r="AA63" s="15">
        <f>AB63*(N63^0.5)</f>
        <v>385.96</v>
      </c>
      <c r="AB63" s="15">
        <v>192.98</v>
      </c>
      <c r="AC63" s="15">
        <f>LN(Z63)-LN(W63)</f>
        <v>0.126281705738924</v>
      </c>
      <c r="AD63" s="15">
        <f>(AA63^2)/(N63*(Z63^2))+(X63^2)/(N63*(W63^2))</f>
        <v>0.0242093739253093</v>
      </c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>
        <v>1.71336</v>
      </c>
      <c r="BT63" s="15">
        <f>BU63*(N63^0.5)</f>
        <v>0.45454</v>
      </c>
      <c r="BU63" s="15">
        <v>0.22727</v>
      </c>
      <c r="BV63" s="15">
        <v>2.18544</v>
      </c>
      <c r="BW63" s="15">
        <f>BX63*(N63^0.5)</f>
        <v>0.63636</v>
      </c>
      <c r="BX63" s="15">
        <v>0.31818</v>
      </c>
      <c r="BY63" s="15">
        <f t="shared" si="16"/>
        <v>0.243360826392267</v>
      </c>
      <c r="BZ63" s="15">
        <f t="shared" si="17"/>
        <v>0.0387915936832777</v>
      </c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</row>
    <row r="64" spans="1:94">
      <c r="A64" s="7" t="s">
        <v>66</v>
      </c>
      <c r="B64" s="7" t="s">
        <v>78</v>
      </c>
      <c r="C64" s="7" t="s">
        <v>79</v>
      </c>
      <c r="D64" s="7" t="s">
        <v>50</v>
      </c>
      <c r="E64" s="9">
        <v>4754</v>
      </c>
      <c r="F64" s="9">
        <v>-5.3</v>
      </c>
      <c r="G64" s="9">
        <v>269.7</v>
      </c>
      <c r="H64" s="7" t="s">
        <v>51</v>
      </c>
      <c r="I64" s="9">
        <v>1</v>
      </c>
      <c r="J64" s="7" t="s">
        <v>52</v>
      </c>
      <c r="K64" s="15">
        <v>1.25</v>
      </c>
      <c r="L64" s="12" t="s">
        <v>53</v>
      </c>
      <c r="M64" s="15"/>
      <c r="N64" s="9">
        <v>3</v>
      </c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>
        <v>1.56537333333333</v>
      </c>
      <c r="BT64" s="15">
        <v>0.150070333333333</v>
      </c>
      <c r="BU64" s="15"/>
      <c r="BV64" s="15">
        <v>2.05989333333333</v>
      </c>
      <c r="BW64" s="15">
        <v>0.164593333333333</v>
      </c>
      <c r="BX64" s="15"/>
      <c r="BY64" s="15">
        <f t="shared" si="16"/>
        <v>0.2745298543317</v>
      </c>
      <c r="BZ64" s="15">
        <f t="shared" si="17"/>
        <v>0.0051918101289479</v>
      </c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</row>
    <row r="65" spans="1:94">
      <c r="A65" s="7" t="s">
        <v>66</v>
      </c>
      <c r="B65" s="7" t="s">
        <v>78</v>
      </c>
      <c r="C65" s="7" t="s">
        <v>79</v>
      </c>
      <c r="D65" s="7" t="s">
        <v>50</v>
      </c>
      <c r="E65" s="9">
        <v>4754</v>
      </c>
      <c r="F65" s="9">
        <v>-5.3</v>
      </c>
      <c r="G65" s="9">
        <v>269.7</v>
      </c>
      <c r="H65" s="7" t="s">
        <v>51</v>
      </c>
      <c r="I65" s="9">
        <v>1</v>
      </c>
      <c r="J65" s="7" t="s">
        <v>52</v>
      </c>
      <c r="K65" s="15">
        <v>3.68</v>
      </c>
      <c r="L65" s="12" t="s">
        <v>54</v>
      </c>
      <c r="M65" s="15"/>
      <c r="N65" s="9">
        <v>3</v>
      </c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>
        <v>1.56537333333333</v>
      </c>
      <c r="BT65" s="15">
        <v>0.150070333333333</v>
      </c>
      <c r="BU65" s="15"/>
      <c r="BV65" s="15">
        <v>4.20589333333333</v>
      </c>
      <c r="BW65" s="15">
        <f>BV65/10</f>
        <v>0.420589333333333</v>
      </c>
      <c r="BX65" s="15"/>
      <c r="BY65" s="15">
        <f t="shared" si="16"/>
        <v>0.988362369169062</v>
      </c>
      <c r="BZ65" s="15">
        <f t="shared" si="17"/>
        <v>0.00639693697623431</v>
      </c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</row>
    <row r="66" spans="1:94">
      <c r="A66" s="7" t="s">
        <v>71</v>
      </c>
      <c r="B66" s="7" t="s">
        <v>80</v>
      </c>
      <c r="C66" s="7" t="s">
        <v>73</v>
      </c>
      <c r="D66" s="7" t="s">
        <v>50</v>
      </c>
      <c r="E66" s="9">
        <v>3215</v>
      </c>
      <c r="F66" s="9">
        <v>1.1</v>
      </c>
      <c r="G66" s="9">
        <v>485</v>
      </c>
      <c r="H66" s="7" t="s">
        <v>81</v>
      </c>
      <c r="I66" s="9">
        <v>3</v>
      </c>
      <c r="J66" s="7" t="s">
        <v>52</v>
      </c>
      <c r="K66" s="15">
        <v>1.64</v>
      </c>
      <c r="L66" s="12" t="s">
        <v>53</v>
      </c>
      <c r="M66" s="15">
        <v>-2.1</v>
      </c>
      <c r="N66" s="9">
        <v>6</v>
      </c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</row>
    <row r="67" ht="16.05" customHeight="1" spans="1:94">
      <c r="A67" s="7" t="s">
        <v>71</v>
      </c>
      <c r="B67" s="7" t="s">
        <v>80</v>
      </c>
      <c r="C67" s="7" t="s">
        <v>73</v>
      </c>
      <c r="D67" s="7" t="s">
        <v>50</v>
      </c>
      <c r="E67" s="9">
        <v>3215</v>
      </c>
      <c r="F67" s="9">
        <v>1.1</v>
      </c>
      <c r="G67" s="9">
        <v>485</v>
      </c>
      <c r="H67" s="7" t="s">
        <v>81</v>
      </c>
      <c r="I67" s="9">
        <v>2</v>
      </c>
      <c r="J67" s="7" t="s">
        <v>52</v>
      </c>
      <c r="K67" s="15">
        <v>2</v>
      </c>
      <c r="L67" s="12" t="s">
        <v>54</v>
      </c>
      <c r="M67" s="15">
        <v>-2.1</v>
      </c>
      <c r="N67" s="9">
        <v>6</v>
      </c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>
        <v>70.9</v>
      </c>
      <c r="AF67" s="15">
        <f>AG67*(N67^0.5)</f>
        <v>1.95959179422654</v>
      </c>
      <c r="AG67" s="15">
        <v>0.8</v>
      </c>
      <c r="AH67" s="15">
        <v>75.4</v>
      </c>
      <c r="AI67" s="15">
        <f>AJ67*(N67^0.5)</f>
        <v>15.6767343538123</v>
      </c>
      <c r="AJ67" s="15">
        <v>6.4</v>
      </c>
      <c r="AK67" s="15">
        <f>LN(AH67)-LN(AE67)</f>
        <v>0.0615368414758288</v>
      </c>
      <c r="AL67" s="15">
        <f>(AI67^2)/(N67*(AH67^2))+(AF67^2)/(N67*(AE67^2))</f>
        <v>0.00733203979493779</v>
      </c>
      <c r="AM67" s="15">
        <v>627</v>
      </c>
      <c r="AN67" s="15">
        <f>AO67*(N67^0.5)</f>
        <v>88.1816307401944</v>
      </c>
      <c r="AO67" s="15">
        <v>36</v>
      </c>
      <c r="AP67" s="15">
        <v>655</v>
      </c>
      <c r="AQ67" s="15">
        <f>AR67*(N67^0.5)</f>
        <v>61.2372435695794</v>
      </c>
      <c r="AR67" s="15">
        <v>25</v>
      </c>
      <c r="AS67" s="15">
        <f>LN(AP67)-LN(AM67)</f>
        <v>0.0436886950023307</v>
      </c>
      <c r="AT67" s="15">
        <f>(AQ67^2)/(N67*(AP67^2))+(AN67^2)/(N67*(AM67^2))</f>
        <v>0.00475341938671784</v>
      </c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</row>
    <row r="68" spans="1:94">
      <c r="A68" s="7" t="s">
        <v>71</v>
      </c>
      <c r="B68" s="7" t="s">
        <v>80</v>
      </c>
      <c r="C68" s="7" t="s">
        <v>73</v>
      </c>
      <c r="D68" s="7" t="s">
        <v>50</v>
      </c>
      <c r="E68" s="9">
        <v>3215</v>
      </c>
      <c r="F68" s="9">
        <v>1.1</v>
      </c>
      <c r="G68" s="9">
        <v>485</v>
      </c>
      <c r="H68" s="7" t="s">
        <v>81</v>
      </c>
      <c r="I68" s="9">
        <v>2</v>
      </c>
      <c r="J68" s="7" t="s">
        <v>52</v>
      </c>
      <c r="K68" s="15">
        <v>3</v>
      </c>
      <c r="L68" s="12" t="s">
        <v>54</v>
      </c>
      <c r="M68" s="15">
        <v>-2.1</v>
      </c>
      <c r="N68" s="9">
        <v>5</v>
      </c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>
        <v>70.9</v>
      </c>
      <c r="AF68" s="15">
        <f>AG68*(N68^0.5)</f>
        <v>1.78885438199983</v>
      </c>
      <c r="AG68" s="15">
        <v>0.8</v>
      </c>
      <c r="AH68" s="15">
        <v>75.7</v>
      </c>
      <c r="AI68" s="15">
        <f>AJ68*(N68^0.5)</f>
        <v>8.4970583144992</v>
      </c>
      <c r="AJ68" s="15">
        <v>3.8</v>
      </c>
      <c r="AK68" s="15">
        <f>LN(AH68)-LN(AE68)</f>
        <v>0.0655077269053219</v>
      </c>
      <c r="AL68" s="15">
        <f>(AI68^2)/(N68*(AH68^2))+(AF68^2)/(N68*(AE68^2))</f>
        <v>0.00264717164760926</v>
      </c>
      <c r="AM68" s="15">
        <v>627</v>
      </c>
      <c r="AN68" s="15">
        <f>AO68*(N68^0.5)</f>
        <v>80.4984471899924</v>
      </c>
      <c r="AO68" s="15">
        <v>36</v>
      </c>
      <c r="AP68" s="15">
        <v>641</v>
      </c>
      <c r="AQ68" s="15">
        <f>AR68*(N68^0.5)</f>
        <v>82.7345151674922</v>
      </c>
      <c r="AR68" s="15">
        <v>37</v>
      </c>
      <c r="AS68" s="15">
        <f>LN(AP68)-LN(AM68)</f>
        <v>0.0220829162877489</v>
      </c>
      <c r="AT68" s="15">
        <f>(AQ68^2)/(N68*(AP68^2))+(AN68^2)/(N68*(AM68^2))</f>
        <v>0.00662849276831909</v>
      </c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</row>
    <row r="69" spans="1:94">
      <c r="A69" s="7" t="s">
        <v>71</v>
      </c>
      <c r="B69" s="7" t="s">
        <v>82</v>
      </c>
      <c r="C69" s="7" t="s">
        <v>75</v>
      </c>
      <c r="D69" s="7" t="s">
        <v>50</v>
      </c>
      <c r="E69" s="9">
        <v>3200</v>
      </c>
      <c r="F69" s="9">
        <v>-1.32</v>
      </c>
      <c r="G69" s="9">
        <v>426</v>
      </c>
      <c r="H69" s="7" t="s">
        <v>81</v>
      </c>
      <c r="I69" s="9">
        <v>2</v>
      </c>
      <c r="J69" s="7" t="s">
        <v>52</v>
      </c>
      <c r="K69" s="15">
        <v>2</v>
      </c>
      <c r="L69" s="12" t="s">
        <v>54</v>
      </c>
      <c r="M69" s="15">
        <v>-33.6</v>
      </c>
      <c r="N69" s="9">
        <v>6</v>
      </c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</row>
    <row r="70" spans="1:94">
      <c r="A70" s="7" t="s">
        <v>71</v>
      </c>
      <c r="B70" s="7" t="s">
        <v>82</v>
      </c>
      <c r="C70" s="7" t="s">
        <v>75</v>
      </c>
      <c r="D70" s="7" t="s">
        <v>50</v>
      </c>
      <c r="E70" s="9">
        <v>3200</v>
      </c>
      <c r="F70" s="9">
        <v>-1.32</v>
      </c>
      <c r="G70" s="9">
        <v>426</v>
      </c>
      <c r="H70" s="7" t="s">
        <v>81</v>
      </c>
      <c r="I70" s="9">
        <v>2</v>
      </c>
      <c r="J70" s="7" t="s">
        <v>52</v>
      </c>
      <c r="K70" s="15">
        <v>2</v>
      </c>
      <c r="L70" s="12" t="s">
        <v>54</v>
      </c>
      <c r="M70" s="15">
        <v>-33.6</v>
      </c>
      <c r="N70" s="9">
        <v>6</v>
      </c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</row>
    <row r="71" spans="1:94">
      <c r="A71" s="7" t="s">
        <v>71</v>
      </c>
      <c r="B71" s="7" t="s">
        <v>82</v>
      </c>
      <c r="C71" s="7" t="s">
        <v>73</v>
      </c>
      <c r="D71" s="7" t="s">
        <v>50</v>
      </c>
      <c r="E71" s="9">
        <v>3200</v>
      </c>
      <c r="F71" s="9">
        <v>-1.32</v>
      </c>
      <c r="G71" s="9">
        <v>426</v>
      </c>
      <c r="H71" s="7" t="s">
        <v>81</v>
      </c>
      <c r="I71" s="9">
        <v>2</v>
      </c>
      <c r="J71" s="7" t="s">
        <v>52</v>
      </c>
      <c r="K71" s="15">
        <v>2</v>
      </c>
      <c r="L71" s="12" t="s">
        <v>54</v>
      </c>
      <c r="M71" s="15">
        <v>-33.6</v>
      </c>
      <c r="N71" s="9">
        <v>6</v>
      </c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</row>
    <row r="72" spans="1:94">
      <c r="A72" s="7" t="s">
        <v>71</v>
      </c>
      <c r="B72" s="7" t="s">
        <v>82</v>
      </c>
      <c r="C72" s="7" t="s">
        <v>73</v>
      </c>
      <c r="D72" s="7" t="s">
        <v>50</v>
      </c>
      <c r="E72" s="9">
        <v>3200</v>
      </c>
      <c r="F72" s="9">
        <v>-1.1</v>
      </c>
      <c r="G72" s="9">
        <v>485</v>
      </c>
      <c r="H72" s="7" t="s">
        <v>81</v>
      </c>
      <c r="I72" s="9">
        <v>4</v>
      </c>
      <c r="J72" s="7" t="s">
        <v>52</v>
      </c>
      <c r="K72" s="15">
        <v>1.6</v>
      </c>
      <c r="L72" s="12" t="s">
        <v>53</v>
      </c>
      <c r="M72" s="15">
        <v>-3</v>
      </c>
      <c r="N72" s="9">
        <v>6</v>
      </c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>
        <v>607.4</v>
      </c>
      <c r="AN72" s="15" t="e">
        <f>AO72*(#REF!^0.5)</f>
        <v>#REF!</v>
      </c>
      <c r="AO72" s="15">
        <v>48.7</v>
      </c>
      <c r="AP72" s="15">
        <v>556</v>
      </c>
      <c r="AQ72" s="15">
        <f>AR72*(N72^0.5)</f>
        <v>58.0529069039613</v>
      </c>
      <c r="AR72" s="15">
        <v>23.7</v>
      </c>
      <c r="AS72" s="15">
        <f>LN(AP72)-LN(AM72)</f>
        <v>-0.0884192583610659</v>
      </c>
      <c r="AT72" s="15" t="e">
        <f>(AQ72^2)/(N72*(AP72^2))+(AN72^2)/(N72*(AM72^2))</f>
        <v>#REF!</v>
      </c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</row>
    <row r="73" spans="1:94">
      <c r="A73" s="7" t="s">
        <v>71</v>
      </c>
      <c r="B73" s="7" t="s">
        <v>82</v>
      </c>
      <c r="C73" s="7" t="s">
        <v>73</v>
      </c>
      <c r="D73" s="7" t="s">
        <v>50</v>
      </c>
      <c r="E73" s="9">
        <v>3200</v>
      </c>
      <c r="F73" s="9">
        <v>-1.1</v>
      </c>
      <c r="G73" s="9">
        <v>485</v>
      </c>
      <c r="H73" s="7" t="s">
        <v>81</v>
      </c>
      <c r="I73" s="9">
        <v>4</v>
      </c>
      <c r="J73" s="7" t="s">
        <v>52</v>
      </c>
      <c r="K73" s="15">
        <v>1.6</v>
      </c>
      <c r="L73" s="12" t="s">
        <v>53</v>
      </c>
      <c r="M73" s="15">
        <v>-3</v>
      </c>
      <c r="N73" s="9">
        <v>6</v>
      </c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>
        <v>521.5</v>
      </c>
      <c r="AN73" s="15">
        <f>AO73*(N106^0.5)</f>
        <v>14.2</v>
      </c>
      <c r="AO73" s="15">
        <v>7.1</v>
      </c>
      <c r="AP73" s="15">
        <v>483.7</v>
      </c>
      <c r="AQ73" s="15">
        <f>AR73*(N73^0.5)</f>
        <v>61.9720904924144</v>
      </c>
      <c r="AR73" s="15">
        <v>25.3</v>
      </c>
      <c r="AS73" s="15">
        <f>LN(AP73)-LN(AM73)</f>
        <v>-0.0752443946118895</v>
      </c>
      <c r="AT73" s="15">
        <f>(AQ73^2)/(N73*(AP73^2))+(AN73^2)/(N73*(AM73^2))</f>
        <v>0.00285939955995443</v>
      </c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</row>
    <row r="74" spans="1:94">
      <c r="A74" s="7" t="s">
        <v>71</v>
      </c>
      <c r="B74" s="7" t="s">
        <v>82</v>
      </c>
      <c r="C74" s="7" t="s">
        <v>73</v>
      </c>
      <c r="D74" s="7" t="s">
        <v>50</v>
      </c>
      <c r="E74" s="9">
        <v>3200</v>
      </c>
      <c r="F74" s="9">
        <v>-1.1</v>
      </c>
      <c r="G74" s="9">
        <v>485</v>
      </c>
      <c r="H74" s="7" t="s">
        <v>81</v>
      </c>
      <c r="I74" s="9">
        <v>4</v>
      </c>
      <c r="J74" s="7" t="s">
        <v>52</v>
      </c>
      <c r="K74" s="15">
        <v>1.6</v>
      </c>
      <c r="L74" s="12" t="s">
        <v>53</v>
      </c>
      <c r="M74" s="15">
        <v>-3</v>
      </c>
      <c r="N74" s="9">
        <v>6</v>
      </c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>
        <v>675.4</v>
      </c>
      <c r="AN74" s="15">
        <f>AO74*(N107^0.5)</f>
        <v>29.2</v>
      </c>
      <c r="AO74" s="15">
        <v>14.6</v>
      </c>
      <c r="AP74" s="15">
        <v>635</v>
      </c>
      <c r="AQ74" s="15">
        <f>AR74*(N74^0.5)</f>
        <v>18.6161220451521</v>
      </c>
      <c r="AR74" s="15">
        <v>7.6</v>
      </c>
      <c r="AS74" s="15">
        <f>LN(AP74)-LN(AM74)</f>
        <v>-0.0616801090587753</v>
      </c>
      <c r="AT74" s="15">
        <f>(AQ74^2)/(N74*(AP74^2))+(AN74^2)/(N74*(AM74^2))</f>
        <v>0.00045476968136863</v>
      </c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</row>
    <row r="75" spans="1:94">
      <c r="A75" s="7" t="s">
        <v>71</v>
      </c>
      <c r="B75" s="7" t="s">
        <v>82</v>
      </c>
      <c r="C75" s="7" t="s">
        <v>73</v>
      </c>
      <c r="D75" s="7" t="s">
        <v>50</v>
      </c>
      <c r="E75" s="9">
        <v>3215</v>
      </c>
      <c r="F75" s="9">
        <v>-1.2</v>
      </c>
      <c r="G75" s="9">
        <v>489</v>
      </c>
      <c r="H75" s="7" t="s">
        <v>81</v>
      </c>
      <c r="I75" s="9">
        <v>3</v>
      </c>
      <c r="J75" s="7" t="s">
        <v>52</v>
      </c>
      <c r="K75" s="15">
        <v>1.6</v>
      </c>
      <c r="L75" s="12" t="s">
        <v>53</v>
      </c>
      <c r="M75" s="15">
        <v>-2.1</v>
      </c>
      <c r="N75" s="9">
        <v>6</v>
      </c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>
        <v>7.26162</v>
      </c>
      <c r="AF75" s="15">
        <f>AG75*(N75^0.5)</f>
        <v>0.344961640476155</v>
      </c>
      <c r="AG75" s="15">
        <v>0.14083</v>
      </c>
      <c r="AH75" s="15">
        <v>7.90605</v>
      </c>
      <c r="AI75" s="15">
        <f>AJ75*(N75^0.5)</f>
        <v>0.692446255387377</v>
      </c>
      <c r="AJ75" s="15">
        <v>0.28269</v>
      </c>
      <c r="AK75" s="15">
        <f>LN(AH75)-LN(AE75)</f>
        <v>0.0850253447247107</v>
      </c>
      <c r="AL75" s="15">
        <f>(AI75^2)/(N75*(AH75^2))+(AF75^2)/(N75*(AE75^2))</f>
        <v>0.00165462038959036</v>
      </c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>
        <v>5.98066</v>
      </c>
      <c r="BT75" s="15">
        <f t="shared" ref="BT75:BT105" si="18">BU75*(N75^0.5)</f>
        <v>2.5627786433869</v>
      </c>
      <c r="BU75" s="15">
        <v>1.04625</v>
      </c>
      <c r="BV75" s="15">
        <v>7.50134</v>
      </c>
      <c r="BW75" s="15">
        <f t="shared" ref="BW75:BW110" si="19">BX75*(N75^0.5)</f>
        <v>1.70891101395011</v>
      </c>
      <c r="BX75" s="15">
        <v>0.69766</v>
      </c>
      <c r="BY75" s="15">
        <f t="shared" ref="BY75:BY110" si="20">LN(BV75)-LN(BS75)</f>
        <v>0.226550741484514</v>
      </c>
      <c r="BZ75" s="15">
        <f t="shared" ref="BZ75:BZ110" si="21">(BW75^2)/(N75*(BV75^2))+(BT75^2)/(N75*(BS75^2))</f>
        <v>0.0392534912446625</v>
      </c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</row>
    <row r="76" spans="1:94">
      <c r="A76" s="7" t="s">
        <v>71</v>
      </c>
      <c r="B76" s="7" t="s">
        <v>82</v>
      </c>
      <c r="C76" s="7" t="s">
        <v>73</v>
      </c>
      <c r="D76" s="7" t="s">
        <v>50</v>
      </c>
      <c r="E76" s="9">
        <v>3215</v>
      </c>
      <c r="F76" s="9">
        <v>-1.2</v>
      </c>
      <c r="G76" s="9">
        <v>489</v>
      </c>
      <c r="H76" s="7" t="s">
        <v>81</v>
      </c>
      <c r="I76" s="9">
        <v>2</v>
      </c>
      <c r="J76" s="7" t="s">
        <v>52</v>
      </c>
      <c r="K76" s="15">
        <v>2</v>
      </c>
      <c r="L76" s="12" t="s">
        <v>54</v>
      </c>
      <c r="M76" s="15">
        <v>-2.1</v>
      </c>
      <c r="N76" s="9">
        <v>6</v>
      </c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>
        <v>7.26162</v>
      </c>
      <c r="AF76" s="15">
        <f>AG76*(N76^0.5)</f>
        <v>0.344961640476155</v>
      </c>
      <c r="AG76" s="15">
        <v>0.14083</v>
      </c>
      <c r="AH76" s="15">
        <v>7.77368</v>
      </c>
      <c r="AI76" s="15">
        <f>AJ76*(N76^0.5)</f>
        <v>0.517871121419219</v>
      </c>
      <c r="AJ76" s="15">
        <v>0.21142</v>
      </c>
      <c r="AK76" s="15">
        <f>LN(AH76)-LN(AE76)</f>
        <v>0.0681407242918557</v>
      </c>
      <c r="AL76" s="15">
        <f>(AI76^2)/(N76*(AH76^2))+(AF76^2)/(N76*(AE76^2))</f>
        <v>0.00111578869650754</v>
      </c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>
        <v>5.98066</v>
      </c>
      <c r="BT76" s="15">
        <f t="shared" si="18"/>
        <v>2.5627786433869</v>
      </c>
      <c r="BU76" s="15">
        <v>1.04625</v>
      </c>
      <c r="BV76" s="15">
        <v>7.6274</v>
      </c>
      <c r="BW76" s="15">
        <f t="shared" si="19"/>
        <v>1.13984555690672</v>
      </c>
      <c r="BX76" s="15">
        <v>0.465339999999999</v>
      </c>
      <c r="BY76" s="15">
        <f t="shared" si="20"/>
        <v>0.243216097301727</v>
      </c>
      <c r="BZ76" s="15">
        <f t="shared" si="21"/>
        <v>0.0343257112906803</v>
      </c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</row>
    <row r="77" spans="1:94">
      <c r="A77" s="7" t="s">
        <v>71</v>
      </c>
      <c r="B77" s="7" t="s">
        <v>82</v>
      </c>
      <c r="C77" s="7" t="s">
        <v>73</v>
      </c>
      <c r="D77" s="7" t="s">
        <v>50</v>
      </c>
      <c r="E77" s="9">
        <v>3215</v>
      </c>
      <c r="F77" s="9">
        <v>-1.2</v>
      </c>
      <c r="G77" s="9">
        <v>489</v>
      </c>
      <c r="H77" s="7" t="s">
        <v>81</v>
      </c>
      <c r="I77" s="9">
        <v>5</v>
      </c>
      <c r="J77" s="12" t="s">
        <v>57</v>
      </c>
      <c r="K77" s="15">
        <v>1.6</v>
      </c>
      <c r="L77" s="12" t="s">
        <v>53</v>
      </c>
      <c r="M77" s="15">
        <v>-2.1</v>
      </c>
      <c r="N77" s="9">
        <v>6</v>
      </c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>
        <v>7.90909</v>
      </c>
      <c r="AF77" s="15">
        <f>AG77*(N77^0.5)</f>
        <v>2.33816043397368</v>
      </c>
      <c r="AG77" s="15">
        <v>0.95455</v>
      </c>
      <c r="AH77" s="15">
        <v>6.98734</v>
      </c>
      <c r="AI77" s="15">
        <f>AJ77*(N77^0.5)</f>
        <v>2.00412351775034</v>
      </c>
      <c r="AJ77" s="15">
        <v>0.81818</v>
      </c>
      <c r="AK77" s="15">
        <f>LN(AH77)-LN(AE77)</f>
        <v>-0.123912790726825</v>
      </c>
      <c r="AL77" s="15">
        <f>(AI77^2)/(N77*(AH77^2))+(AF77^2)/(N77*(AE77^2))</f>
        <v>0.0282772875817409</v>
      </c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>
        <v>12.2727</v>
      </c>
      <c r="BT77" s="15">
        <f t="shared" si="18"/>
        <v>2.22683112516419</v>
      </c>
      <c r="BU77" s="15">
        <v>0.9091</v>
      </c>
      <c r="BV77" s="15">
        <v>15.9091</v>
      </c>
      <c r="BW77" s="15">
        <f t="shared" si="19"/>
        <v>3.34012421325914</v>
      </c>
      <c r="BX77" s="15">
        <v>1.3636</v>
      </c>
      <c r="BY77" s="15">
        <f t="shared" si="20"/>
        <v>0.259513989138184</v>
      </c>
      <c r="BZ77" s="15">
        <f t="shared" si="21"/>
        <v>0.0128336411248981</v>
      </c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</row>
    <row r="78" spans="1:94">
      <c r="A78" s="7" t="s">
        <v>71</v>
      </c>
      <c r="B78" s="7" t="s">
        <v>82</v>
      </c>
      <c r="C78" s="7" t="s">
        <v>73</v>
      </c>
      <c r="D78" s="7" t="s">
        <v>50</v>
      </c>
      <c r="E78" s="9">
        <v>3215</v>
      </c>
      <c r="F78" s="9">
        <v>-1.2</v>
      </c>
      <c r="G78" s="9">
        <v>489</v>
      </c>
      <c r="H78" s="7" t="s">
        <v>81</v>
      </c>
      <c r="I78" s="9">
        <v>4</v>
      </c>
      <c r="J78" s="7" t="s">
        <v>52</v>
      </c>
      <c r="K78" s="15">
        <v>2</v>
      </c>
      <c r="L78" s="12" t="s">
        <v>54</v>
      </c>
      <c r="M78" s="15">
        <v>-2.1</v>
      </c>
      <c r="N78" s="9">
        <v>6</v>
      </c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>
        <v>7.90909</v>
      </c>
      <c r="AF78" s="15">
        <f>AG78*(N78^0.5)</f>
        <v>2.33816043397368</v>
      </c>
      <c r="AG78" s="15">
        <v>0.95455</v>
      </c>
      <c r="AH78" s="15">
        <v>9.13636</v>
      </c>
      <c r="AI78" s="15">
        <f>AJ78*(N78^0.5)</f>
        <v>2.00414801264777</v>
      </c>
      <c r="AJ78" s="15">
        <v>0.81819</v>
      </c>
      <c r="AK78" s="15">
        <f>LN(AH78)-LN(AE78)</f>
        <v>0.144249325777052</v>
      </c>
      <c r="AL78" s="15">
        <f>(AI78^2)/(N78*(AH78^2))+(AF78^2)/(N78*(AE78^2))</f>
        <v>0.022585905190173</v>
      </c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>
        <v>12.2727</v>
      </c>
      <c r="BT78" s="15">
        <f t="shared" si="18"/>
        <v>2.22683112516419</v>
      </c>
      <c r="BU78" s="15">
        <v>0.9091</v>
      </c>
      <c r="BV78" s="15">
        <v>12.7273</v>
      </c>
      <c r="BW78" s="15">
        <f t="shared" si="19"/>
        <v>2.22683112516419</v>
      </c>
      <c r="BX78" s="15">
        <v>0.9091</v>
      </c>
      <c r="BY78" s="15">
        <f t="shared" si="20"/>
        <v>0.036372009250413</v>
      </c>
      <c r="BZ78" s="15">
        <f t="shared" si="21"/>
        <v>0.0105892235683414</v>
      </c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</row>
    <row r="79" spans="1:94">
      <c r="A79" s="7" t="s">
        <v>83</v>
      </c>
      <c r="B79" s="20" t="s">
        <v>84</v>
      </c>
      <c r="C79" s="20" t="s">
        <v>85</v>
      </c>
      <c r="D79" s="7" t="s">
        <v>50</v>
      </c>
      <c r="E79" s="9">
        <v>4950</v>
      </c>
      <c r="F79" s="9">
        <v>1.3</v>
      </c>
      <c r="G79" s="9">
        <v>339</v>
      </c>
      <c r="H79" s="7" t="s">
        <v>51</v>
      </c>
      <c r="I79" s="9">
        <v>1</v>
      </c>
      <c r="J79" s="7" t="s">
        <v>52</v>
      </c>
      <c r="K79" s="15">
        <v>2</v>
      </c>
      <c r="L79" s="12" t="s">
        <v>54</v>
      </c>
      <c r="M79" s="15">
        <v>-1.872</v>
      </c>
      <c r="N79" s="9">
        <v>3</v>
      </c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>
        <v>2.01837</v>
      </c>
      <c r="BT79" s="15">
        <f t="shared" si="18"/>
        <v>0.881267450891045</v>
      </c>
      <c r="BU79" s="15">
        <v>0.5088</v>
      </c>
      <c r="BV79" s="15">
        <v>2.82714</v>
      </c>
      <c r="BW79" s="15">
        <f t="shared" si="19"/>
        <v>1.42811053185669</v>
      </c>
      <c r="BX79" s="15">
        <v>0.82452</v>
      </c>
      <c r="BY79" s="15">
        <f t="shared" si="20"/>
        <v>0.336975344971005</v>
      </c>
      <c r="BZ79" s="15">
        <f t="shared" si="21"/>
        <v>0.148603196127755</v>
      </c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</row>
    <row r="80" spans="1:94">
      <c r="A80" s="7" t="s">
        <v>83</v>
      </c>
      <c r="B80" s="20" t="s">
        <v>84</v>
      </c>
      <c r="C80" s="20" t="s">
        <v>85</v>
      </c>
      <c r="D80" s="7" t="s">
        <v>50</v>
      </c>
      <c r="E80" s="9">
        <v>4950</v>
      </c>
      <c r="F80" s="9">
        <v>1.3</v>
      </c>
      <c r="G80" s="9">
        <v>339</v>
      </c>
      <c r="H80" s="7" t="s">
        <v>51</v>
      </c>
      <c r="I80" s="9">
        <v>1</v>
      </c>
      <c r="J80" s="7" t="s">
        <v>52</v>
      </c>
      <c r="K80" s="15">
        <v>1.9</v>
      </c>
      <c r="L80" s="12" t="s">
        <v>53</v>
      </c>
      <c r="M80" s="15">
        <v>-0.496299999999998</v>
      </c>
      <c r="N80" s="9">
        <v>3</v>
      </c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>
        <v>2.01837</v>
      </c>
      <c r="BT80" s="15">
        <f t="shared" si="18"/>
        <v>0.881267450891045</v>
      </c>
      <c r="BU80" s="15">
        <v>0.5088</v>
      </c>
      <c r="BV80" s="15">
        <v>3.09182</v>
      </c>
      <c r="BW80" s="15">
        <f t="shared" si="19"/>
        <v>0.790196219429073</v>
      </c>
      <c r="BX80" s="15">
        <v>0.45622</v>
      </c>
      <c r="BY80" s="15">
        <f t="shared" si="20"/>
        <v>0.42646965930667</v>
      </c>
      <c r="BZ80" s="15">
        <f t="shared" si="21"/>
        <v>0.0853197454664281</v>
      </c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</row>
    <row r="81" spans="1:94">
      <c r="A81" s="7" t="s">
        <v>83</v>
      </c>
      <c r="B81" s="20" t="s">
        <v>84</v>
      </c>
      <c r="C81" s="20" t="s">
        <v>85</v>
      </c>
      <c r="D81" s="7" t="s">
        <v>50</v>
      </c>
      <c r="E81" s="9">
        <v>4950</v>
      </c>
      <c r="F81" s="9">
        <v>1.3</v>
      </c>
      <c r="G81" s="9">
        <v>339</v>
      </c>
      <c r="H81" s="7" t="s">
        <v>51</v>
      </c>
      <c r="I81" s="9">
        <v>1</v>
      </c>
      <c r="J81" s="7" t="s">
        <v>52</v>
      </c>
      <c r="K81" s="15">
        <v>2.5</v>
      </c>
      <c r="L81" s="12" t="s">
        <v>54</v>
      </c>
      <c r="M81" s="15">
        <v>-3.1327</v>
      </c>
      <c r="N81" s="9">
        <v>3</v>
      </c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>
        <v>2.01837</v>
      </c>
      <c r="BT81" s="15">
        <f t="shared" si="18"/>
        <v>0.881267450891045</v>
      </c>
      <c r="BU81" s="15">
        <v>0.5088</v>
      </c>
      <c r="BV81" s="15">
        <v>1.28652</v>
      </c>
      <c r="BW81" s="15">
        <f t="shared" si="19"/>
        <v>0.334199203320415</v>
      </c>
      <c r="BX81" s="15">
        <v>0.19295</v>
      </c>
      <c r="BY81" s="15">
        <f t="shared" si="20"/>
        <v>-0.450349356302214</v>
      </c>
      <c r="BZ81" s="15">
        <f t="shared" si="21"/>
        <v>0.0860401182624256</v>
      </c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</row>
    <row r="82" spans="1:94">
      <c r="A82" s="7" t="s">
        <v>83</v>
      </c>
      <c r="B82" s="20" t="s">
        <v>84</v>
      </c>
      <c r="C82" s="20" t="s">
        <v>85</v>
      </c>
      <c r="D82" s="7" t="s">
        <v>50</v>
      </c>
      <c r="E82" s="9">
        <v>4950</v>
      </c>
      <c r="F82" s="9">
        <v>1.3</v>
      </c>
      <c r="G82" s="9">
        <v>339</v>
      </c>
      <c r="H82" s="7" t="s">
        <v>51</v>
      </c>
      <c r="I82" s="9">
        <v>1</v>
      </c>
      <c r="J82" s="7" t="s">
        <v>52</v>
      </c>
      <c r="K82" s="15">
        <v>3.1</v>
      </c>
      <c r="L82" s="12" t="s">
        <v>54</v>
      </c>
      <c r="M82" s="15">
        <v>-4.0502</v>
      </c>
      <c r="N82" s="9">
        <v>3</v>
      </c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>
        <v>2.01837</v>
      </c>
      <c r="BT82" s="15">
        <f t="shared" si="18"/>
        <v>0.881267450891045</v>
      </c>
      <c r="BU82" s="15">
        <v>0.5088</v>
      </c>
      <c r="BV82" s="15">
        <v>1.41095</v>
      </c>
      <c r="BW82" s="15">
        <f t="shared" si="19"/>
        <v>0.790092296380619</v>
      </c>
      <c r="BX82" s="15">
        <v>0.45616</v>
      </c>
      <c r="BY82" s="15">
        <f t="shared" si="20"/>
        <v>-0.358027018594505</v>
      </c>
      <c r="BZ82" s="15">
        <f t="shared" si="21"/>
        <v>0.168069475163605</v>
      </c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</row>
    <row r="83" spans="1:94">
      <c r="A83" s="7" t="s">
        <v>83</v>
      </c>
      <c r="B83" s="20" t="s">
        <v>84</v>
      </c>
      <c r="C83" s="20" t="s">
        <v>85</v>
      </c>
      <c r="D83" s="7" t="s">
        <v>50</v>
      </c>
      <c r="E83" s="9">
        <v>4950</v>
      </c>
      <c r="F83" s="9">
        <v>1.3</v>
      </c>
      <c r="G83" s="9">
        <v>339</v>
      </c>
      <c r="H83" s="7" t="s">
        <v>51</v>
      </c>
      <c r="I83" s="9">
        <v>2</v>
      </c>
      <c r="J83" s="7" t="s">
        <v>52</v>
      </c>
      <c r="K83" s="15">
        <v>1.2</v>
      </c>
      <c r="L83" s="12" t="s">
        <v>53</v>
      </c>
      <c r="M83" s="15">
        <v>-1.872</v>
      </c>
      <c r="N83" s="9">
        <v>3</v>
      </c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>
        <v>3.02769</v>
      </c>
      <c r="BT83" s="15">
        <f t="shared" si="18"/>
        <v>0.85083531820206</v>
      </c>
      <c r="BU83" s="15">
        <v>0.49123</v>
      </c>
      <c r="BV83" s="15">
        <v>4.48548</v>
      </c>
      <c r="BW83" s="15">
        <f t="shared" si="19"/>
        <v>1.33707394141087</v>
      </c>
      <c r="BX83" s="15">
        <v>0.77196</v>
      </c>
      <c r="BY83" s="15">
        <f t="shared" si="20"/>
        <v>0.39304556066843</v>
      </c>
      <c r="BZ83" s="15">
        <f t="shared" si="21"/>
        <v>0.0559427934412522</v>
      </c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</row>
    <row r="84" spans="1:94">
      <c r="A84" s="7" t="s">
        <v>83</v>
      </c>
      <c r="B84" s="20" t="s">
        <v>84</v>
      </c>
      <c r="C84" s="20" t="s">
        <v>85</v>
      </c>
      <c r="D84" s="7" t="s">
        <v>50</v>
      </c>
      <c r="E84" s="9">
        <v>4950</v>
      </c>
      <c r="F84" s="9">
        <v>1.3</v>
      </c>
      <c r="G84" s="9">
        <v>339</v>
      </c>
      <c r="H84" s="7" t="s">
        <v>51</v>
      </c>
      <c r="I84" s="9">
        <v>2</v>
      </c>
      <c r="J84" s="7" t="s">
        <v>52</v>
      </c>
      <c r="K84" s="15">
        <v>1.4</v>
      </c>
      <c r="L84" s="12" t="s">
        <v>53</v>
      </c>
      <c r="M84" s="15">
        <v>-0.496299999999998</v>
      </c>
      <c r="N84" s="9">
        <v>3</v>
      </c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>
        <v>3.02769</v>
      </c>
      <c r="BT84" s="15">
        <f t="shared" si="18"/>
        <v>0.85083531820206</v>
      </c>
      <c r="BU84" s="15">
        <v>0.49123</v>
      </c>
      <c r="BV84" s="15">
        <v>3.3468</v>
      </c>
      <c r="BW84" s="15">
        <f t="shared" si="19"/>
        <v>0.759677484199709</v>
      </c>
      <c r="BX84" s="15">
        <v>0.4386</v>
      </c>
      <c r="BY84" s="15">
        <f t="shared" si="20"/>
        <v>0.100204712912203</v>
      </c>
      <c r="BZ84" s="15">
        <f t="shared" si="21"/>
        <v>0.0434979492600648</v>
      </c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</row>
    <row r="85" spans="1:94">
      <c r="A85" s="7" t="s">
        <v>83</v>
      </c>
      <c r="B85" s="20" t="s">
        <v>84</v>
      </c>
      <c r="C85" s="20" t="s">
        <v>85</v>
      </c>
      <c r="D85" s="7" t="s">
        <v>50</v>
      </c>
      <c r="E85" s="9">
        <v>4950</v>
      </c>
      <c r="F85" s="9">
        <v>1.3</v>
      </c>
      <c r="G85" s="9">
        <v>339</v>
      </c>
      <c r="H85" s="7" t="s">
        <v>51</v>
      </c>
      <c r="I85" s="9">
        <v>2</v>
      </c>
      <c r="J85" s="7" t="s">
        <v>52</v>
      </c>
      <c r="K85" s="15">
        <v>2.8</v>
      </c>
      <c r="L85" s="12" t="s">
        <v>54</v>
      </c>
      <c r="M85" s="15">
        <v>-3.1327</v>
      </c>
      <c r="N85" s="9">
        <v>3</v>
      </c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>
        <v>3.02769</v>
      </c>
      <c r="BT85" s="15">
        <f t="shared" si="18"/>
        <v>0.85083531820206</v>
      </c>
      <c r="BU85" s="15">
        <v>0.49123</v>
      </c>
      <c r="BV85" s="15">
        <v>2.89233</v>
      </c>
      <c r="BW85" s="15">
        <f t="shared" si="19"/>
        <v>0.668381086132754</v>
      </c>
      <c r="BX85" s="15">
        <v>0.38589</v>
      </c>
      <c r="BY85" s="15">
        <f t="shared" si="20"/>
        <v>-0.0457375468565773</v>
      </c>
      <c r="BZ85" s="15">
        <f t="shared" si="21"/>
        <v>0.0441241667842804</v>
      </c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</row>
    <row r="86" spans="1:94">
      <c r="A86" s="7" t="s">
        <v>83</v>
      </c>
      <c r="B86" s="20" t="s">
        <v>84</v>
      </c>
      <c r="C86" s="20" t="s">
        <v>85</v>
      </c>
      <c r="D86" s="7" t="s">
        <v>50</v>
      </c>
      <c r="E86" s="9">
        <v>4950</v>
      </c>
      <c r="F86" s="9">
        <v>1.3</v>
      </c>
      <c r="G86" s="9">
        <v>339</v>
      </c>
      <c r="H86" s="7" t="s">
        <v>51</v>
      </c>
      <c r="I86" s="9">
        <v>2</v>
      </c>
      <c r="J86" s="7" t="s">
        <v>52</v>
      </c>
      <c r="K86" s="15">
        <v>3.6</v>
      </c>
      <c r="L86" s="12" t="s">
        <v>54</v>
      </c>
      <c r="M86" s="15">
        <v>-4.0502</v>
      </c>
      <c r="N86" s="9">
        <v>3</v>
      </c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>
        <v>3.02769</v>
      </c>
      <c r="BT86" s="15">
        <f t="shared" si="18"/>
        <v>0.85083531820206</v>
      </c>
      <c r="BU86" s="15">
        <v>0.49123</v>
      </c>
      <c r="BV86" s="15">
        <v>2.13961</v>
      </c>
      <c r="BW86" s="15">
        <f t="shared" si="19"/>
        <v>0.455719887979447</v>
      </c>
      <c r="BX86" s="15">
        <v>0.26311</v>
      </c>
      <c r="BY86" s="15">
        <f t="shared" si="20"/>
        <v>-0.34717638309227</v>
      </c>
      <c r="BZ86" s="15">
        <f t="shared" si="21"/>
        <v>0.0414455700857975</v>
      </c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</row>
    <row r="87" spans="1:94">
      <c r="A87" s="7" t="s">
        <v>83</v>
      </c>
      <c r="B87" s="20" t="s">
        <v>84</v>
      </c>
      <c r="C87" s="20" t="s">
        <v>85</v>
      </c>
      <c r="D87" s="7" t="s">
        <v>50</v>
      </c>
      <c r="E87" s="9">
        <v>4950</v>
      </c>
      <c r="F87" s="9">
        <v>1.3</v>
      </c>
      <c r="G87" s="9">
        <v>339</v>
      </c>
      <c r="H87" s="7" t="s">
        <v>51</v>
      </c>
      <c r="I87" s="9">
        <v>3</v>
      </c>
      <c r="J87" s="7" t="s">
        <v>52</v>
      </c>
      <c r="K87" s="15">
        <v>1.2</v>
      </c>
      <c r="L87" s="12" t="s">
        <v>53</v>
      </c>
      <c r="M87" s="15">
        <v>-1.872</v>
      </c>
      <c r="N87" s="9">
        <v>3</v>
      </c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>
        <v>2.0068</v>
      </c>
      <c r="BT87" s="15">
        <f t="shared" si="18"/>
        <v>0.529626495938411</v>
      </c>
      <c r="BU87" s="15">
        <v>0.30578</v>
      </c>
      <c r="BV87" s="15">
        <v>2.49199</v>
      </c>
      <c r="BW87" s="15">
        <f t="shared" si="19"/>
        <v>0.794353141367239</v>
      </c>
      <c r="BX87" s="15">
        <v>0.45862</v>
      </c>
      <c r="BY87" s="15">
        <f t="shared" si="20"/>
        <v>0.216540174448103</v>
      </c>
      <c r="BZ87" s="15">
        <f t="shared" si="21"/>
        <v>0.057087065769434</v>
      </c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</row>
    <row r="88" spans="1:94">
      <c r="A88" s="7" t="s">
        <v>83</v>
      </c>
      <c r="B88" s="20" t="s">
        <v>84</v>
      </c>
      <c r="C88" s="20" t="s">
        <v>85</v>
      </c>
      <c r="D88" s="7" t="s">
        <v>50</v>
      </c>
      <c r="E88" s="9">
        <v>4950</v>
      </c>
      <c r="F88" s="9">
        <v>1.3</v>
      </c>
      <c r="G88" s="9">
        <v>339</v>
      </c>
      <c r="H88" s="7" t="s">
        <v>51</v>
      </c>
      <c r="I88" s="9">
        <v>3</v>
      </c>
      <c r="J88" s="7" t="s">
        <v>52</v>
      </c>
      <c r="K88" s="15">
        <v>1.4</v>
      </c>
      <c r="L88" s="12" t="s">
        <v>53</v>
      </c>
      <c r="M88" s="15">
        <v>-0.496299999999998</v>
      </c>
      <c r="N88" s="9">
        <v>3</v>
      </c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>
        <v>2.0068</v>
      </c>
      <c r="BT88" s="15">
        <f t="shared" si="18"/>
        <v>0.529626495938411</v>
      </c>
      <c r="BU88" s="15">
        <v>0.30578</v>
      </c>
      <c r="BV88" s="15">
        <v>2.737</v>
      </c>
      <c r="BW88" s="15">
        <f t="shared" si="19"/>
        <v>0.756525151729934</v>
      </c>
      <c r="BX88" s="15">
        <v>0.43678</v>
      </c>
      <c r="BY88" s="15">
        <f t="shared" si="20"/>
        <v>0.310321016430581</v>
      </c>
      <c r="BZ88" s="15">
        <f t="shared" si="21"/>
        <v>0.0486840955695835</v>
      </c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</row>
    <row r="89" spans="1:94">
      <c r="A89" s="7" t="s">
        <v>83</v>
      </c>
      <c r="B89" s="20" t="s">
        <v>84</v>
      </c>
      <c r="C89" s="20" t="s">
        <v>85</v>
      </c>
      <c r="D89" s="7" t="s">
        <v>50</v>
      </c>
      <c r="E89" s="9">
        <v>4950</v>
      </c>
      <c r="F89" s="9">
        <v>1.3</v>
      </c>
      <c r="G89" s="9">
        <v>339</v>
      </c>
      <c r="H89" s="7" t="s">
        <v>51</v>
      </c>
      <c r="I89" s="9">
        <v>3</v>
      </c>
      <c r="J89" s="7" t="s">
        <v>52</v>
      </c>
      <c r="K89" s="15">
        <v>2.8</v>
      </c>
      <c r="L89" s="12" t="s">
        <v>54</v>
      </c>
      <c r="M89" s="15">
        <v>-3.1327</v>
      </c>
      <c r="N89" s="9">
        <v>3</v>
      </c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>
        <v>2.0068</v>
      </c>
      <c r="BT89" s="15">
        <f t="shared" si="18"/>
        <v>0.529626495938411</v>
      </c>
      <c r="BU89" s="15">
        <v>0.30578</v>
      </c>
      <c r="BV89" s="15">
        <v>2.26157</v>
      </c>
      <c r="BW89" s="15">
        <f t="shared" si="19"/>
        <v>0.416003962961893</v>
      </c>
      <c r="BX89" s="15">
        <v>0.24018</v>
      </c>
      <c r="BY89" s="15">
        <f t="shared" si="20"/>
        <v>0.119517848736131</v>
      </c>
      <c r="BZ89" s="15">
        <f t="shared" si="21"/>
        <v>0.034495765602815</v>
      </c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</row>
    <row r="90" spans="1:94">
      <c r="A90" s="7" t="s">
        <v>83</v>
      </c>
      <c r="B90" s="20" t="s">
        <v>84</v>
      </c>
      <c r="C90" s="20" t="s">
        <v>85</v>
      </c>
      <c r="D90" s="7" t="s">
        <v>50</v>
      </c>
      <c r="E90" s="9">
        <v>4950</v>
      </c>
      <c r="F90" s="9">
        <v>1.3</v>
      </c>
      <c r="G90" s="9">
        <v>339</v>
      </c>
      <c r="H90" s="7" t="s">
        <v>51</v>
      </c>
      <c r="I90" s="9">
        <v>3</v>
      </c>
      <c r="J90" s="7" t="s">
        <v>52</v>
      </c>
      <c r="K90" s="15">
        <v>3.6</v>
      </c>
      <c r="L90" s="12" t="s">
        <v>54</v>
      </c>
      <c r="M90" s="15">
        <v>-4.0502</v>
      </c>
      <c r="N90" s="9">
        <v>3</v>
      </c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>
        <v>2.0068</v>
      </c>
      <c r="BT90" s="15">
        <f t="shared" si="18"/>
        <v>0.529626495938411</v>
      </c>
      <c r="BU90" s="15">
        <v>0.30578</v>
      </c>
      <c r="BV90" s="15">
        <v>1.87347</v>
      </c>
      <c r="BW90" s="15">
        <f t="shared" si="19"/>
        <v>0.340053535049998</v>
      </c>
      <c r="BX90" s="15">
        <v>0.19633</v>
      </c>
      <c r="BY90" s="15">
        <f t="shared" si="20"/>
        <v>-0.0687490873148106</v>
      </c>
      <c r="BZ90" s="15">
        <f t="shared" si="21"/>
        <v>0.0341991664364982</v>
      </c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</row>
    <row r="91" spans="1:94">
      <c r="A91" s="7" t="s">
        <v>83</v>
      </c>
      <c r="B91" s="20" t="s">
        <v>84</v>
      </c>
      <c r="C91" s="20" t="s">
        <v>85</v>
      </c>
      <c r="D91" s="7" t="s">
        <v>50</v>
      </c>
      <c r="E91" s="9">
        <v>4950</v>
      </c>
      <c r="F91" s="9">
        <v>1.3</v>
      </c>
      <c r="G91" s="9">
        <v>339</v>
      </c>
      <c r="H91" s="7" t="s">
        <v>51</v>
      </c>
      <c r="I91" s="9">
        <v>1</v>
      </c>
      <c r="J91" s="7" t="s">
        <v>52</v>
      </c>
      <c r="K91" s="15">
        <v>2</v>
      </c>
      <c r="L91" s="12" t="s">
        <v>54</v>
      </c>
      <c r="M91" s="15">
        <v>-1.872</v>
      </c>
      <c r="N91" s="9">
        <v>3</v>
      </c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>
        <v>34.6543</v>
      </c>
      <c r="BT91" s="15">
        <f t="shared" si="18"/>
        <v>14.1016648549028</v>
      </c>
      <c r="BU91" s="15">
        <v>8.1416</v>
      </c>
      <c r="BV91" s="15">
        <v>54.0878</v>
      </c>
      <c r="BW91" s="15">
        <f t="shared" si="19"/>
        <v>19.6206715481402</v>
      </c>
      <c r="BX91" s="15">
        <v>11.328</v>
      </c>
      <c r="BY91" s="15">
        <f t="shared" si="20"/>
        <v>0.445186836043207</v>
      </c>
      <c r="BZ91" s="15">
        <f t="shared" si="21"/>
        <v>0.0990596630260296</v>
      </c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</row>
    <row r="92" spans="1:94">
      <c r="A92" s="7" t="s">
        <v>83</v>
      </c>
      <c r="B92" s="20" t="s">
        <v>84</v>
      </c>
      <c r="C92" s="20" t="s">
        <v>85</v>
      </c>
      <c r="D92" s="7" t="s">
        <v>50</v>
      </c>
      <c r="E92" s="9">
        <v>4950</v>
      </c>
      <c r="F92" s="9">
        <v>1.3</v>
      </c>
      <c r="G92" s="9">
        <v>339</v>
      </c>
      <c r="H92" s="7" t="s">
        <v>51</v>
      </c>
      <c r="I92" s="9">
        <v>1</v>
      </c>
      <c r="J92" s="7" t="s">
        <v>52</v>
      </c>
      <c r="K92" s="15">
        <v>1.9</v>
      </c>
      <c r="L92" s="12" t="s">
        <v>53</v>
      </c>
      <c r="M92" s="15">
        <v>-0.496299999999998</v>
      </c>
      <c r="N92" s="9">
        <v>3</v>
      </c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>
        <v>34.6543</v>
      </c>
      <c r="BT92" s="15">
        <f t="shared" si="18"/>
        <v>14.1016648549028</v>
      </c>
      <c r="BU92" s="15">
        <v>8.1416</v>
      </c>
      <c r="BV92" s="15">
        <v>48.0354</v>
      </c>
      <c r="BW92" s="15">
        <f t="shared" si="19"/>
        <v>9.80825731310104</v>
      </c>
      <c r="BX92" s="15">
        <v>5.6628</v>
      </c>
      <c r="BY92" s="15">
        <f t="shared" si="20"/>
        <v>0.326516423027927</v>
      </c>
      <c r="BZ92" s="15">
        <f t="shared" si="21"/>
        <v>0.06909329615441</v>
      </c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</row>
    <row r="93" spans="1:94">
      <c r="A93" s="7" t="s">
        <v>83</v>
      </c>
      <c r="B93" s="20" t="s">
        <v>84</v>
      </c>
      <c r="C93" s="20" t="s">
        <v>85</v>
      </c>
      <c r="D93" s="7" t="s">
        <v>50</v>
      </c>
      <c r="E93" s="9">
        <v>4950</v>
      </c>
      <c r="F93" s="9">
        <v>1.3</v>
      </c>
      <c r="G93" s="9">
        <v>339</v>
      </c>
      <c r="H93" s="7" t="s">
        <v>51</v>
      </c>
      <c r="I93" s="9">
        <v>1</v>
      </c>
      <c r="J93" s="7" t="s">
        <v>52</v>
      </c>
      <c r="K93" s="15">
        <v>2.5</v>
      </c>
      <c r="L93" s="12" t="s">
        <v>54</v>
      </c>
      <c r="M93" s="15">
        <v>-3.1327</v>
      </c>
      <c r="N93" s="9">
        <v>3</v>
      </c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>
        <v>34.6543</v>
      </c>
      <c r="BT93" s="15">
        <f t="shared" si="18"/>
        <v>14.1016648549028</v>
      </c>
      <c r="BU93" s="15">
        <v>8.1416</v>
      </c>
      <c r="BV93" s="15">
        <v>40.5647</v>
      </c>
      <c r="BW93" s="15">
        <f t="shared" si="19"/>
        <v>13.4893848944272</v>
      </c>
      <c r="BX93" s="15">
        <v>7.7881</v>
      </c>
      <c r="BY93" s="15">
        <f t="shared" si="20"/>
        <v>0.15747641422118</v>
      </c>
      <c r="BZ93" s="15">
        <f t="shared" si="21"/>
        <v>0.092056650148846</v>
      </c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</row>
    <row r="94" spans="1:94">
      <c r="A94" s="7" t="s">
        <v>83</v>
      </c>
      <c r="B94" s="20" t="s">
        <v>84</v>
      </c>
      <c r="C94" s="20" t="s">
        <v>85</v>
      </c>
      <c r="D94" s="7" t="s">
        <v>50</v>
      </c>
      <c r="E94" s="9">
        <v>4950</v>
      </c>
      <c r="F94" s="9">
        <v>1.3</v>
      </c>
      <c r="G94" s="9">
        <v>339</v>
      </c>
      <c r="H94" s="7" t="s">
        <v>51</v>
      </c>
      <c r="I94" s="9">
        <v>1</v>
      </c>
      <c r="J94" s="7" t="s">
        <v>52</v>
      </c>
      <c r="K94" s="15">
        <v>3.1</v>
      </c>
      <c r="L94" s="12" t="s">
        <v>54</v>
      </c>
      <c r="M94" s="15">
        <v>-4.0502</v>
      </c>
      <c r="N94" s="9">
        <v>3</v>
      </c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>
        <v>34.6543</v>
      </c>
      <c r="BT94" s="15">
        <f t="shared" si="18"/>
        <v>14.1016648549028</v>
      </c>
      <c r="BU94" s="15">
        <v>8.1416</v>
      </c>
      <c r="BV94" s="15">
        <v>33.8039</v>
      </c>
      <c r="BW94" s="15">
        <f t="shared" si="19"/>
        <v>9.80912333850482</v>
      </c>
      <c r="BX94" s="15">
        <v>5.6633</v>
      </c>
      <c r="BY94" s="15">
        <f t="shared" si="20"/>
        <v>-0.0248456356124103</v>
      </c>
      <c r="BZ94" s="15">
        <f t="shared" si="21"/>
        <v>0.0832633175967061</v>
      </c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</row>
    <row r="95" spans="1:94">
      <c r="A95" s="7" t="s">
        <v>83</v>
      </c>
      <c r="B95" s="20" t="s">
        <v>84</v>
      </c>
      <c r="C95" s="20" t="s">
        <v>85</v>
      </c>
      <c r="D95" s="7" t="s">
        <v>50</v>
      </c>
      <c r="E95" s="9">
        <v>4950</v>
      </c>
      <c r="F95" s="9">
        <v>1.3</v>
      </c>
      <c r="G95" s="9">
        <v>339</v>
      </c>
      <c r="H95" s="7" t="s">
        <v>51</v>
      </c>
      <c r="I95" s="9">
        <v>2</v>
      </c>
      <c r="J95" s="7" t="s">
        <v>52</v>
      </c>
      <c r="K95" s="15">
        <v>1.2</v>
      </c>
      <c r="L95" s="12" t="s">
        <v>53</v>
      </c>
      <c r="M95" s="15">
        <v>-1.872</v>
      </c>
      <c r="N95" s="9">
        <v>3</v>
      </c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>
        <v>79.3633</v>
      </c>
      <c r="BT95" s="15">
        <f t="shared" si="18"/>
        <v>37.4013855234001</v>
      </c>
      <c r="BU95" s="15">
        <v>21.5937</v>
      </c>
      <c r="BV95" s="15">
        <v>91.0097</v>
      </c>
      <c r="BW95" s="15">
        <f t="shared" si="19"/>
        <v>39.2383986099076</v>
      </c>
      <c r="BX95" s="15">
        <v>22.6543</v>
      </c>
      <c r="BY95" s="15">
        <f t="shared" si="20"/>
        <v>0.136930049469397</v>
      </c>
      <c r="BZ95" s="15">
        <f t="shared" si="21"/>
        <v>0.13599325488846</v>
      </c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</row>
    <row r="96" spans="1:94">
      <c r="A96" s="7" t="s">
        <v>83</v>
      </c>
      <c r="B96" s="20" t="s">
        <v>84</v>
      </c>
      <c r="C96" s="20" t="s">
        <v>85</v>
      </c>
      <c r="D96" s="7" t="s">
        <v>50</v>
      </c>
      <c r="E96" s="9">
        <v>4950</v>
      </c>
      <c r="F96" s="9">
        <v>1.3</v>
      </c>
      <c r="G96" s="9">
        <v>339</v>
      </c>
      <c r="H96" s="7" t="s">
        <v>51</v>
      </c>
      <c r="I96" s="9">
        <v>2</v>
      </c>
      <c r="J96" s="7" t="s">
        <v>52</v>
      </c>
      <c r="K96" s="15">
        <v>1.4</v>
      </c>
      <c r="L96" s="12" t="s">
        <v>53</v>
      </c>
      <c r="M96" s="15">
        <v>-0.496299999999998</v>
      </c>
      <c r="N96" s="9">
        <v>3</v>
      </c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>
        <v>79.3633</v>
      </c>
      <c r="BT96" s="15">
        <f t="shared" si="18"/>
        <v>37.4013855234001</v>
      </c>
      <c r="BU96" s="15">
        <v>21.5937</v>
      </c>
      <c r="BV96" s="15">
        <v>85.6633</v>
      </c>
      <c r="BW96" s="15">
        <f t="shared" si="19"/>
        <v>31.2699256646062</v>
      </c>
      <c r="BX96" s="15">
        <v>18.0537</v>
      </c>
      <c r="BY96" s="15">
        <f t="shared" si="20"/>
        <v>0.0763884510705921</v>
      </c>
      <c r="BZ96" s="15">
        <f t="shared" si="21"/>
        <v>0.11844753073519</v>
      </c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</row>
    <row r="97" spans="1:94">
      <c r="A97" s="7" t="s">
        <v>83</v>
      </c>
      <c r="B97" s="20" t="s">
        <v>84</v>
      </c>
      <c r="C97" s="20" t="s">
        <v>85</v>
      </c>
      <c r="D97" s="7" t="s">
        <v>50</v>
      </c>
      <c r="E97" s="9">
        <v>4950</v>
      </c>
      <c r="F97" s="9">
        <v>1.3</v>
      </c>
      <c r="G97" s="9">
        <v>339</v>
      </c>
      <c r="H97" s="7" t="s">
        <v>51</v>
      </c>
      <c r="I97" s="9">
        <v>2</v>
      </c>
      <c r="J97" s="7" t="s">
        <v>52</v>
      </c>
      <c r="K97" s="15">
        <v>2.8</v>
      </c>
      <c r="L97" s="12" t="s">
        <v>54</v>
      </c>
      <c r="M97" s="15">
        <v>-3.1327</v>
      </c>
      <c r="N97" s="9">
        <v>3</v>
      </c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>
        <v>79.3633</v>
      </c>
      <c r="BT97" s="15">
        <f t="shared" si="18"/>
        <v>37.4013855234001</v>
      </c>
      <c r="BU97" s="15">
        <v>21.5937</v>
      </c>
      <c r="BV97" s="15">
        <v>75.3627</v>
      </c>
      <c r="BW97" s="15">
        <f t="shared" si="19"/>
        <v>28.8164756956849</v>
      </c>
      <c r="BX97" s="15">
        <v>16.6372</v>
      </c>
      <c r="BY97" s="15">
        <f t="shared" si="20"/>
        <v>-0.0517235871215957</v>
      </c>
      <c r="BZ97" s="15">
        <f t="shared" si="21"/>
        <v>0.122766924560564</v>
      </c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</row>
    <row r="98" spans="1:94">
      <c r="A98" s="7" t="s">
        <v>83</v>
      </c>
      <c r="B98" s="20" t="s">
        <v>84</v>
      </c>
      <c r="C98" s="20" t="s">
        <v>85</v>
      </c>
      <c r="D98" s="7" t="s">
        <v>50</v>
      </c>
      <c r="E98" s="9">
        <v>4950</v>
      </c>
      <c r="F98" s="9">
        <v>1.3</v>
      </c>
      <c r="G98" s="9">
        <v>339</v>
      </c>
      <c r="H98" s="7" t="s">
        <v>51</v>
      </c>
      <c r="I98" s="9">
        <v>2</v>
      </c>
      <c r="J98" s="7" t="s">
        <v>52</v>
      </c>
      <c r="K98" s="15">
        <v>3.6</v>
      </c>
      <c r="L98" s="12" t="s">
        <v>54</v>
      </c>
      <c r="M98" s="15">
        <v>-4.0502</v>
      </c>
      <c r="N98" s="9">
        <v>3</v>
      </c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>
        <v>79.3633</v>
      </c>
      <c r="BT98" s="15">
        <f t="shared" si="18"/>
        <v>37.4013855234001</v>
      </c>
      <c r="BU98" s="15">
        <v>21.5937</v>
      </c>
      <c r="BV98" s="15">
        <v>64.3536</v>
      </c>
      <c r="BW98" s="15">
        <f t="shared" si="19"/>
        <v>26.3623329064406</v>
      </c>
      <c r="BX98" s="15">
        <v>15.2203</v>
      </c>
      <c r="BY98" s="15">
        <f t="shared" si="20"/>
        <v>-0.209643168240103</v>
      </c>
      <c r="BZ98" s="15">
        <f t="shared" si="21"/>
        <v>0.129968384381079</v>
      </c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</row>
    <row r="99" spans="1:94">
      <c r="A99" s="7" t="s">
        <v>83</v>
      </c>
      <c r="B99" s="20" t="s">
        <v>84</v>
      </c>
      <c r="C99" s="20" t="s">
        <v>85</v>
      </c>
      <c r="D99" s="7" t="s">
        <v>50</v>
      </c>
      <c r="E99" s="9">
        <v>4950</v>
      </c>
      <c r="F99" s="9">
        <v>1.3</v>
      </c>
      <c r="G99" s="9">
        <v>339</v>
      </c>
      <c r="H99" s="7" t="s">
        <v>51</v>
      </c>
      <c r="I99" s="9">
        <v>3</v>
      </c>
      <c r="J99" s="7" t="s">
        <v>52</v>
      </c>
      <c r="K99" s="15">
        <v>1.2</v>
      </c>
      <c r="L99" s="12" t="s">
        <v>53</v>
      </c>
      <c r="M99" s="15">
        <v>-1.872</v>
      </c>
      <c r="N99" s="9">
        <v>3</v>
      </c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>
        <v>12.9219</v>
      </c>
      <c r="BT99" s="15">
        <f t="shared" si="18"/>
        <v>0.61487803668695</v>
      </c>
      <c r="BU99" s="15">
        <v>0.354999999999999</v>
      </c>
      <c r="BV99" s="15">
        <v>35.1873</v>
      </c>
      <c r="BW99" s="15">
        <f t="shared" si="19"/>
        <v>1.22542594635497</v>
      </c>
      <c r="BX99" s="15">
        <v>0.707499999999996</v>
      </c>
      <c r="BY99" s="15">
        <f t="shared" si="20"/>
        <v>1.00176167568127</v>
      </c>
      <c r="BZ99" s="15">
        <f t="shared" si="21"/>
        <v>0.00115903027805059</v>
      </c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</row>
    <row r="100" spans="1:94">
      <c r="A100" s="7" t="s">
        <v>83</v>
      </c>
      <c r="B100" s="20" t="s">
        <v>84</v>
      </c>
      <c r="C100" s="20" t="s">
        <v>85</v>
      </c>
      <c r="D100" s="7" t="s">
        <v>50</v>
      </c>
      <c r="E100" s="9">
        <v>4950</v>
      </c>
      <c r="F100" s="9">
        <v>1.3</v>
      </c>
      <c r="G100" s="9">
        <v>339</v>
      </c>
      <c r="H100" s="7" t="s">
        <v>51</v>
      </c>
      <c r="I100" s="9">
        <v>3</v>
      </c>
      <c r="J100" s="7" t="s">
        <v>52</v>
      </c>
      <c r="K100" s="15">
        <v>1.4</v>
      </c>
      <c r="L100" s="12" t="s">
        <v>53</v>
      </c>
      <c r="M100" s="15">
        <v>-0.496299999999998</v>
      </c>
      <c r="N100" s="9">
        <v>3</v>
      </c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>
        <v>12.9219</v>
      </c>
      <c r="BT100" s="15">
        <f t="shared" si="18"/>
        <v>0.61487803668695</v>
      </c>
      <c r="BU100" s="15">
        <v>0.354999999999999</v>
      </c>
      <c r="BV100" s="15">
        <v>82.9385</v>
      </c>
      <c r="BW100" s="15">
        <f t="shared" si="19"/>
        <v>52.7296887602231</v>
      </c>
      <c r="BX100" s="15">
        <v>30.4435</v>
      </c>
      <c r="BY100" s="15">
        <f t="shared" si="20"/>
        <v>1.85917582292588</v>
      </c>
      <c r="BZ100" s="15">
        <f t="shared" si="21"/>
        <v>0.135488628759902</v>
      </c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</row>
    <row r="101" spans="1:94">
      <c r="A101" s="7" t="s">
        <v>83</v>
      </c>
      <c r="B101" s="20" t="s">
        <v>84</v>
      </c>
      <c r="C101" s="20" t="s">
        <v>85</v>
      </c>
      <c r="D101" s="7" t="s">
        <v>50</v>
      </c>
      <c r="E101" s="9">
        <v>4950</v>
      </c>
      <c r="F101" s="9">
        <v>1.3</v>
      </c>
      <c r="G101" s="9">
        <v>339</v>
      </c>
      <c r="H101" s="7" t="s">
        <v>51</v>
      </c>
      <c r="I101" s="9">
        <v>3</v>
      </c>
      <c r="J101" s="7" t="s">
        <v>52</v>
      </c>
      <c r="K101" s="15">
        <v>2.8</v>
      </c>
      <c r="L101" s="12" t="s">
        <v>54</v>
      </c>
      <c r="M101" s="15">
        <v>-3.1327</v>
      </c>
      <c r="N101" s="9">
        <v>3</v>
      </c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>
        <v>12.9219</v>
      </c>
      <c r="BT101" s="15">
        <f t="shared" si="18"/>
        <v>0.61487803668695</v>
      </c>
      <c r="BU101" s="15">
        <v>0.354999999999999</v>
      </c>
      <c r="BV101" s="15">
        <v>40.7789</v>
      </c>
      <c r="BW101" s="15">
        <f t="shared" si="19"/>
        <v>30.6574724990499</v>
      </c>
      <c r="BX101" s="15">
        <v>17.7001</v>
      </c>
      <c r="BY101" s="15">
        <f t="shared" si="20"/>
        <v>1.14924124440974</v>
      </c>
      <c r="BZ101" s="15">
        <f t="shared" si="21"/>
        <v>0.189154546817025</v>
      </c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</row>
    <row r="102" spans="1:94">
      <c r="A102" s="7" t="s">
        <v>83</v>
      </c>
      <c r="B102" s="20" t="s">
        <v>84</v>
      </c>
      <c r="C102" s="20" t="s">
        <v>85</v>
      </c>
      <c r="D102" s="7" t="s">
        <v>50</v>
      </c>
      <c r="E102" s="9">
        <v>4950</v>
      </c>
      <c r="F102" s="9">
        <v>1.3</v>
      </c>
      <c r="G102" s="9">
        <v>339</v>
      </c>
      <c r="H102" s="7" t="s">
        <v>51</v>
      </c>
      <c r="I102" s="9">
        <v>3</v>
      </c>
      <c r="J102" s="7" t="s">
        <v>52</v>
      </c>
      <c r="K102" s="15">
        <v>3.6</v>
      </c>
      <c r="L102" s="12" t="s">
        <v>54</v>
      </c>
      <c r="M102" s="15">
        <v>-4.0502</v>
      </c>
      <c r="N102" s="9">
        <v>3</v>
      </c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>
        <v>12.9219</v>
      </c>
      <c r="BT102" s="15">
        <f t="shared" si="18"/>
        <v>0.61487803668695</v>
      </c>
      <c r="BU102" s="15">
        <v>0.354999999999999</v>
      </c>
      <c r="BV102" s="15">
        <v>61.2748</v>
      </c>
      <c r="BW102" s="15">
        <f t="shared" si="19"/>
        <v>0.61401201128317</v>
      </c>
      <c r="BX102" s="15">
        <v>0.354500000000002</v>
      </c>
      <c r="BY102" s="15">
        <f t="shared" si="20"/>
        <v>1.55644511906906</v>
      </c>
      <c r="BZ102" s="15">
        <f t="shared" si="21"/>
        <v>0.000788222446289751</v>
      </c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</row>
    <row r="103" spans="1:94">
      <c r="A103" s="7" t="s">
        <v>47</v>
      </c>
      <c r="B103" s="9">
        <v>92.017</v>
      </c>
      <c r="C103" s="9">
        <v>31.441</v>
      </c>
      <c r="D103" s="7" t="s">
        <v>50</v>
      </c>
      <c r="E103" s="9">
        <v>4500</v>
      </c>
      <c r="F103" s="9">
        <v>-1.2</v>
      </c>
      <c r="G103" s="9">
        <v>431.7</v>
      </c>
      <c r="H103" s="7" t="s">
        <v>51</v>
      </c>
      <c r="I103" s="9">
        <v>1</v>
      </c>
      <c r="J103" s="7" t="s">
        <v>52</v>
      </c>
      <c r="K103" s="15">
        <v>1.3059</v>
      </c>
      <c r="L103" s="12" t="s">
        <v>53</v>
      </c>
      <c r="M103" s="15">
        <v>-1.69</v>
      </c>
      <c r="N103" s="9">
        <v>4</v>
      </c>
      <c r="O103" s="15">
        <v>53.9432</v>
      </c>
      <c r="P103" s="15">
        <f>Q103*(N103^0.5)</f>
        <v>6.8182</v>
      </c>
      <c r="Q103" s="15">
        <v>3.4091</v>
      </c>
      <c r="R103" s="15">
        <v>94.233</v>
      </c>
      <c r="S103" s="15">
        <f>T103*(N103^0.5)</f>
        <v>10.8976</v>
      </c>
      <c r="T103" s="15">
        <v>5.44879999999999</v>
      </c>
      <c r="U103" s="15">
        <f>LN(R103)-LN(O103)</f>
        <v>0.557838797578429</v>
      </c>
      <c r="V103" s="15">
        <f>(S103^2)/(N103*(R103^2))+(P103^2)/(N103*(O103^2))</f>
        <v>0.00733743836089596</v>
      </c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>
        <v>3.51149</v>
      </c>
      <c r="BT103" s="15">
        <f t="shared" si="18"/>
        <v>0.16574</v>
      </c>
      <c r="BU103" s="15">
        <v>0.0828700000000002</v>
      </c>
      <c r="BV103" s="15">
        <v>4.26001</v>
      </c>
      <c r="BW103" s="15">
        <f t="shared" si="19"/>
        <v>0.4969</v>
      </c>
      <c r="BX103" s="15">
        <v>0.24845</v>
      </c>
      <c r="BY103" s="15">
        <f t="shared" si="20"/>
        <v>0.193231058869328</v>
      </c>
      <c r="BZ103" s="15">
        <f t="shared" si="21"/>
        <v>0.00395833697356737</v>
      </c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</row>
    <row r="104" spans="1:94">
      <c r="A104" s="7" t="s">
        <v>47</v>
      </c>
      <c r="B104" s="9">
        <v>92.017</v>
      </c>
      <c r="C104" s="9">
        <v>31.441</v>
      </c>
      <c r="D104" s="7" t="s">
        <v>50</v>
      </c>
      <c r="E104" s="9">
        <v>4500</v>
      </c>
      <c r="F104" s="9">
        <v>-1.2</v>
      </c>
      <c r="G104" s="9">
        <v>431.7</v>
      </c>
      <c r="H104" s="7" t="s">
        <v>51</v>
      </c>
      <c r="I104" s="9">
        <v>2</v>
      </c>
      <c r="J104" s="7" t="s">
        <v>52</v>
      </c>
      <c r="K104" s="15">
        <v>2.1302</v>
      </c>
      <c r="L104" s="12" t="s">
        <v>54</v>
      </c>
      <c r="M104" s="15">
        <v>-1.5615</v>
      </c>
      <c r="N104" s="9">
        <v>4</v>
      </c>
      <c r="O104" s="15">
        <v>58.2614</v>
      </c>
      <c r="P104" s="15">
        <f>Q104*(N104^0.5)</f>
        <v>5.44319999999998</v>
      </c>
      <c r="Q104" s="15">
        <v>2.72159999999999</v>
      </c>
      <c r="R104" s="15">
        <v>74.6818</v>
      </c>
      <c r="S104" s="15">
        <f>T104*(N104^0.5)</f>
        <v>13.6478</v>
      </c>
      <c r="T104" s="15">
        <v>6.82390000000001</v>
      </c>
      <c r="U104" s="15">
        <f>LN(R104)-LN(O104)</f>
        <v>0.248296639769857</v>
      </c>
      <c r="V104" s="15">
        <f>(S104^2)/(N104*(R104^2))+(P104^2)/(N104*(O104^2))</f>
        <v>0.0105311857062511</v>
      </c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>
        <v>2.22219</v>
      </c>
      <c r="BT104" s="15">
        <f t="shared" si="18"/>
        <v>0.4426</v>
      </c>
      <c r="BU104" s="15">
        <v>0.2213</v>
      </c>
      <c r="BV104" s="15">
        <v>2.33552</v>
      </c>
      <c r="BW104" s="15">
        <f t="shared" si="19"/>
        <v>0.1105</v>
      </c>
      <c r="BX104" s="15">
        <v>0.05525</v>
      </c>
      <c r="BY104" s="15">
        <f t="shared" si="20"/>
        <v>0.0497413682874852</v>
      </c>
      <c r="BZ104" s="15">
        <f t="shared" si="21"/>
        <v>0.010477085184855</v>
      </c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</row>
    <row r="105" spans="1:94">
      <c r="A105" s="7" t="s">
        <v>47</v>
      </c>
      <c r="B105" s="9">
        <v>92.017</v>
      </c>
      <c r="C105" s="9">
        <v>31.441</v>
      </c>
      <c r="D105" s="7" t="s">
        <v>50</v>
      </c>
      <c r="E105" s="9">
        <v>4500</v>
      </c>
      <c r="F105" s="9">
        <v>-1.2</v>
      </c>
      <c r="G105" s="9">
        <v>431.7</v>
      </c>
      <c r="H105" s="7" t="s">
        <v>51</v>
      </c>
      <c r="I105" s="9">
        <v>3</v>
      </c>
      <c r="J105" s="7" t="s">
        <v>52</v>
      </c>
      <c r="K105" s="15">
        <v>1.5185</v>
      </c>
      <c r="L105" s="12" t="s">
        <v>53</v>
      </c>
      <c r="M105" s="15">
        <v>-0.792400000000001</v>
      </c>
      <c r="N105" s="9">
        <v>4</v>
      </c>
      <c r="O105" s="15">
        <v>39.392</v>
      </c>
      <c r="P105" s="15">
        <f>Q105*(N105^0.5)</f>
        <v>2.7388</v>
      </c>
      <c r="Q105" s="15">
        <v>1.3694</v>
      </c>
      <c r="R105" s="15">
        <v>68.0966</v>
      </c>
      <c r="S105" s="15">
        <f>T105*(N105^0.5)</f>
        <v>8.1818</v>
      </c>
      <c r="T105" s="15">
        <v>4.0909</v>
      </c>
      <c r="U105" s="15">
        <f>LN(R105)-LN(O105)</f>
        <v>0.547364535328489</v>
      </c>
      <c r="V105" s="15">
        <f>(S105^2)/(N105*(R105^2))+(P105^2)/(N105*(O105^2))</f>
        <v>0.00481749413887488</v>
      </c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>
        <v>1.84493</v>
      </c>
      <c r="BT105" s="15">
        <f t="shared" si="18"/>
        <v>0.27624</v>
      </c>
      <c r="BU105" s="15">
        <v>0.13812</v>
      </c>
      <c r="BV105" s="15">
        <v>2.26165</v>
      </c>
      <c r="BW105" s="15">
        <f t="shared" si="19"/>
        <v>0.111120000000001</v>
      </c>
      <c r="BX105" s="15">
        <v>0.0555600000000003</v>
      </c>
      <c r="BY105" s="15">
        <f t="shared" si="20"/>
        <v>0.20365329900148</v>
      </c>
      <c r="BZ105" s="15">
        <f t="shared" si="21"/>
        <v>0.00620820768257534</v>
      </c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</row>
    <row r="106" spans="1:94">
      <c r="A106" s="7" t="s">
        <v>47</v>
      </c>
      <c r="B106" s="7" t="s">
        <v>86</v>
      </c>
      <c r="C106" s="7" t="s">
        <v>87</v>
      </c>
      <c r="D106" s="7" t="s">
        <v>50</v>
      </c>
      <c r="E106" s="9">
        <v>4500</v>
      </c>
      <c r="F106" s="9">
        <v>0.3</v>
      </c>
      <c r="G106" s="9">
        <v>462</v>
      </c>
      <c r="H106" s="7" t="s">
        <v>51</v>
      </c>
      <c r="I106" s="15">
        <v>1</v>
      </c>
      <c r="J106" s="7" t="s">
        <v>52</v>
      </c>
      <c r="K106" s="9">
        <v>1.7</v>
      </c>
      <c r="L106" s="7" t="s">
        <v>53</v>
      </c>
      <c r="M106" s="15">
        <v>-1.9</v>
      </c>
      <c r="N106" s="9">
        <v>4</v>
      </c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>
        <v>1.22825</v>
      </c>
      <c r="AV106" s="15">
        <f>AW106*(N106^0.5)</f>
        <v>0.26016</v>
      </c>
      <c r="AW106" s="15">
        <v>0.13008</v>
      </c>
      <c r="AX106" s="15">
        <v>1.89189</v>
      </c>
      <c r="AY106" s="15">
        <f>AZ106*(N106^0.5)</f>
        <v>0.17342</v>
      </c>
      <c r="AZ106" s="15">
        <v>0.0867099999999998</v>
      </c>
      <c r="BA106" s="15">
        <f>LN(AX106)-LN(AU106)</f>
        <v>0.431985937338014</v>
      </c>
      <c r="BB106" s="15">
        <f>(AY106^2)/(N106*(AX106^2))+(AV106^2)/(N106*(AU106^2))</f>
        <v>0.0133168613227883</v>
      </c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>
        <v>3.51657</v>
      </c>
      <c r="BT106" s="15">
        <v>0.0706699999999998</v>
      </c>
      <c r="BU106" s="15">
        <v>0.0706699999999998</v>
      </c>
      <c r="BV106" s="15">
        <v>4.25173</v>
      </c>
      <c r="BW106" s="15">
        <f t="shared" si="19"/>
        <v>0.33898</v>
      </c>
      <c r="BX106" s="15">
        <v>0.16949</v>
      </c>
      <c r="BY106" s="15">
        <f t="shared" si="20"/>
        <v>0.189839876209387</v>
      </c>
      <c r="BZ106" s="15">
        <f t="shared" si="21"/>
        <v>0.00169008559358844</v>
      </c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</row>
    <row r="107" spans="1:94">
      <c r="A107" s="7" t="s">
        <v>47</v>
      </c>
      <c r="B107" s="7" t="s">
        <v>86</v>
      </c>
      <c r="C107" s="7" t="s">
        <v>87</v>
      </c>
      <c r="D107" s="7" t="s">
        <v>50</v>
      </c>
      <c r="E107" s="9">
        <v>4500</v>
      </c>
      <c r="F107" s="9">
        <v>0.3</v>
      </c>
      <c r="G107" s="9">
        <v>462</v>
      </c>
      <c r="H107" s="7" t="s">
        <v>51</v>
      </c>
      <c r="I107" s="9">
        <v>2</v>
      </c>
      <c r="J107" s="7" t="s">
        <v>52</v>
      </c>
      <c r="K107" s="9">
        <v>1.7</v>
      </c>
      <c r="L107" s="7" t="s">
        <v>53</v>
      </c>
      <c r="M107" s="15">
        <v>-1.9</v>
      </c>
      <c r="N107" s="9">
        <v>4</v>
      </c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>
        <v>1.0837</v>
      </c>
      <c r="AV107" s="15">
        <f>AW107*(N107^0.5)</f>
        <v>0.10858</v>
      </c>
      <c r="AW107" s="15">
        <v>0.0542899999999999</v>
      </c>
      <c r="AX107" s="15">
        <v>1.57388</v>
      </c>
      <c r="AY107" s="15">
        <f>AZ107*(N107^0.5)</f>
        <v>0.30368</v>
      </c>
      <c r="AZ107" s="15">
        <v>0.15184</v>
      </c>
      <c r="BA107" s="15">
        <f>LN(AX107)-LN(AU107)</f>
        <v>0.373162796260238</v>
      </c>
      <c r="BB107" s="15">
        <f>(AY107^2)/(N107*(AX107^2))+(AV107^2)/(N107*(AU107^2))</f>
        <v>0.0118171150916146</v>
      </c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>
        <v>2.25073</v>
      </c>
      <c r="BT107" s="15">
        <v>0.18357</v>
      </c>
      <c r="BU107" s="15">
        <v>0.18357</v>
      </c>
      <c r="BV107" s="15">
        <v>2.51997</v>
      </c>
      <c r="BW107" s="15">
        <f t="shared" si="19"/>
        <v>0.0284000000000004</v>
      </c>
      <c r="BX107" s="15">
        <v>0.0142000000000002</v>
      </c>
      <c r="BY107" s="15">
        <f t="shared" si="20"/>
        <v>0.112992388650509</v>
      </c>
      <c r="BZ107" s="15">
        <f t="shared" si="21"/>
        <v>0.00169476984287635</v>
      </c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</row>
    <row r="108" spans="1:94">
      <c r="A108" s="7" t="s">
        <v>47</v>
      </c>
      <c r="B108" s="7" t="s">
        <v>86</v>
      </c>
      <c r="C108" s="7" t="s">
        <v>87</v>
      </c>
      <c r="D108" s="7" t="s">
        <v>50</v>
      </c>
      <c r="E108" s="9">
        <v>4500</v>
      </c>
      <c r="F108" s="9">
        <v>0.3</v>
      </c>
      <c r="G108" s="9">
        <v>462</v>
      </c>
      <c r="H108" s="7" t="s">
        <v>51</v>
      </c>
      <c r="I108" s="15">
        <v>3</v>
      </c>
      <c r="J108" s="7" t="s">
        <v>52</v>
      </c>
      <c r="K108" s="9">
        <v>1.7</v>
      </c>
      <c r="L108" s="7" t="s">
        <v>53</v>
      </c>
      <c r="M108" s="15">
        <v>-1.9</v>
      </c>
      <c r="N108" s="9">
        <v>4</v>
      </c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>
        <v>0.971814</v>
      </c>
      <c r="AV108" s="15">
        <f>AW108*(N108^0.5)</f>
        <v>0.151832</v>
      </c>
      <c r="AW108" s="15">
        <v>0.0759160000000001</v>
      </c>
      <c r="AX108" s="15">
        <v>1.48362</v>
      </c>
      <c r="AY108" s="15">
        <f>AZ108*(N108^0.5)</f>
        <v>0.19522</v>
      </c>
      <c r="AZ108" s="15">
        <v>0.09761</v>
      </c>
      <c r="BA108" s="15">
        <f>LN(AX108)-LN(AU108)</f>
        <v>0.423075898122673</v>
      </c>
      <c r="BB108" s="15">
        <f>(AY108^2)/(N108*(AX108^2))+(AV108^2)/(N108*(AU108^2))</f>
        <v>0.0104309534867696</v>
      </c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>
        <v>2.24135</v>
      </c>
      <c r="BT108" s="15">
        <v>0.35298</v>
      </c>
      <c r="BU108" s="15">
        <v>0.35298</v>
      </c>
      <c r="BV108" s="15">
        <v>2.3977</v>
      </c>
      <c r="BW108" s="15">
        <f t="shared" si="19"/>
        <v>0.0849400000000004</v>
      </c>
      <c r="BX108" s="15">
        <v>0.0424700000000002</v>
      </c>
      <c r="BY108" s="15">
        <f t="shared" si="20"/>
        <v>0.0674315816250054</v>
      </c>
      <c r="BZ108" s="15">
        <f t="shared" si="21"/>
        <v>0.00651415984221491</v>
      </c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</row>
    <row r="109" spans="1:94">
      <c r="A109" s="7" t="s">
        <v>47</v>
      </c>
      <c r="B109" s="7" t="s">
        <v>86</v>
      </c>
      <c r="C109" s="7" t="s">
        <v>87</v>
      </c>
      <c r="D109" s="7" t="s">
        <v>50</v>
      </c>
      <c r="E109" s="9">
        <v>4500</v>
      </c>
      <c r="F109" s="9">
        <v>0.3</v>
      </c>
      <c r="G109" s="9">
        <v>462</v>
      </c>
      <c r="H109" s="7" t="s">
        <v>51</v>
      </c>
      <c r="I109" s="9">
        <v>4</v>
      </c>
      <c r="J109" s="7" t="s">
        <v>52</v>
      </c>
      <c r="K109" s="9">
        <v>1.7</v>
      </c>
      <c r="L109" s="7" t="s">
        <v>53</v>
      </c>
      <c r="M109" s="15">
        <v>-1.9</v>
      </c>
      <c r="N109" s="9">
        <v>4</v>
      </c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>
        <v>0.903062</v>
      </c>
      <c r="AV109" s="15">
        <f>AW109*(N109^0.5)</f>
        <v>0.130272</v>
      </c>
      <c r="AW109" s="15">
        <v>0.065136</v>
      </c>
      <c r="AX109" s="15">
        <v>2.19582</v>
      </c>
      <c r="AY109" s="15">
        <f>AZ109*(N109^0.5)</f>
        <v>0.60748</v>
      </c>
      <c r="AZ109" s="15">
        <v>0.30374</v>
      </c>
      <c r="BA109" s="15">
        <f>LN(AX109)-LN(AU109)</f>
        <v>0.888519620974669</v>
      </c>
      <c r="BB109" s="15">
        <f>(AY109^2)/(N109*(AX109^2))+(AV109^2)/(N109*(AU109^2))</f>
        <v>0.0243366480528861</v>
      </c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>
        <v>3.0084</v>
      </c>
      <c r="BT109" s="15">
        <v>0.38121</v>
      </c>
      <c r="BU109" s="15">
        <v>0.38121</v>
      </c>
      <c r="BV109" s="15">
        <v>4.4354</v>
      </c>
      <c r="BW109" s="15">
        <f t="shared" si="19"/>
        <v>0.818900000000002</v>
      </c>
      <c r="BX109" s="15">
        <v>0.409450000000001</v>
      </c>
      <c r="BY109" s="15">
        <f t="shared" si="20"/>
        <v>0.388209427381681</v>
      </c>
      <c r="BZ109" s="15">
        <f t="shared" si="21"/>
        <v>0.0125360800756681</v>
      </c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</row>
    <row r="110" spans="1:94">
      <c r="A110" s="7" t="s">
        <v>47</v>
      </c>
      <c r="B110" s="7" t="s">
        <v>86</v>
      </c>
      <c r="C110" s="7" t="s">
        <v>87</v>
      </c>
      <c r="D110" s="7" t="s">
        <v>50</v>
      </c>
      <c r="E110" s="9">
        <v>4500</v>
      </c>
      <c r="F110" s="9">
        <v>0.3</v>
      </c>
      <c r="G110" s="9">
        <v>462</v>
      </c>
      <c r="H110" s="7" t="s">
        <v>51</v>
      </c>
      <c r="I110" s="15">
        <v>5</v>
      </c>
      <c r="J110" s="7" t="s">
        <v>57</v>
      </c>
      <c r="K110" s="21">
        <v>1.7</v>
      </c>
      <c r="L110" s="22" t="s">
        <v>53</v>
      </c>
      <c r="M110" s="15">
        <v>-1.9</v>
      </c>
      <c r="N110" s="9">
        <v>4</v>
      </c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>
        <v>2.03825</v>
      </c>
      <c r="AV110" s="15">
        <f>AW110*(N110^0.5)</f>
        <v>0.49914</v>
      </c>
      <c r="AW110" s="15">
        <v>0.24957</v>
      </c>
      <c r="AX110" s="15">
        <v>3.29847</v>
      </c>
      <c r="AY110" s="15">
        <f>AZ110*(N110^0.5)</f>
        <v>0.75944</v>
      </c>
      <c r="AZ110" s="15">
        <v>0.37972</v>
      </c>
      <c r="BA110" s="15">
        <f>LN(AX110)-LN(AU110)</f>
        <v>0.481367128035344</v>
      </c>
      <c r="BB110" s="15">
        <f>(AY110^2)/(N110*(AX110^2))+(AV110^2)/(N110*(AU110^2))</f>
        <v>0.0282449786852659</v>
      </c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>
        <v>3.76137</v>
      </c>
      <c r="BT110" s="15">
        <v>0.3389</v>
      </c>
      <c r="BU110" s="15">
        <v>0.3389</v>
      </c>
      <c r="BV110" s="15">
        <v>4.51069</v>
      </c>
      <c r="BW110" s="15">
        <f t="shared" si="19"/>
        <v>0.254119999999998</v>
      </c>
      <c r="BX110" s="15">
        <v>0.127059999999999</v>
      </c>
      <c r="BY110" s="15">
        <f t="shared" si="20"/>
        <v>0.181666882420088</v>
      </c>
      <c r="BZ110" s="15">
        <f t="shared" si="21"/>
        <v>0.00282298148802527</v>
      </c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</row>
    <row r="111" ht="13.05" customHeight="1" spans="1:94">
      <c r="A111" s="7" t="s">
        <v>71</v>
      </c>
      <c r="B111" s="7" t="s">
        <v>82</v>
      </c>
      <c r="C111" s="7" t="s">
        <v>75</v>
      </c>
      <c r="D111" s="7" t="s">
        <v>50</v>
      </c>
      <c r="E111" s="9">
        <v>3200</v>
      </c>
      <c r="F111" s="9">
        <v>-1.7</v>
      </c>
      <c r="G111" s="9">
        <v>570</v>
      </c>
      <c r="H111" s="7" t="s">
        <v>81</v>
      </c>
      <c r="I111" s="9">
        <v>6</v>
      </c>
      <c r="J111" s="12" t="s">
        <v>57</v>
      </c>
      <c r="K111" s="15">
        <v>1.57</v>
      </c>
      <c r="L111" s="12" t="s">
        <v>53</v>
      </c>
      <c r="M111" s="15">
        <v>-11.91</v>
      </c>
      <c r="N111" s="9">
        <v>4</v>
      </c>
      <c r="O111" s="15"/>
      <c r="P111" s="15"/>
      <c r="Q111" s="15"/>
      <c r="R111" s="15"/>
      <c r="S111" s="15"/>
      <c r="T111" s="15"/>
      <c r="U111" s="15"/>
      <c r="V111" s="15"/>
      <c r="W111" s="15">
        <v>1.05381</v>
      </c>
      <c r="X111" s="15">
        <f>Y111*(N111^0.5)</f>
        <v>0.17938</v>
      </c>
      <c r="Y111" s="15">
        <v>0.08969</v>
      </c>
      <c r="Z111" s="15">
        <v>1.17713</v>
      </c>
      <c r="AA111" s="15">
        <f>AB111*(N111^0.5)</f>
        <v>0.29148</v>
      </c>
      <c r="AB111" s="15">
        <v>0.14574</v>
      </c>
      <c r="AC111" s="15">
        <f>LN(Z111)-LN(W111)</f>
        <v>0.110667104261605</v>
      </c>
      <c r="AD111" s="15">
        <f>(AA111^2)/(N111*(Z111^2))+(X111^2)/(N111*(W111^2))</f>
        <v>0.0225725676169722</v>
      </c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</row>
    <row r="112" spans="1:94">
      <c r="A112" s="7" t="s">
        <v>71</v>
      </c>
      <c r="B112" s="7" t="s">
        <v>82</v>
      </c>
      <c r="C112" s="7" t="s">
        <v>75</v>
      </c>
      <c r="D112" s="7" t="s">
        <v>50</v>
      </c>
      <c r="E112" s="9">
        <v>3200</v>
      </c>
      <c r="F112" s="9">
        <v>-1.7</v>
      </c>
      <c r="G112" s="9">
        <v>570</v>
      </c>
      <c r="H112" s="7" t="s">
        <v>81</v>
      </c>
      <c r="I112" s="9">
        <v>6</v>
      </c>
      <c r="J112" s="12" t="s">
        <v>57</v>
      </c>
      <c r="K112" s="15">
        <v>1.57</v>
      </c>
      <c r="L112" s="12" t="s">
        <v>53</v>
      </c>
      <c r="M112" s="15">
        <v>-11.91</v>
      </c>
      <c r="N112" s="9">
        <v>4</v>
      </c>
      <c r="O112" s="15"/>
      <c r="P112" s="15"/>
      <c r="Q112" s="15"/>
      <c r="R112" s="15"/>
      <c r="S112" s="15"/>
      <c r="T112" s="15"/>
      <c r="U112" s="15"/>
      <c r="V112" s="15"/>
      <c r="W112" s="15">
        <v>0.762332</v>
      </c>
      <c r="X112" s="15">
        <f>Y112*(N112^0.5)</f>
        <v>0.15695</v>
      </c>
      <c r="Y112" s="15">
        <v>0.078475</v>
      </c>
      <c r="Z112" s="15">
        <v>1.34529</v>
      </c>
      <c r="AA112" s="15">
        <f>AB112*(N112^0.5)</f>
        <v>0.49328</v>
      </c>
      <c r="AB112" s="15">
        <v>0.24664</v>
      </c>
      <c r="AC112" s="15">
        <f>LN(Z112)-LN(W112)</f>
        <v>0.567982725840651</v>
      </c>
      <c r="AD112" s="15">
        <f>(AA112^2)/(N112*(Z112^2))+(X112^2)/(N112*(W112^2))</f>
        <v>0.0442088555582143</v>
      </c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</row>
    <row r="113" spans="1:94">
      <c r="A113" s="7" t="s">
        <v>71</v>
      </c>
      <c r="B113" s="7" t="s">
        <v>82</v>
      </c>
      <c r="C113" s="7" t="s">
        <v>75</v>
      </c>
      <c r="D113" s="7" t="s">
        <v>50</v>
      </c>
      <c r="E113" s="9">
        <v>3200</v>
      </c>
      <c r="F113" s="9">
        <v>-1.7</v>
      </c>
      <c r="G113" s="9">
        <v>570</v>
      </c>
      <c r="H113" s="7" t="s">
        <v>81</v>
      </c>
      <c r="I113" s="9">
        <v>4</v>
      </c>
      <c r="J113" s="7" t="s">
        <v>52</v>
      </c>
      <c r="K113" s="15">
        <v>1.55</v>
      </c>
      <c r="L113" s="12" t="s">
        <v>53</v>
      </c>
      <c r="M113" s="15">
        <v>-11.91</v>
      </c>
      <c r="N113" s="9">
        <v>4</v>
      </c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>
        <v>1.67</v>
      </c>
      <c r="AN113" s="15">
        <f>AM113*0.177653778456014</f>
        <v>0.296681810021543</v>
      </c>
      <c r="AO113" s="15"/>
      <c r="AP113" s="15">
        <v>1.62</v>
      </c>
      <c r="AQ113" s="15">
        <f>AP113*0.177653778456014</f>
        <v>0.287799121098743</v>
      </c>
      <c r="AR113" s="15"/>
      <c r="AS113" s="15">
        <f>LN(AP113)-LN(AM113)</f>
        <v>-0.030397477184371</v>
      </c>
      <c r="AT113" s="15">
        <f>(AQ113^2)/(N113*(AP113^2))+(AN113^2)/(N113*(AM113^2))</f>
        <v>0.0157804324998492</v>
      </c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</row>
    <row r="114" spans="1:94">
      <c r="A114" s="7" t="s">
        <v>71</v>
      </c>
      <c r="B114" s="7" t="s">
        <v>82</v>
      </c>
      <c r="C114" s="7" t="s">
        <v>75</v>
      </c>
      <c r="D114" s="7" t="s">
        <v>50</v>
      </c>
      <c r="E114" s="9">
        <v>3200</v>
      </c>
      <c r="F114" s="9">
        <v>-1.7</v>
      </c>
      <c r="G114" s="9">
        <v>570</v>
      </c>
      <c r="H114" s="7" t="s">
        <v>81</v>
      </c>
      <c r="I114" s="9">
        <v>4</v>
      </c>
      <c r="J114" s="7" t="s">
        <v>52</v>
      </c>
      <c r="K114" s="15">
        <v>1.55</v>
      </c>
      <c r="L114" s="12" t="s">
        <v>53</v>
      </c>
      <c r="M114" s="15">
        <v>-11.91</v>
      </c>
      <c r="N114" s="9">
        <v>4</v>
      </c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>
        <v>1.54</v>
      </c>
      <c r="AN114" s="15">
        <f>AM114*0.177653778456014</f>
        <v>0.273586818822262</v>
      </c>
      <c r="AO114" s="15"/>
      <c r="AP114" s="15">
        <v>1.86</v>
      </c>
      <c r="AQ114" s="15">
        <f>AP114*0.177653778456014</f>
        <v>0.330436027928186</v>
      </c>
      <c r="AR114" s="15"/>
      <c r="AS114" s="15">
        <f>LN(AP114)-LN(AM114)</f>
        <v>0.188794071299572</v>
      </c>
      <c r="AT114" s="15">
        <f>(AQ114^2)/(N114*(AP114^2))+(AN114^2)/(N114*(AM114^2))</f>
        <v>0.0157804324998492</v>
      </c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</row>
    <row r="115" spans="1:94">
      <c r="A115" s="7" t="s">
        <v>71</v>
      </c>
      <c r="B115" s="7" t="s">
        <v>80</v>
      </c>
      <c r="C115" s="7" t="s">
        <v>73</v>
      </c>
      <c r="D115" s="7" t="s">
        <v>50</v>
      </c>
      <c r="E115" s="9">
        <v>3214</v>
      </c>
      <c r="F115" s="9">
        <v>-1.7</v>
      </c>
      <c r="G115" s="9">
        <v>643</v>
      </c>
      <c r="H115" s="7" t="s">
        <v>81</v>
      </c>
      <c r="I115" s="9">
        <v>4</v>
      </c>
      <c r="J115" s="7" t="s">
        <v>52</v>
      </c>
      <c r="K115" s="15">
        <v>1.9</v>
      </c>
      <c r="L115" s="12" t="s">
        <v>53</v>
      </c>
      <c r="M115" s="15">
        <v>-9.19</v>
      </c>
      <c r="N115" s="9">
        <v>4</v>
      </c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>
        <v>1807</v>
      </c>
      <c r="AN115" s="15">
        <f>AO115*(N154^0.5)</f>
        <v>419.156295431668</v>
      </c>
      <c r="AO115" s="15">
        <v>242</v>
      </c>
      <c r="AP115" s="15">
        <v>1600</v>
      </c>
      <c r="AQ115" s="15">
        <f>AR115*(N115^0.5)</f>
        <v>470</v>
      </c>
      <c r="AR115" s="15">
        <v>235</v>
      </c>
      <c r="AS115" s="15">
        <f>LN(AP115)-LN(AM115)</f>
        <v>-0.121664382364356</v>
      </c>
      <c r="AT115" s="15">
        <f>(AQ115^2)/(N115*(AP115^2))+(AN115^2)/(N115*(AM115^2))</f>
        <v>0.0350239196948734</v>
      </c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</row>
    <row r="116" s="2" customFormat="1" spans="1:94">
      <c r="A116" s="20" t="s">
        <v>71</v>
      </c>
      <c r="B116" s="20" t="s">
        <v>82</v>
      </c>
      <c r="C116" s="20" t="s">
        <v>75</v>
      </c>
      <c r="D116" s="20" t="s">
        <v>50</v>
      </c>
      <c r="E116" s="20">
        <v>3200</v>
      </c>
      <c r="F116" s="20">
        <v>-1.7</v>
      </c>
      <c r="G116" s="20">
        <v>570</v>
      </c>
      <c r="H116" s="20" t="s">
        <v>81</v>
      </c>
      <c r="I116" s="20">
        <v>1</v>
      </c>
      <c r="J116" s="20" t="s">
        <v>52</v>
      </c>
      <c r="K116" s="23">
        <v>1.45</v>
      </c>
      <c r="L116" s="24" t="s">
        <v>53</v>
      </c>
      <c r="M116" s="23">
        <v>-2.5</v>
      </c>
      <c r="N116" s="20">
        <v>4</v>
      </c>
      <c r="O116" s="15">
        <v>3216.64</v>
      </c>
      <c r="P116" s="15">
        <f t="shared" ref="P116:P121" si="22">Q116*(N116^0.5)</f>
        <v>179.34</v>
      </c>
      <c r="Q116" s="15">
        <v>89.6700000000001</v>
      </c>
      <c r="R116" s="15">
        <v>3988.85</v>
      </c>
      <c r="S116" s="15">
        <f t="shared" ref="S116:S121" si="23">T116*(N116^0.5)</f>
        <v>224.22</v>
      </c>
      <c r="T116" s="15">
        <v>112.11</v>
      </c>
      <c r="U116" s="15">
        <f t="shared" ref="U116:U121" si="24">LN(R116)-LN(O116)</f>
        <v>0.215165632313887</v>
      </c>
      <c r="V116" s="15">
        <f t="shared" ref="V116:V121" si="25">(S116^2)/(N116*(R116^2))+(P116^2)/(N116*(O116^2))</f>
        <v>0.00156706091783114</v>
      </c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15">
        <v>923.125</v>
      </c>
      <c r="BT116" s="15">
        <f>BU116*(N116^0.5)</f>
        <v>52.5</v>
      </c>
      <c r="BU116" s="15">
        <v>26.25</v>
      </c>
      <c r="BV116" s="15">
        <v>966.25</v>
      </c>
      <c r="BW116" s="15">
        <f>BX116*(N116^0.5)</f>
        <v>45</v>
      </c>
      <c r="BX116" s="15">
        <v>22.5</v>
      </c>
      <c r="BY116" s="15">
        <f>LN(BV116)-LN(BS116)</f>
        <v>0.0456579466159877</v>
      </c>
      <c r="BZ116" s="15">
        <f>(BW116^2)/(N116*(BV116^2))+(BT116^2)/(N116*(BS116^2))</f>
        <v>0.00135084027077885</v>
      </c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</row>
    <row r="117" s="2" customFormat="1" spans="1:94">
      <c r="A117" s="20" t="s">
        <v>71</v>
      </c>
      <c r="B117" s="20" t="s">
        <v>82</v>
      </c>
      <c r="C117" s="20" t="s">
        <v>75</v>
      </c>
      <c r="D117" s="20" t="s">
        <v>50</v>
      </c>
      <c r="E117" s="20">
        <v>3200</v>
      </c>
      <c r="F117" s="20">
        <v>-1.7</v>
      </c>
      <c r="G117" s="20">
        <v>570</v>
      </c>
      <c r="H117" s="20" t="s">
        <v>81</v>
      </c>
      <c r="I117" s="20">
        <v>1</v>
      </c>
      <c r="J117" s="20" t="s">
        <v>52</v>
      </c>
      <c r="K117" s="23">
        <v>1.45</v>
      </c>
      <c r="L117" s="24" t="s">
        <v>53</v>
      </c>
      <c r="M117" s="23">
        <v>-3.9</v>
      </c>
      <c r="N117" s="20">
        <v>4</v>
      </c>
      <c r="O117" s="15">
        <v>3227.2</v>
      </c>
      <c r="P117" s="15">
        <f t="shared" si="22"/>
        <v>291.44</v>
      </c>
      <c r="Q117" s="15">
        <v>145.72</v>
      </c>
      <c r="R117" s="15">
        <v>3663.05</v>
      </c>
      <c r="S117" s="15">
        <f t="shared" si="23"/>
        <v>201.84</v>
      </c>
      <c r="T117" s="15">
        <v>100.92</v>
      </c>
      <c r="U117" s="15">
        <f t="shared" si="24"/>
        <v>0.126681245499357</v>
      </c>
      <c r="V117" s="15">
        <f t="shared" si="25"/>
        <v>0.00279790325944632</v>
      </c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</row>
    <row r="118" s="2" customFormat="1" spans="1:94">
      <c r="A118" s="20" t="s">
        <v>71</v>
      </c>
      <c r="B118" s="20" t="s">
        <v>82</v>
      </c>
      <c r="C118" s="20" t="s">
        <v>75</v>
      </c>
      <c r="D118" s="20" t="s">
        <v>50</v>
      </c>
      <c r="E118" s="20">
        <v>3200</v>
      </c>
      <c r="F118" s="20">
        <v>-1.7</v>
      </c>
      <c r="G118" s="20">
        <v>570</v>
      </c>
      <c r="H118" s="20" t="s">
        <v>81</v>
      </c>
      <c r="I118" s="20">
        <v>2</v>
      </c>
      <c r="J118" s="20" t="s">
        <v>52</v>
      </c>
      <c r="K118" s="23">
        <v>1.45</v>
      </c>
      <c r="L118" s="24" t="s">
        <v>53</v>
      </c>
      <c r="M118" s="23">
        <v>-2.5</v>
      </c>
      <c r="N118" s="20">
        <v>4</v>
      </c>
      <c r="O118" s="15">
        <v>3257.72</v>
      </c>
      <c r="P118" s="15">
        <f t="shared" si="22"/>
        <v>224.2</v>
      </c>
      <c r="Q118" s="15">
        <v>112.1</v>
      </c>
      <c r="R118" s="15">
        <v>4097.2</v>
      </c>
      <c r="S118" s="15">
        <f t="shared" si="23"/>
        <v>336.380000000002</v>
      </c>
      <c r="T118" s="15">
        <v>168.190000000001</v>
      </c>
      <c r="U118" s="15">
        <f t="shared" si="24"/>
        <v>0.229276249389526</v>
      </c>
      <c r="V118" s="15">
        <f t="shared" si="25"/>
        <v>0.00286918858106853</v>
      </c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15">
        <v>557.393</v>
      </c>
      <c r="BT118" s="15">
        <f>BU118*(N118^0.5)</f>
        <v>15.8419999999999</v>
      </c>
      <c r="BU118" s="15">
        <v>7.92099999999994</v>
      </c>
      <c r="BV118" s="15">
        <v>598.977</v>
      </c>
      <c r="BW118" s="15">
        <f>BX118*(N118^0.5)</f>
        <v>31.75</v>
      </c>
      <c r="BX118" s="23">
        <v>15.875</v>
      </c>
      <c r="BY118" s="15">
        <f>LN(BV118)-LN(BS118)</f>
        <v>0.0719526433868021</v>
      </c>
      <c r="BZ118" s="15">
        <f>(BW118^2)/(N118*(BV118^2))+(BT118^2)/(N118*(BS118^2))</f>
        <v>0.000904383483800844</v>
      </c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</row>
    <row r="119" s="2" customFormat="1" spans="1:94">
      <c r="A119" s="20" t="s">
        <v>71</v>
      </c>
      <c r="B119" s="20" t="s">
        <v>82</v>
      </c>
      <c r="C119" s="20" t="s">
        <v>75</v>
      </c>
      <c r="D119" s="20" t="s">
        <v>50</v>
      </c>
      <c r="E119" s="20">
        <v>3200</v>
      </c>
      <c r="F119" s="20">
        <v>-1.7</v>
      </c>
      <c r="G119" s="20">
        <v>570</v>
      </c>
      <c r="H119" s="20" t="s">
        <v>81</v>
      </c>
      <c r="I119" s="20">
        <v>2</v>
      </c>
      <c r="J119" s="20" t="s">
        <v>52</v>
      </c>
      <c r="K119" s="23">
        <v>1.45</v>
      </c>
      <c r="L119" s="24" t="s">
        <v>53</v>
      </c>
      <c r="M119" s="23">
        <v>-3.9</v>
      </c>
      <c r="N119" s="20">
        <v>4</v>
      </c>
      <c r="O119" s="15">
        <v>3458.89</v>
      </c>
      <c r="P119" s="15">
        <f t="shared" si="22"/>
        <v>269.08</v>
      </c>
      <c r="Q119" s="15">
        <v>134.54</v>
      </c>
      <c r="R119" s="15">
        <v>3042.75</v>
      </c>
      <c r="S119" s="15">
        <f t="shared" si="23"/>
        <v>313.98</v>
      </c>
      <c r="T119" s="15">
        <v>156.99</v>
      </c>
      <c r="U119" s="15">
        <f t="shared" si="24"/>
        <v>-0.128186016578253</v>
      </c>
      <c r="V119" s="15">
        <f t="shared" si="25"/>
        <v>0.00417498736755661</v>
      </c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</row>
    <row r="120" s="2" customFormat="1" ht="15.6" customHeight="1" spans="1:94">
      <c r="A120" s="20" t="s">
        <v>71</v>
      </c>
      <c r="B120" s="20" t="s">
        <v>82</v>
      </c>
      <c r="C120" s="20" t="s">
        <v>75</v>
      </c>
      <c r="D120" s="20" t="s">
        <v>50</v>
      </c>
      <c r="E120" s="20">
        <v>3200</v>
      </c>
      <c r="F120" s="20">
        <v>-1.7</v>
      </c>
      <c r="G120" s="20">
        <v>570</v>
      </c>
      <c r="H120" s="20" t="s">
        <v>81</v>
      </c>
      <c r="I120" s="20">
        <v>3</v>
      </c>
      <c r="J120" s="20" t="s">
        <v>52</v>
      </c>
      <c r="K120" s="23">
        <v>1.45</v>
      </c>
      <c r="L120" s="24" t="s">
        <v>53</v>
      </c>
      <c r="M120" s="23">
        <v>-2.5</v>
      </c>
      <c r="N120" s="20">
        <v>4</v>
      </c>
      <c r="O120" s="15">
        <v>3242.85</v>
      </c>
      <c r="P120" s="15">
        <f t="shared" si="22"/>
        <v>246.64</v>
      </c>
      <c r="Q120" s="15">
        <v>123.32</v>
      </c>
      <c r="R120" s="15">
        <v>4250.46</v>
      </c>
      <c r="S120" s="15">
        <f t="shared" si="23"/>
        <v>313.86</v>
      </c>
      <c r="T120" s="15">
        <v>156.93</v>
      </c>
      <c r="U120" s="15">
        <f t="shared" si="24"/>
        <v>0.270574639586979</v>
      </c>
      <c r="V120" s="15">
        <f t="shared" si="25"/>
        <v>0.00280928870593652</v>
      </c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>
        <v>320.291</v>
      </c>
      <c r="AV120" s="23">
        <f>AW120*(N120^0.5)</f>
        <v>21.436</v>
      </c>
      <c r="AW120" s="23">
        <v>10.718</v>
      </c>
      <c r="AX120" s="23">
        <v>348.056</v>
      </c>
      <c r="AY120" s="23">
        <f>AZ120*(N120^0.5)</f>
        <v>20.666</v>
      </c>
      <c r="AZ120" s="23">
        <v>10.333</v>
      </c>
      <c r="BA120" s="15">
        <f>LN(AX120)-LN(AU120)</f>
        <v>0.0831334288057146</v>
      </c>
      <c r="BB120" s="15">
        <f>(AY120^2)/(N120*(AX120^2))+(AV120^2)/(N120*(AU120^2))</f>
        <v>0.00200115632114345</v>
      </c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>
        <v>524.675</v>
      </c>
      <c r="BT120" s="23">
        <f>BU120*(N120^0.5)</f>
        <v>20.7800000000002</v>
      </c>
      <c r="BU120" s="23">
        <v>10.3900000000001</v>
      </c>
      <c r="BV120" s="23">
        <v>524.675</v>
      </c>
      <c r="BW120" s="23">
        <f>BX120*(N120^0.5)</f>
        <v>20.7800000000002</v>
      </c>
      <c r="BX120" s="23">
        <v>10.3900000000001</v>
      </c>
      <c r="BY120" s="15">
        <f>LN(BV120)-LN(BS120)</f>
        <v>0</v>
      </c>
      <c r="BZ120" s="15">
        <f>(BW120^2)/(N120*(BV120^2))+(BT120^2)/(N120*(BS120^2))</f>
        <v>0.000784296629055194</v>
      </c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</row>
    <row r="121" s="2" customFormat="1" spans="1:94">
      <c r="A121" s="20" t="s">
        <v>71</v>
      </c>
      <c r="B121" s="20" t="s">
        <v>82</v>
      </c>
      <c r="C121" s="20" t="s">
        <v>75</v>
      </c>
      <c r="D121" s="20" t="s">
        <v>50</v>
      </c>
      <c r="E121" s="20">
        <v>3200</v>
      </c>
      <c r="F121" s="20">
        <v>-1.7</v>
      </c>
      <c r="G121" s="20">
        <v>570</v>
      </c>
      <c r="H121" s="20" t="s">
        <v>81</v>
      </c>
      <c r="I121" s="20">
        <v>3</v>
      </c>
      <c r="J121" s="20" t="s">
        <v>52</v>
      </c>
      <c r="K121" s="23">
        <v>1.45</v>
      </c>
      <c r="L121" s="24" t="s">
        <v>53</v>
      </c>
      <c r="M121" s="23">
        <v>-3.9</v>
      </c>
      <c r="N121" s="20">
        <v>4</v>
      </c>
      <c r="O121" s="15">
        <v>3376.67</v>
      </c>
      <c r="P121" s="15">
        <f t="shared" si="22"/>
        <v>336.3</v>
      </c>
      <c r="Q121" s="15">
        <v>168.15</v>
      </c>
      <c r="R121" s="15">
        <v>2904.49</v>
      </c>
      <c r="S121" s="15">
        <f t="shared" si="23"/>
        <v>269.04</v>
      </c>
      <c r="T121" s="15">
        <v>134.52</v>
      </c>
      <c r="U121" s="15">
        <f t="shared" si="24"/>
        <v>-0.150632201247682</v>
      </c>
      <c r="V121" s="15">
        <f t="shared" si="25"/>
        <v>0.00462483198041851</v>
      </c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>
        <v>315.416</v>
      </c>
      <c r="AV121" s="23">
        <f>AW121*(N121^0.5)</f>
        <v>20.674</v>
      </c>
      <c r="AW121" s="23">
        <v>10.337</v>
      </c>
      <c r="AX121" s="23">
        <v>345.097</v>
      </c>
      <c r="AY121" s="23">
        <f>AZ121*(N121^0.5)</f>
        <v>22.966</v>
      </c>
      <c r="AZ121" s="23">
        <v>11.483</v>
      </c>
      <c r="BA121" s="15">
        <f>LN(AX121)-LN(AU121)</f>
        <v>0.0899331344587724</v>
      </c>
      <c r="BB121" s="15">
        <f>(AY121^2)/(N121*(AX121^2))+(AV121^2)/(N121*(AU121^2))</f>
        <v>0.00218124863649108</v>
      </c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</row>
    <row r="122" spans="1:94">
      <c r="A122" s="7" t="s">
        <v>71</v>
      </c>
      <c r="B122" s="7" t="s">
        <v>82</v>
      </c>
      <c r="C122" s="7" t="s">
        <v>75</v>
      </c>
      <c r="D122" s="7" t="s">
        <v>50</v>
      </c>
      <c r="E122" s="9">
        <v>3200</v>
      </c>
      <c r="F122" s="9">
        <v>-1.7</v>
      </c>
      <c r="G122" s="9">
        <v>570</v>
      </c>
      <c r="H122" s="7" t="s">
        <v>81</v>
      </c>
      <c r="I122" s="9">
        <v>5</v>
      </c>
      <c r="J122" s="12" t="s">
        <v>57</v>
      </c>
      <c r="K122" s="15">
        <v>1.45</v>
      </c>
      <c r="L122" s="12" t="s">
        <v>53</v>
      </c>
      <c r="M122" s="15">
        <v>-17.8</v>
      </c>
      <c r="N122" s="9">
        <v>4</v>
      </c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>
        <v>351.872</v>
      </c>
      <c r="CB122" s="15">
        <f>CC122*(N122^0.5)</f>
        <v>7.48599999999998</v>
      </c>
      <c r="CC122" s="15">
        <v>3.74299999999999</v>
      </c>
      <c r="CD122" s="15">
        <v>467.914</v>
      </c>
      <c r="CE122" s="15">
        <f>CF122*(N122^0.5)</f>
        <v>14.974</v>
      </c>
      <c r="CF122" s="15">
        <v>7.48700000000002</v>
      </c>
      <c r="CG122" s="15">
        <f>LN(CD122)-LN(CA122)</f>
        <v>0.285017045245097</v>
      </c>
      <c r="CH122" s="15">
        <f>(CE122^2)/(N122*(CD122^2))+(CB122^2)/(N122*(CA122^2))</f>
        <v>0.000369179799281219</v>
      </c>
      <c r="CI122" s="15"/>
      <c r="CJ122" s="15"/>
      <c r="CK122" s="15"/>
      <c r="CL122" s="15"/>
      <c r="CM122" s="15"/>
      <c r="CN122" s="15"/>
      <c r="CO122" s="15"/>
      <c r="CP122" s="15"/>
    </row>
    <row r="123" spans="1:94">
      <c r="A123" s="7" t="s">
        <v>71</v>
      </c>
      <c r="B123" s="7" t="s">
        <v>82</v>
      </c>
      <c r="C123" s="7" t="s">
        <v>75</v>
      </c>
      <c r="D123" s="7" t="s">
        <v>50</v>
      </c>
      <c r="E123" s="9">
        <v>3200</v>
      </c>
      <c r="F123" s="9">
        <v>-1.7</v>
      </c>
      <c r="G123" s="9">
        <v>570</v>
      </c>
      <c r="H123" s="7" t="s">
        <v>81</v>
      </c>
      <c r="I123" s="9">
        <v>5</v>
      </c>
      <c r="J123" s="12" t="s">
        <v>57</v>
      </c>
      <c r="K123" s="15">
        <v>1.45</v>
      </c>
      <c r="L123" s="12" t="s">
        <v>53</v>
      </c>
      <c r="M123" s="15">
        <v>-17.8</v>
      </c>
      <c r="N123" s="9">
        <v>4</v>
      </c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>
        <v>355.615</v>
      </c>
      <c r="CB123" s="15">
        <f>CC123*(N123^0.5)</f>
        <v>14.9739999999999</v>
      </c>
      <c r="CC123" s="15">
        <v>7.48699999999997</v>
      </c>
      <c r="CD123" s="15">
        <v>434.225</v>
      </c>
      <c r="CE123" s="15">
        <f>CF123*(N123^0.5)</f>
        <v>14.972</v>
      </c>
      <c r="CF123" s="15">
        <v>7.48599999999999</v>
      </c>
      <c r="CG123" s="15">
        <f>LN(CD123)-LN(CA123)</f>
        <v>0.199714147962751</v>
      </c>
      <c r="CH123" s="15">
        <f>(CE123^2)/(N123*(CD123^2))+(CB123^2)/(N123*(CA123^2))</f>
        <v>0.000740471422168484</v>
      </c>
      <c r="CI123" s="15"/>
      <c r="CJ123" s="15"/>
      <c r="CK123" s="15"/>
      <c r="CL123" s="15"/>
      <c r="CM123" s="15"/>
      <c r="CN123" s="15"/>
      <c r="CO123" s="15"/>
      <c r="CP123" s="15"/>
    </row>
    <row r="124" ht="13.2" customHeight="1" spans="1:94">
      <c r="A124" s="7" t="s">
        <v>71</v>
      </c>
      <c r="B124" s="7" t="s">
        <v>82</v>
      </c>
      <c r="C124" s="7" t="s">
        <v>75</v>
      </c>
      <c r="D124" s="7" t="s">
        <v>50</v>
      </c>
      <c r="E124" s="9">
        <v>3200</v>
      </c>
      <c r="F124" s="9">
        <v>-1.7</v>
      </c>
      <c r="G124" s="9">
        <v>560</v>
      </c>
      <c r="H124" s="7" t="s">
        <v>81</v>
      </c>
      <c r="I124" s="9">
        <v>10</v>
      </c>
      <c r="J124" s="12" t="s">
        <v>57</v>
      </c>
      <c r="K124" s="15">
        <v>1.45</v>
      </c>
      <c r="L124" s="12" t="s">
        <v>53</v>
      </c>
      <c r="M124" s="15">
        <v>-17.8</v>
      </c>
      <c r="N124" s="9">
        <v>4</v>
      </c>
      <c r="O124" s="15">
        <v>217.285</v>
      </c>
      <c r="P124" s="15">
        <f>Q124*(N124^0.5)</f>
        <v>52.86</v>
      </c>
      <c r="Q124" s="15">
        <v>26.43</v>
      </c>
      <c r="R124" s="15">
        <v>285.286</v>
      </c>
      <c r="S124" s="15">
        <f>T124*(N124^0.5)</f>
        <v>105.714</v>
      </c>
      <c r="T124" s="15">
        <v>52.857</v>
      </c>
      <c r="U124" s="15">
        <f>LN(R124)-LN(O124)</f>
        <v>0.272282329974657</v>
      </c>
      <c r="V124" s="15">
        <f>(S124^2)/(N124*(R124^2))+(P124^2)/(N124*(O124^2))</f>
        <v>0.0491233288850515</v>
      </c>
      <c r="W124" s="15"/>
      <c r="X124" s="15"/>
      <c r="Y124" s="15"/>
      <c r="Z124" s="15"/>
      <c r="AA124" s="15"/>
      <c r="AB124" s="15"/>
      <c r="AC124" s="15"/>
      <c r="AD124" s="15"/>
      <c r="AE124" s="15">
        <v>9.53374</v>
      </c>
      <c r="AF124" s="15">
        <f>AG124*(N124^0.5)</f>
        <v>1.61972</v>
      </c>
      <c r="AG124" s="15">
        <v>0.80986</v>
      </c>
      <c r="AH124" s="15">
        <v>8.90798</v>
      </c>
      <c r="AI124" s="15">
        <f>AJ124*(N124^0.5)</f>
        <v>0.66256</v>
      </c>
      <c r="AJ124" s="15">
        <v>0.33128</v>
      </c>
      <c r="AK124" s="15">
        <f>LN(AH124)-LN(AE124)</f>
        <v>-0.0678895813708338</v>
      </c>
      <c r="AL124" s="15">
        <f>(AI124^2)/(N124*(AH124^2))+(AF124^2)/(N124*(AE124^2))</f>
        <v>0.00859897743731877</v>
      </c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</row>
    <row r="125" spans="1:94">
      <c r="A125" s="7" t="s">
        <v>71</v>
      </c>
      <c r="B125" s="7" t="s">
        <v>82</v>
      </c>
      <c r="C125" s="7" t="s">
        <v>75</v>
      </c>
      <c r="D125" s="7" t="s">
        <v>50</v>
      </c>
      <c r="E125" s="9">
        <v>3200</v>
      </c>
      <c r="F125" s="9">
        <v>-1.7</v>
      </c>
      <c r="G125" s="9">
        <v>560</v>
      </c>
      <c r="H125" s="7" t="s">
        <v>81</v>
      </c>
      <c r="I125" s="9">
        <v>10</v>
      </c>
      <c r="J125" s="12" t="s">
        <v>57</v>
      </c>
      <c r="K125" s="15">
        <v>1.45</v>
      </c>
      <c r="L125" s="12" t="s">
        <v>53</v>
      </c>
      <c r="M125" s="15">
        <v>-17.8</v>
      </c>
      <c r="N125" s="9">
        <v>4</v>
      </c>
      <c r="O125" s="15">
        <v>286.857</v>
      </c>
      <c r="P125" s="15">
        <f>Q125*(N125^0.5)</f>
        <v>50</v>
      </c>
      <c r="Q125" s="15">
        <v>25</v>
      </c>
      <c r="R125" s="15">
        <v>337.714</v>
      </c>
      <c r="S125" s="15">
        <f>T125*(N125^0.5)</f>
        <v>71.428</v>
      </c>
      <c r="T125" s="15">
        <v>35.714</v>
      </c>
      <c r="U125" s="15">
        <f>LN(R125)-LN(O125)</f>
        <v>0.163215549698414</v>
      </c>
      <c r="V125" s="15">
        <f>(S125^2)/(N125*(R125^2))+(P125^2)/(N125*(O125^2))</f>
        <v>0.0187789018774153</v>
      </c>
      <c r="W125" s="15"/>
      <c r="X125" s="15"/>
      <c r="Y125" s="15"/>
      <c r="Z125" s="15"/>
      <c r="AA125" s="15"/>
      <c r="AB125" s="15"/>
      <c r="AC125" s="15"/>
      <c r="AD125" s="15"/>
      <c r="AE125" s="15">
        <v>9.20245</v>
      </c>
      <c r="AF125" s="15">
        <f>AG125*(N125^0.5)</f>
        <v>1.03068</v>
      </c>
      <c r="AG125" s="15">
        <v>0.51534</v>
      </c>
      <c r="AH125" s="15">
        <v>10.1595</v>
      </c>
      <c r="AI125" s="15">
        <f>AJ125*(N125^0.5)</f>
        <v>0.883400000000002</v>
      </c>
      <c r="AJ125" s="15">
        <v>0.441700000000001</v>
      </c>
      <c r="AK125" s="15">
        <f>LN(AH125)-LN(AE125)</f>
        <v>0.0989394753908188</v>
      </c>
      <c r="AL125" s="15">
        <f>(AI125^2)/(N125*(AH125^2))+(AF125^2)/(N125*(AE125^2))</f>
        <v>0.00502624439464222</v>
      </c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</row>
    <row r="126" spans="1:94">
      <c r="A126" s="7" t="s">
        <v>71</v>
      </c>
      <c r="B126" s="7" t="s">
        <v>82</v>
      </c>
      <c r="C126" s="7" t="s">
        <v>75</v>
      </c>
      <c r="D126" s="7" t="s">
        <v>50</v>
      </c>
      <c r="E126" s="9">
        <v>3200</v>
      </c>
      <c r="F126" s="9">
        <v>-1.7</v>
      </c>
      <c r="G126" s="9">
        <v>560</v>
      </c>
      <c r="H126" s="7" t="s">
        <v>81</v>
      </c>
      <c r="I126" s="9">
        <v>8</v>
      </c>
      <c r="J126" s="12" t="s">
        <v>57</v>
      </c>
      <c r="K126" s="15">
        <v>1.6</v>
      </c>
      <c r="L126" s="12" t="s">
        <v>53</v>
      </c>
      <c r="M126" s="15">
        <v>-9</v>
      </c>
      <c r="N126" s="9">
        <v>4</v>
      </c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>
        <v>1051.5</v>
      </c>
      <c r="AV126" s="23">
        <f>AW126*(N126^0.5)</f>
        <v>55.58</v>
      </c>
      <c r="AW126" s="15">
        <v>27.79</v>
      </c>
      <c r="AX126" s="15">
        <v>1308.46</v>
      </c>
      <c r="AY126" s="23">
        <f>AZ126*(N126^0.5)</f>
        <v>74.08</v>
      </c>
      <c r="AZ126" s="15">
        <v>37.04</v>
      </c>
      <c r="BA126" s="15">
        <f>LN(AX126)-LN(AU126)</f>
        <v>0.218633157005971</v>
      </c>
      <c r="BB126" s="15">
        <f>(AY126^2)/(N126*(AX126^2))+(AV126^2)/(N126*(AU126^2))</f>
        <v>0.00149983515138443</v>
      </c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</row>
    <row r="127" spans="1:94">
      <c r="A127" s="7" t="s">
        <v>71</v>
      </c>
      <c r="B127" s="7" t="s">
        <v>82</v>
      </c>
      <c r="C127" s="7" t="s">
        <v>75</v>
      </c>
      <c r="D127" s="7" t="s">
        <v>50</v>
      </c>
      <c r="E127" s="9">
        <v>3200</v>
      </c>
      <c r="F127" s="9">
        <v>-1.7</v>
      </c>
      <c r="G127" s="9">
        <v>560</v>
      </c>
      <c r="H127" s="7" t="s">
        <v>81</v>
      </c>
      <c r="I127" s="9">
        <v>8</v>
      </c>
      <c r="J127" s="12" t="s">
        <v>57</v>
      </c>
      <c r="K127" s="15">
        <v>1.6</v>
      </c>
      <c r="L127" s="12" t="s">
        <v>53</v>
      </c>
      <c r="M127" s="15">
        <v>-9</v>
      </c>
      <c r="N127" s="9">
        <v>4</v>
      </c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>
        <v>1168.41</v>
      </c>
      <c r="AV127" s="23">
        <f>AW127*(N127^0.5)</f>
        <v>55.52</v>
      </c>
      <c r="AW127" s="15">
        <v>27.76</v>
      </c>
      <c r="AX127" s="15">
        <v>1323.49</v>
      </c>
      <c r="AY127" s="23">
        <f>AZ127*(N127^0.5)</f>
        <v>64.8200000000002</v>
      </c>
      <c r="AZ127" s="15">
        <v>32.4100000000001</v>
      </c>
      <c r="BA127" s="15">
        <f>LN(AX127)-LN(AU127)</f>
        <v>0.124628336725421</v>
      </c>
      <c r="BB127" s="15">
        <f>(AY127^2)/(N127*(AX127^2))+(AV127^2)/(N127*(AU127^2))</f>
        <v>0.00116415587467462</v>
      </c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</row>
    <row r="128" spans="1:94">
      <c r="A128" s="7" t="s">
        <v>71</v>
      </c>
      <c r="B128" s="7" t="s">
        <v>82</v>
      </c>
      <c r="C128" s="7" t="s">
        <v>75</v>
      </c>
      <c r="D128" s="7" t="s">
        <v>50</v>
      </c>
      <c r="E128" s="9">
        <v>3200</v>
      </c>
      <c r="F128" s="9">
        <v>-1.7</v>
      </c>
      <c r="G128" s="9">
        <v>560</v>
      </c>
      <c r="H128" s="7" t="s">
        <v>81</v>
      </c>
      <c r="I128" s="9">
        <v>5</v>
      </c>
      <c r="J128" s="12" t="s">
        <v>57</v>
      </c>
      <c r="K128" s="15">
        <v>1.6</v>
      </c>
      <c r="L128" s="12" t="s">
        <v>53</v>
      </c>
      <c r="M128" s="15">
        <v>-9</v>
      </c>
      <c r="N128" s="9">
        <v>4</v>
      </c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>
        <v>230.859</v>
      </c>
      <c r="CB128" s="15">
        <f>CC128*(N128^0.5)</f>
        <v>18.75</v>
      </c>
      <c r="CC128" s="15">
        <v>9.375</v>
      </c>
      <c r="CD128" s="15">
        <v>240.234</v>
      </c>
      <c r="CE128" s="15">
        <f>CF128*(N128^0.5)</f>
        <v>35.158</v>
      </c>
      <c r="CF128" s="15">
        <v>17.579</v>
      </c>
      <c r="CG128" s="15">
        <f>LN(CD128)-LN(CA128)</f>
        <v>0.0398063137903923</v>
      </c>
      <c r="CH128" s="15">
        <f>(CE128^2)/(N128*(CD128^2))+(CB128^2)/(N128*(CA128^2))</f>
        <v>0.00700361309432648</v>
      </c>
      <c r="CI128" s="15"/>
      <c r="CJ128" s="15"/>
      <c r="CK128" s="15"/>
      <c r="CL128" s="15"/>
      <c r="CM128" s="15"/>
      <c r="CN128" s="15"/>
      <c r="CO128" s="15"/>
      <c r="CP128" s="15"/>
    </row>
    <row r="129" spans="1:94">
      <c r="A129" s="7" t="s">
        <v>71</v>
      </c>
      <c r="B129" s="7" t="s">
        <v>82</v>
      </c>
      <c r="C129" s="7" t="s">
        <v>75</v>
      </c>
      <c r="D129" s="7" t="s">
        <v>50</v>
      </c>
      <c r="E129" s="9">
        <v>3200</v>
      </c>
      <c r="F129" s="9">
        <v>-1.7</v>
      </c>
      <c r="G129" s="9">
        <v>560</v>
      </c>
      <c r="H129" s="7" t="s">
        <v>81</v>
      </c>
      <c r="I129" s="9">
        <v>6</v>
      </c>
      <c r="J129" s="12" t="s">
        <v>57</v>
      </c>
      <c r="K129" s="15">
        <v>1.6</v>
      </c>
      <c r="L129" s="12" t="s">
        <v>53</v>
      </c>
      <c r="M129" s="15">
        <v>-9</v>
      </c>
      <c r="N129" s="9">
        <v>4</v>
      </c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>
        <v>228.516</v>
      </c>
      <c r="CB129" s="15">
        <f>CC129*(N129^0.5)</f>
        <v>18.75</v>
      </c>
      <c r="CC129" s="15">
        <v>9.375</v>
      </c>
      <c r="CD129" s="15">
        <v>256.641</v>
      </c>
      <c r="CE129" s="15">
        <f>CF129*(N129^0.5)</f>
        <v>42.186</v>
      </c>
      <c r="CF129" s="15">
        <v>21.093</v>
      </c>
      <c r="CG129" s="15">
        <f>LN(CD129)-LN(CA129)</f>
        <v>0.116071991414607</v>
      </c>
      <c r="CH129" s="15">
        <f>(CE129^2)/(N129*(CD129^2))+(CB129^2)/(N129*(CA129^2))</f>
        <v>0.00843808640982788</v>
      </c>
      <c r="CI129" s="15"/>
      <c r="CJ129" s="15"/>
      <c r="CK129" s="15"/>
      <c r="CL129" s="15"/>
      <c r="CM129" s="15"/>
      <c r="CN129" s="15"/>
      <c r="CO129" s="15"/>
      <c r="CP129" s="15"/>
    </row>
    <row r="130" spans="1:94">
      <c r="A130" s="7" t="s">
        <v>71</v>
      </c>
      <c r="B130" s="7" t="s">
        <v>82</v>
      </c>
      <c r="C130" s="7" t="s">
        <v>75</v>
      </c>
      <c r="D130" s="7" t="s">
        <v>50</v>
      </c>
      <c r="E130" s="9">
        <v>3200</v>
      </c>
      <c r="F130" s="9">
        <v>-1.7</v>
      </c>
      <c r="G130" s="9">
        <v>560</v>
      </c>
      <c r="H130" s="7" t="s">
        <v>81</v>
      </c>
      <c r="I130" s="9">
        <v>1</v>
      </c>
      <c r="J130" s="12" t="s">
        <v>52</v>
      </c>
      <c r="K130" s="23">
        <v>1.45</v>
      </c>
      <c r="L130" s="24" t="s">
        <v>53</v>
      </c>
      <c r="M130" s="23">
        <v>-2.5</v>
      </c>
      <c r="N130" s="20">
        <v>4</v>
      </c>
      <c r="O130" s="15"/>
      <c r="P130" s="15"/>
      <c r="Q130" s="15"/>
      <c r="R130" s="15"/>
      <c r="S130" s="15"/>
      <c r="T130" s="15"/>
      <c r="U130" s="15"/>
      <c r="V130" s="15"/>
      <c r="W130" s="15">
        <v>2507.12</v>
      </c>
      <c r="X130" s="15">
        <f>Y130*(N130^0.5)</f>
        <v>387.46</v>
      </c>
      <c r="Y130" s="15">
        <v>193.73</v>
      </c>
      <c r="Z130" s="15">
        <v>3498.58</v>
      </c>
      <c r="AA130" s="15">
        <f>AB130*(N130^0.5)</f>
        <v>433.04</v>
      </c>
      <c r="AB130" s="15">
        <v>216.52</v>
      </c>
      <c r="AC130" s="15">
        <f>LN(Z130)-LN(W130)</f>
        <v>0.333222487879459</v>
      </c>
      <c r="AD130" s="15">
        <f>(AA130^2)/(N130*(Z130^2))+(X130^2)/(N130*(W130^2))</f>
        <v>0.00980107142804831</v>
      </c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</row>
    <row r="131" spans="1:94">
      <c r="A131" s="7" t="s">
        <v>71</v>
      </c>
      <c r="B131" s="7" t="s">
        <v>82</v>
      </c>
      <c r="C131" s="7" t="s">
        <v>75</v>
      </c>
      <c r="D131" s="7" t="s">
        <v>50</v>
      </c>
      <c r="E131" s="9">
        <v>3200</v>
      </c>
      <c r="F131" s="9">
        <v>-1.7</v>
      </c>
      <c r="G131" s="9">
        <v>560</v>
      </c>
      <c r="H131" s="7" t="s">
        <v>81</v>
      </c>
      <c r="I131" s="9">
        <v>1</v>
      </c>
      <c r="J131" s="12" t="s">
        <v>52</v>
      </c>
      <c r="K131" s="23">
        <v>1.45</v>
      </c>
      <c r="L131" s="24" t="s">
        <v>53</v>
      </c>
      <c r="M131" s="23">
        <v>-3.9</v>
      </c>
      <c r="N131" s="20">
        <v>4</v>
      </c>
      <c r="O131" s="15"/>
      <c r="P131" s="15"/>
      <c r="Q131" s="15"/>
      <c r="R131" s="15"/>
      <c r="S131" s="15"/>
      <c r="T131" s="15"/>
      <c r="U131" s="15"/>
      <c r="V131" s="15"/>
      <c r="W131" s="15">
        <v>2769.23</v>
      </c>
      <c r="X131" s="15">
        <f>Y131*(N131^0.5)</f>
        <v>433.04</v>
      </c>
      <c r="Y131" s="15">
        <v>216.52</v>
      </c>
      <c r="Z131" s="15">
        <v>2495.73</v>
      </c>
      <c r="AA131" s="15">
        <f>AB131*(N131^0.5)</f>
        <v>319.08</v>
      </c>
      <c r="AB131" s="15">
        <v>159.54</v>
      </c>
      <c r="AC131" s="15">
        <f>LN(Z131)-LN(W131)</f>
        <v>-0.103988031637628</v>
      </c>
      <c r="AD131" s="15">
        <f>(AA131^2)/(N131*(Z131^2))+(X131^2)/(N131*(W131^2))</f>
        <v>0.0101997611669977</v>
      </c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</row>
    <row r="132" spans="1:94">
      <c r="A132" s="7" t="s">
        <v>71</v>
      </c>
      <c r="B132" s="7" t="s">
        <v>82</v>
      </c>
      <c r="C132" s="7" t="s">
        <v>75</v>
      </c>
      <c r="D132" s="7" t="s">
        <v>50</v>
      </c>
      <c r="E132" s="9">
        <v>3200</v>
      </c>
      <c r="F132" s="9">
        <v>-1.7</v>
      </c>
      <c r="G132" s="9">
        <v>560</v>
      </c>
      <c r="H132" s="7" t="s">
        <v>81</v>
      </c>
      <c r="I132" s="9">
        <v>3</v>
      </c>
      <c r="J132" s="12" t="s">
        <v>52</v>
      </c>
      <c r="K132" s="23">
        <v>1.45</v>
      </c>
      <c r="L132" s="24" t="s">
        <v>53</v>
      </c>
      <c r="M132" s="23">
        <v>-2.5</v>
      </c>
      <c r="N132" s="20">
        <v>4</v>
      </c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>
        <v>573</v>
      </c>
      <c r="AF132" s="15">
        <f>AG132*(N132^0.5)</f>
        <v>148</v>
      </c>
      <c r="AG132" s="15">
        <v>74</v>
      </c>
      <c r="AH132" s="15">
        <v>560</v>
      </c>
      <c r="AI132" s="15">
        <f>AJ132*(N132^0.5)</f>
        <v>106</v>
      </c>
      <c r="AJ132" s="15">
        <v>53</v>
      </c>
      <c r="AK132" s="15">
        <f>LN(AH132)-LN(AE132)</f>
        <v>-0.0229489329855452</v>
      </c>
      <c r="AL132" s="15">
        <f>(AI132^2)/(N132*(AH132^2))+(AF132^2)/(N132*(AE132^2))</f>
        <v>0.0256356631179148</v>
      </c>
      <c r="AM132" s="15">
        <v>2245</v>
      </c>
      <c r="AN132" s="15">
        <f>AO132*(N171^0.5)</f>
        <v>720.013888754932</v>
      </c>
      <c r="AO132" s="15">
        <v>322</v>
      </c>
      <c r="AP132" s="15">
        <v>2211</v>
      </c>
      <c r="AQ132" s="15">
        <f>AR132*(N132^0.5)</f>
        <v>738</v>
      </c>
      <c r="AR132" s="15">
        <v>369</v>
      </c>
      <c r="AS132" s="15">
        <f>LN(AP132)-LN(AM132)</f>
        <v>-0.0152606193189087</v>
      </c>
      <c r="AT132" s="15">
        <f>(AQ132^2)/(N132*(AP132^2))+(AN132^2)/(N132*(AM132^2))</f>
        <v>0.0535683598128544</v>
      </c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</row>
    <row r="133" spans="1:94">
      <c r="A133" s="7" t="s">
        <v>71</v>
      </c>
      <c r="B133" s="7" t="s">
        <v>82</v>
      </c>
      <c r="C133" s="7" t="s">
        <v>75</v>
      </c>
      <c r="D133" s="7" t="s">
        <v>50</v>
      </c>
      <c r="E133" s="9">
        <v>3200</v>
      </c>
      <c r="F133" s="9">
        <v>-1.7</v>
      </c>
      <c r="G133" s="9">
        <v>560</v>
      </c>
      <c r="H133" s="7" t="s">
        <v>81</v>
      </c>
      <c r="I133" s="9">
        <v>3</v>
      </c>
      <c r="J133" s="12" t="s">
        <v>52</v>
      </c>
      <c r="K133" s="23">
        <v>1.45</v>
      </c>
      <c r="L133" s="24" t="s">
        <v>53</v>
      </c>
      <c r="M133" s="23">
        <v>-3.9</v>
      </c>
      <c r="N133" s="20">
        <v>4</v>
      </c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>
        <v>607</v>
      </c>
      <c r="AF133" s="15">
        <f>AG133*(N133^0.5)</f>
        <v>84</v>
      </c>
      <c r="AG133" s="15">
        <v>42</v>
      </c>
      <c r="AH133" s="15">
        <v>718</v>
      </c>
      <c r="AI133" s="15">
        <f>AJ133*(N133^0.5)</f>
        <v>226</v>
      </c>
      <c r="AJ133" s="15">
        <v>113</v>
      </c>
      <c r="AK133" s="15">
        <f>LN(AH133)-LN(AE133)</f>
        <v>0.167940777988726</v>
      </c>
      <c r="AL133" s="15">
        <f>(AI133^2)/(N133*(AH133^2))+(AF133^2)/(N133*(AE133^2))</f>
        <v>0.029556609752065</v>
      </c>
      <c r="AM133" s="15">
        <v>2101</v>
      </c>
      <c r="AN133" s="15">
        <f>AO133*(N172^0.5)</f>
        <v>297.397041007472</v>
      </c>
      <c r="AO133" s="15">
        <v>133</v>
      </c>
      <c r="AP133" s="15">
        <v>2407</v>
      </c>
      <c r="AQ133" s="15">
        <f>AR133*(N133^0.5)</f>
        <v>488</v>
      </c>
      <c r="AR133" s="15">
        <v>244</v>
      </c>
      <c r="AS133" s="15">
        <f>LN(AP133)-LN(AM133)</f>
        <v>0.135967736938071</v>
      </c>
      <c r="AT133" s="15">
        <f>(AQ133^2)/(N133*(AP133^2))+(AN133^2)/(N133*(AM133^2))</f>
        <v>0.0152851970589487</v>
      </c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</row>
    <row r="134" spans="1:94">
      <c r="A134" s="7" t="s">
        <v>71</v>
      </c>
      <c r="B134" s="7" t="s">
        <v>82</v>
      </c>
      <c r="C134" s="7" t="s">
        <v>75</v>
      </c>
      <c r="D134" s="7" t="s">
        <v>50</v>
      </c>
      <c r="E134" s="9">
        <v>3200</v>
      </c>
      <c r="F134" s="9">
        <v>-2</v>
      </c>
      <c r="G134" s="9">
        <v>500</v>
      </c>
      <c r="H134" s="7" t="s">
        <v>81</v>
      </c>
      <c r="I134" s="9">
        <v>3</v>
      </c>
      <c r="J134" s="12" t="s">
        <v>52</v>
      </c>
      <c r="K134" s="23">
        <v>1.45</v>
      </c>
      <c r="L134" s="24" t="s">
        <v>53</v>
      </c>
      <c r="M134" s="23">
        <v>-2.5</v>
      </c>
      <c r="N134" s="20">
        <v>4</v>
      </c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>
        <v>1415</v>
      </c>
      <c r="AN134" s="15">
        <v>727</v>
      </c>
      <c r="AO134" s="15"/>
      <c r="AP134" s="15">
        <v>1491</v>
      </c>
      <c r="AQ134" s="15">
        <f>AR134*(N134^0.5)</f>
        <v>1260</v>
      </c>
      <c r="AR134" s="15">
        <v>630</v>
      </c>
      <c r="AS134" s="15">
        <f>LN(AP134)-LN(AM134)</f>
        <v>0.0523175046873998</v>
      </c>
      <c r="AT134" s="15">
        <f>(AQ134^2)/(N134*(AP134^2))+(AN134^2)/(N134*(AM134^2))</f>
        <v>0.244528712873185</v>
      </c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</row>
    <row r="135" spans="1:94">
      <c r="A135" s="7" t="s">
        <v>71</v>
      </c>
      <c r="B135" s="7" t="s">
        <v>82</v>
      </c>
      <c r="C135" s="7" t="s">
        <v>75</v>
      </c>
      <c r="D135" s="7" t="s">
        <v>50</v>
      </c>
      <c r="E135" s="9">
        <v>3200</v>
      </c>
      <c r="F135" s="9">
        <v>-2</v>
      </c>
      <c r="G135" s="9">
        <v>500</v>
      </c>
      <c r="H135" s="7" t="s">
        <v>81</v>
      </c>
      <c r="I135" s="9">
        <v>3</v>
      </c>
      <c r="J135" s="12" t="s">
        <v>52</v>
      </c>
      <c r="K135" s="23">
        <v>1.45</v>
      </c>
      <c r="L135" s="24" t="s">
        <v>53</v>
      </c>
      <c r="M135" s="23">
        <v>-3.9</v>
      </c>
      <c r="N135" s="20">
        <v>4</v>
      </c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>
        <v>1311</v>
      </c>
      <c r="AN135" s="15">
        <v>630</v>
      </c>
      <c r="AO135" s="15"/>
      <c r="AP135" s="15">
        <v>1577</v>
      </c>
      <c r="AQ135" s="15">
        <f>AR135*(N135^0.5)</f>
        <v>1434</v>
      </c>
      <c r="AR135" s="15">
        <v>717</v>
      </c>
      <c r="AS135" s="15">
        <f>LN(AP135)-LN(AM135)</f>
        <v>0.184734103199339</v>
      </c>
      <c r="AT135" s="15">
        <f>(AQ135^2)/(N135*(AP135^2))+(AN135^2)/(N135*(AM135^2))</f>
        <v>0.264448279190101</v>
      </c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</row>
    <row r="136" spans="1:94">
      <c r="A136" s="7" t="s">
        <v>71</v>
      </c>
      <c r="B136" s="7" t="s">
        <v>82</v>
      </c>
      <c r="C136" s="7" t="s">
        <v>88</v>
      </c>
      <c r="D136" s="7" t="s">
        <v>50</v>
      </c>
      <c r="E136" s="9">
        <v>3200</v>
      </c>
      <c r="F136" s="9">
        <v>-1.27</v>
      </c>
      <c r="G136" s="9">
        <v>426</v>
      </c>
      <c r="H136" s="7" t="s">
        <v>81</v>
      </c>
      <c r="I136" s="9">
        <v>4</v>
      </c>
      <c r="J136" s="7" t="s">
        <v>52</v>
      </c>
      <c r="K136" s="15">
        <v>2.3</v>
      </c>
      <c r="L136" s="12" t="s">
        <v>54</v>
      </c>
      <c r="M136" s="15">
        <v>-4.9</v>
      </c>
      <c r="N136" s="9">
        <v>4</v>
      </c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>
        <v>2.07336</v>
      </c>
      <c r="BD136" s="15">
        <f>BC136*0.175951426887223</f>
        <v>0.364810650450893</v>
      </c>
      <c r="BE136" s="15"/>
      <c r="BF136" s="15">
        <v>2.18919</v>
      </c>
      <c r="BG136" s="15">
        <f>BF136*0.175951426887223</f>
        <v>0.38519110422724</v>
      </c>
      <c r="BH136" s="15"/>
      <c r="BI136" s="15">
        <f>LN(BF136)-LN(BC136)</f>
        <v>0.0543611326619147</v>
      </c>
      <c r="BJ136" s="15">
        <f>(BG136^2)/(N136*(BF136^2))+(BD136^2)/(N136*(BC136^2))</f>
        <v>0.0154794523118249</v>
      </c>
      <c r="BK136" s="15">
        <v>1.14669</v>
      </c>
      <c r="BL136" s="15">
        <f>BK136*0.19</f>
        <v>0.2178711</v>
      </c>
      <c r="BM136" s="15"/>
      <c r="BN136" s="15">
        <v>1.86439</v>
      </c>
      <c r="BO136" s="15">
        <f>BN136*0.19</f>
        <v>0.3542341</v>
      </c>
      <c r="BP136" s="15"/>
      <c r="BQ136" s="15">
        <f>LN(BN136)-LN(BK136)</f>
        <v>0.486054390498825</v>
      </c>
      <c r="BR136" s="15">
        <f>(BO136^2)/(N136*(BN136^2))+(BL136^2)/(N136*(BK136^2))</f>
        <v>0.01805</v>
      </c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</row>
    <row r="137" spans="1:94">
      <c r="A137" s="7" t="s">
        <v>71</v>
      </c>
      <c r="B137" s="7" t="s">
        <v>82</v>
      </c>
      <c r="C137" s="7" t="s">
        <v>88</v>
      </c>
      <c r="D137" s="7" t="s">
        <v>50</v>
      </c>
      <c r="E137" s="9">
        <v>3200</v>
      </c>
      <c r="F137" s="9">
        <v>-1.27</v>
      </c>
      <c r="G137" s="9">
        <v>426</v>
      </c>
      <c r="H137" s="7" t="s">
        <v>81</v>
      </c>
      <c r="I137" s="9">
        <v>5</v>
      </c>
      <c r="J137" s="12" t="s">
        <v>57</v>
      </c>
      <c r="K137" s="15">
        <v>2.3</v>
      </c>
      <c r="L137" s="12" t="s">
        <v>54</v>
      </c>
      <c r="M137" s="15">
        <v>-4.9</v>
      </c>
      <c r="N137" s="9">
        <v>4</v>
      </c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>
        <v>2.04247</v>
      </c>
      <c r="BD137" s="15">
        <f>BC137*0.175951426887223</f>
        <v>0.359375510874346</v>
      </c>
      <c r="BE137" s="15"/>
      <c r="BF137" s="15">
        <v>1.71042</v>
      </c>
      <c r="BG137" s="15">
        <f>BF137*0.175951426887223</f>
        <v>0.300950839576444</v>
      </c>
      <c r="BH137" s="15"/>
      <c r="BI137" s="15">
        <f>LN(BF137)-LN(BC137)</f>
        <v>-0.177420905370189</v>
      </c>
      <c r="BJ137" s="15">
        <f>(BG137^2)/(N137*(BF137^2))+(BD137^2)/(N137*(BC137^2))</f>
        <v>0.0154794523118249</v>
      </c>
      <c r="BK137" s="15">
        <v>1.62283</v>
      </c>
      <c r="BL137" s="15">
        <f>BK137*0.19</f>
        <v>0.3083377</v>
      </c>
      <c r="BM137" s="15"/>
      <c r="BN137" s="15">
        <v>1.96697</v>
      </c>
      <c r="BO137" s="15">
        <f>BN137*0.19</f>
        <v>0.3737243</v>
      </c>
      <c r="BP137" s="15"/>
      <c r="BQ137" s="15">
        <f>LN(BN137)-LN(BK137)</f>
        <v>0.192322748892643</v>
      </c>
      <c r="BR137" s="15">
        <f>(BO137^2)/(N137*(BN137^2))+(BL137^2)/(N137*(BK137^2))</f>
        <v>0.01805</v>
      </c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</row>
    <row r="138" spans="1:94">
      <c r="A138" s="7" t="s">
        <v>71</v>
      </c>
      <c r="B138" s="7" t="s">
        <v>82</v>
      </c>
      <c r="C138" s="7" t="s">
        <v>88</v>
      </c>
      <c r="D138" s="7" t="s">
        <v>50</v>
      </c>
      <c r="E138" s="9">
        <v>3200</v>
      </c>
      <c r="F138" s="9">
        <v>-1.27</v>
      </c>
      <c r="G138" s="9">
        <v>426</v>
      </c>
      <c r="H138" s="7" t="s">
        <v>81</v>
      </c>
      <c r="I138" s="9">
        <v>6</v>
      </c>
      <c r="J138" s="12" t="s">
        <v>57</v>
      </c>
      <c r="K138" s="15">
        <v>2.3</v>
      </c>
      <c r="L138" s="12" t="s">
        <v>54</v>
      </c>
      <c r="M138" s="15">
        <v>-4.9</v>
      </c>
      <c r="N138" s="9">
        <v>4</v>
      </c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>
        <v>1.83398</v>
      </c>
      <c r="BD138" s="15">
        <f>BC138*0.175951426887223</f>
        <v>0.322691397882629</v>
      </c>
      <c r="BE138" s="15"/>
      <c r="BF138" s="15">
        <v>1.58687</v>
      </c>
      <c r="BG138" s="15">
        <f>BF138*0.175951426887223</f>
        <v>0.279212040784528</v>
      </c>
      <c r="BH138" s="15"/>
      <c r="BI138" s="15">
        <f>LN(BF138)-LN(BC138)</f>
        <v>-0.144724946024351</v>
      </c>
      <c r="BJ138" s="15">
        <f>(BG138^2)/(N138*(BF138^2))+(BD138^2)/(N138*(BC138^2))</f>
        <v>0.0154794523118249</v>
      </c>
      <c r="BK138" s="15">
        <v>1.55764</v>
      </c>
      <c r="BL138" s="15">
        <f>BK138*0.19</f>
        <v>0.2959516</v>
      </c>
      <c r="BM138" s="15"/>
      <c r="BN138" s="15">
        <v>1.87897</v>
      </c>
      <c r="BO138" s="15">
        <f>BN138*0.19</f>
        <v>0.3570043</v>
      </c>
      <c r="BP138" s="15"/>
      <c r="BQ138" s="15">
        <f>LN(BN138)-LN(BK138)</f>
        <v>0.187551899084273</v>
      </c>
      <c r="BR138" s="15">
        <f>(BO138^2)/(N138*(BN138^2))+(BL138^2)/(N138*(BK138^2))</f>
        <v>0.01805</v>
      </c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</row>
    <row r="139" spans="1:94">
      <c r="A139" s="7" t="s">
        <v>71</v>
      </c>
      <c r="B139" s="7" t="s">
        <v>82</v>
      </c>
      <c r="C139" s="7" t="s">
        <v>88</v>
      </c>
      <c r="D139" s="7" t="s">
        <v>50</v>
      </c>
      <c r="E139" s="9">
        <v>3200</v>
      </c>
      <c r="F139" s="9">
        <v>-1.27</v>
      </c>
      <c r="G139" s="9">
        <v>426</v>
      </c>
      <c r="H139" s="7" t="s">
        <v>81</v>
      </c>
      <c r="I139" s="9">
        <v>7</v>
      </c>
      <c r="J139" s="12" t="s">
        <v>57</v>
      </c>
      <c r="K139" s="15">
        <v>2.3</v>
      </c>
      <c r="L139" s="12" t="s">
        <v>54</v>
      </c>
      <c r="M139" s="15">
        <v>-4.9</v>
      </c>
      <c r="N139" s="9">
        <v>4</v>
      </c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>
        <v>2.05769</v>
      </c>
      <c r="BD139" s="15">
        <f>BC139*0.09</f>
        <v>0.1851921</v>
      </c>
      <c r="BE139" s="15"/>
      <c r="BF139" s="15">
        <v>1.84615</v>
      </c>
      <c r="BG139" s="15">
        <f>BF139*0.09</f>
        <v>0.1661535</v>
      </c>
      <c r="BH139" s="15"/>
      <c r="BI139" s="15">
        <f>LN(BF139)-LN(BC139)</f>
        <v>-0.108481604833617</v>
      </c>
      <c r="BJ139" s="15">
        <f>(BG139^2)/(N139*(BF139^2))+(BD139^2)/(N139*(BC139^2))</f>
        <v>0.00405</v>
      </c>
      <c r="BK139" s="15">
        <v>1.36538</v>
      </c>
      <c r="BL139" s="15">
        <f>BK139*0.19</f>
        <v>0.2594222</v>
      </c>
      <c r="BM139" s="15"/>
      <c r="BN139" s="15">
        <v>1.97115</v>
      </c>
      <c r="BO139" s="15">
        <f>BN139*0.19</f>
        <v>0.3745185</v>
      </c>
      <c r="BP139" s="15"/>
      <c r="BQ139" s="15">
        <f>LN(BN139)-LN(BK139)</f>
        <v>0.367184350603135</v>
      </c>
      <c r="BR139" s="15">
        <f>(BO139^2)/(N139*(BN139^2))+(BL139^2)/(N139*(BK139^2))</f>
        <v>0.01805</v>
      </c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</row>
    <row r="140" spans="1:94">
      <c r="A140" s="7" t="s">
        <v>83</v>
      </c>
      <c r="B140" s="7" t="s">
        <v>89</v>
      </c>
      <c r="C140" s="7" t="s">
        <v>90</v>
      </c>
      <c r="D140" s="7" t="s">
        <v>50</v>
      </c>
      <c r="E140" s="7">
        <v>4327</v>
      </c>
      <c r="F140" s="9">
        <v>1.3</v>
      </c>
      <c r="G140" s="9">
        <v>476.8</v>
      </c>
      <c r="H140" s="7" t="s">
        <v>51</v>
      </c>
      <c r="I140" s="9">
        <v>1</v>
      </c>
      <c r="J140" s="7" t="s">
        <v>52</v>
      </c>
      <c r="K140" s="15">
        <v>1.91</v>
      </c>
      <c r="L140" s="12" t="s">
        <v>53</v>
      </c>
      <c r="M140" s="15">
        <v>-2</v>
      </c>
      <c r="N140" s="9">
        <v>3</v>
      </c>
      <c r="O140" s="15">
        <v>18.91305</v>
      </c>
      <c r="P140" s="15">
        <f t="shared" ref="P140:P151" si="26">O140*0.230646992306071</f>
        <v>4.36223809783434</v>
      </c>
      <c r="Q140" s="15"/>
      <c r="R140" s="15">
        <v>19.866225</v>
      </c>
      <c r="S140" s="15">
        <f t="shared" ref="S140:S151" si="27">R140*0.230646992306071</f>
        <v>4.58208504472567</v>
      </c>
      <c r="T140" s="15"/>
      <c r="U140" s="15">
        <f t="shared" ref="U140:U157" si="28">LN(R140)-LN(O140)</f>
        <v>0.0491688936253847</v>
      </c>
      <c r="V140" s="15">
        <f t="shared" ref="V140:V157" si="29">(S140^2)/(N140*(R140^2))+(P140^2)/(N140*(O140^2))</f>
        <v>0.0354653567065578</v>
      </c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</row>
    <row r="141" spans="1:94">
      <c r="A141" s="7" t="s">
        <v>83</v>
      </c>
      <c r="B141" s="7" t="s">
        <v>89</v>
      </c>
      <c r="C141" s="7" t="s">
        <v>90</v>
      </c>
      <c r="D141" s="7" t="s">
        <v>50</v>
      </c>
      <c r="E141" s="7">
        <v>4327</v>
      </c>
      <c r="F141" s="9">
        <v>1.3</v>
      </c>
      <c r="G141" s="9">
        <v>476.8</v>
      </c>
      <c r="H141" s="7" t="s">
        <v>51</v>
      </c>
      <c r="I141" s="9">
        <v>1</v>
      </c>
      <c r="J141" s="7" t="s">
        <v>52</v>
      </c>
      <c r="K141" s="15">
        <v>3.51</v>
      </c>
      <c r="L141" s="12" t="s">
        <v>54</v>
      </c>
      <c r="M141" s="15">
        <v>-4</v>
      </c>
      <c r="N141" s="9">
        <v>3</v>
      </c>
      <c r="O141" s="15">
        <v>18.91305</v>
      </c>
      <c r="P141" s="15">
        <f t="shared" si="26"/>
        <v>4.36223809783434</v>
      </c>
      <c r="Q141" s="15"/>
      <c r="R141" s="15">
        <v>21.82275</v>
      </c>
      <c r="S141" s="15">
        <f t="shared" si="27"/>
        <v>5.03335165134731</v>
      </c>
      <c r="T141" s="15"/>
      <c r="U141" s="15">
        <f t="shared" si="28"/>
        <v>0.143100843640673</v>
      </c>
      <c r="V141" s="15">
        <f t="shared" si="29"/>
        <v>0.0354653567065579</v>
      </c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</row>
    <row r="142" spans="1:94">
      <c r="A142" s="7" t="s">
        <v>83</v>
      </c>
      <c r="B142" s="7" t="s">
        <v>89</v>
      </c>
      <c r="C142" s="7" t="s">
        <v>90</v>
      </c>
      <c r="D142" s="7" t="s">
        <v>50</v>
      </c>
      <c r="E142" s="7">
        <v>4327</v>
      </c>
      <c r="F142" s="9">
        <v>1.3</v>
      </c>
      <c r="G142" s="9">
        <v>476.8</v>
      </c>
      <c r="H142" s="7" t="s">
        <v>51</v>
      </c>
      <c r="I142" s="9">
        <v>1</v>
      </c>
      <c r="J142" s="7" t="s">
        <v>52</v>
      </c>
      <c r="K142" s="15">
        <v>1.91</v>
      </c>
      <c r="L142" s="12" t="s">
        <v>53</v>
      </c>
      <c r="M142" s="15">
        <v>-2</v>
      </c>
      <c r="N142" s="9">
        <v>3</v>
      </c>
      <c r="O142" s="15">
        <v>20.217375</v>
      </c>
      <c r="P142" s="15">
        <f t="shared" si="26"/>
        <v>4.66307673607395</v>
      </c>
      <c r="Q142" s="15"/>
      <c r="R142" s="15">
        <v>21.446475</v>
      </c>
      <c r="S142" s="15">
        <f t="shared" si="27"/>
        <v>4.94656495431734</v>
      </c>
      <c r="T142" s="15"/>
      <c r="U142" s="15">
        <f t="shared" si="28"/>
        <v>0.0590179129988369</v>
      </c>
      <c r="V142" s="15">
        <f t="shared" si="29"/>
        <v>0.0354653567065579</v>
      </c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</row>
    <row r="143" spans="1:94">
      <c r="A143" s="7" t="s">
        <v>83</v>
      </c>
      <c r="B143" s="7" t="s">
        <v>89</v>
      </c>
      <c r="C143" s="7" t="s">
        <v>90</v>
      </c>
      <c r="D143" s="7" t="s">
        <v>50</v>
      </c>
      <c r="E143" s="7">
        <v>4327</v>
      </c>
      <c r="F143" s="9">
        <v>1.3</v>
      </c>
      <c r="G143" s="9">
        <v>476.8</v>
      </c>
      <c r="H143" s="7" t="s">
        <v>51</v>
      </c>
      <c r="I143" s="9">
        <v>1</v>
      </c>
      <c r="J143" s="7" t="s">
        <v>52</v>
      </c>
      <c r="K143" s="15">
        <v>3.51</v>
      </c>
      <c r="L143" s="12" t="s">
        <v>54</v>
      </c>
      <c r="M143" s="15">
        <v>-4</v>
      </c>
      <c r="N143" s="9">
        <v>3</v>
      </c>
      <c r="O143" s="15">
        <v>20.217375</v>
      </c>
      <c r="P143" s="15">
        <f t="shared" si="26"/>
        <v>4.66307673607395</v>
      </c>
      <c r="Q143" s="15"/>
      <c r="R143" s="15">
        <v>23.377925</v>
      </c>
      <c r="S143" s="15">
        <f t="shared" si="27"/>
        <v>5.3920480876069</v>
      </c>
      <c r="T143" s="15"/>
      <c r="U143" s="15">
        <f t="shared" si="28"/>
        <v>0.145249817829755</v>
      </c>
      <c r="V143" s="15">
        <f t="shared" si="29"/>
        <v>0.0354653567065579</v>
      </c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</row>
    <row r="144" spans="1:94">
      <c r="A144" s="7" t="s">
        <v>83</v>
      </c>
      <c r="B144" s="7" t="s">
        <v>89</v>
      </c>
      <c r="C144" s="7" t="s">
        <v>90</v>
      </c>
      <c r="D144" s="7" t="s">
        <v>50</v>
      </c>
      <c r="E144" s="7">
        <v>4327</v>
      </c>
      <c r="F144" s="9">
        <v>1.3</v>
      </c>
      <c r="G144" s="9">
        <v>476.8</v>
      </c>
      <c r="H144" s="7" t="s">
        <v>51</v>
      </c>
      <c r="I144" s="9">
        <v>1</v>
      </c>
      <c r="J144" s="7" t="s">
        <v>52</v>
      </c>
      <c r="K144" s="15">
        <v>1.91</v>
      </c>
      <c r="L144" s="12" t="s">
        <v>53</v>
      </c>
      <c r="M144" s="15">
        <v>-2</v>
      </c>
      <c r="N144" s="9">
        <v>3</v>
      </c>
      <c r="O144" s="15">
        <v>21.948175</v>
      </c>
      <c r="P144" s="15">
        <f t="shared" si="26"/>
        <v>5.0622805503573</v>
      </c>
      <c r="Q144" s="15"/>
      <c r="R144" s="15">
        <v>22.801</v>
      </c>
      <c r="S144" s="15">
        <f t="shared" si="27"/>
        <v>5.25898207157072</v>
      </c>
      <c r="T144" s="15"/>
      <c r="U144" s="15">
        <f t="shared" si="28"/>
        <v>0.0381204020911166</v>
      </c>
      <c r="V144" s="15">
        <f t="shared" si="29"/>
        <v>0.0354653567065578</v>
      </c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</row>
    <row r="145" spans="1:94">
      <c r="A145" s="7" t="s">
        <v>83</v>
      </c>
      <c r="B145" s="7" t="s">
        <v>89</v>
      </c>
      <c r="C145" s="7" t="s">
        <v>90</v>
      </c>
      <c r="D145" s="7" t="s">
        <v>50</v>
      </c>
      <c r="E145" s="7">
        <v>4327</v>
      </c>
      <c r="F145" s="9">
        <v>1.3</v>
      </c>
      <c r="G145" s="9">
        <v>476.8</v>
      </c>
      <c r="H145" s="7" t="s">
        <v>51</v>
      </c>
      <c r="I145" s="9">
        <v>1</v>
      </c>
      <c r="J145" s="7" t="s">
        <v>52</v>
      </c>
      <c r="K145" s="15">
        <v>3.51</v>
      </c>
      <c r="L145" s="12" t="s">
        <v>54</v>
      </c>
      <c r="M145" s="15">
        <v>-4</v>
      </c>
      <c r="N145" s="9">
        <v>3</v>
      </c>
      <c r="O145" s="15">
        <v>21.948175</v>
      </c>
      <c r="P145" s="15">
        <f t="shared" si="26"/>
        <v>5.0622805503573</v>
      </c>
      <c r="Q145" s="15"/>
      <c r="R145" s="15">
        <v>24.331125</v>
      </c>
      <c r="S145" s="15">
        <f t="shared" si="27"/>
        <v>5.61190080067305</v>
      </c>
      <c r="T145" s="15"/>
      <c r="U145" s="15">
        <f t="shared" si="28"/>
        <v>0.103072402380688</v>
      </c>
      <c r="V145" s="15">
        <f t="shared" si="29"/>
        <v>0.0354653567065578</v>
      </c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</row>
    <row r="146" spans="1:94">
      <c r="A146" s="7" t="s">
        <v>83</v>
      </c>
      <c r="B146" s="7" t="s">
        <v>89</v>
      </c>
      <c r="C146" s="7" t="s">
        <v>90</v>
      </c>
      <c r="D146" s="7" t="s">
        <v>50</v>
      </c>
      <c r="E146" s="7">
        <v>4327</v>
      </c>
      <c r="F146" s="9">
        <v>1.3</v>
      </c>
      <c r="G146" s="9">
        <v>476.8</v>
      </c>
      <c r="H146" s="7" t="s">
        <v>51</v>
      </c>
      <c r="I146" s="9">
        <v>2</v>
      </c>
      <c r="J146" s="7" t="s">
        <v>52</v>
      </c>
      <c r="K146" s="15">
        <v>1.91</v>
      </c>
      <c r="L146" s="12" t="s">
        <v>53</v>
      </c>
      <c r="M146" s="15">
        <v>-2</v>
      </c>
      <c r="N146" s="9">
        <v>3</v>
      </c>
      <c r="O146" s="15">
        <v>16.91615</v>
      </c>
      <c r="P146" s="15">
        <f t="shared" si="26"/>
        <v>3.90165911889834</v>
      </c>
      <c r="Q146" s="15"/>
      <c r="R146" s="15">
        <v>17.77345</v>
      </c>
      <c r="S146" s="15">
        <f t="shared" si="27"/>
        <v>4.09939278540234</v>
      </c>
      <c r="T146" s="15"/>
      <c r="U146" s="15">
        <f t="shared" si="28"/>
        <v>0.0494369838464364</v>
      </c>
      <c r="V146" s="15">
        <f t="shared" si="29"/>
        <v>0.0354653567065578</v>
      </c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</row>
    <row r="147" spans="1:94">
      <c r="A147" s="7" t="s">
        <v>83</v>
      </c>
      <c r="B147" s="7" t="s">
        <v>89</v>
      </c>
      <c r="C147" s="7" t="s">
        <v>90</v>
      </c>
      <c r="D147" s="7" t="s">
        <v>50</v>
      </c>
      <c r="E147" s="7">
        <v>4327</v>
      </c>
      <c r="F147" s="9">
        <v>1.3</v>
      </c>
      <c r="G147" s="9">
        <v>476.8</v>
      </c>
      <c r="H147" s="7" t="s">
        <v>51</v>
      </c>
      <c r="I147" s="9">
        <v>2</v>
      </c>
      <c r="J147" s="7" t="s">
        <v>52</v>
      </c>
      <c r="K147" s="15">
        <v>3.51</v>
      </c>
      <c r="L147" s="12" t="s">
        <v>54</v>
      </c>
      <c r="M147" s="15">
        <v>-4</v>
      </c>
      <c r="N147" s="9">
        <v>3</v>
      </c>
      <c r="O147" s="15">
        <v>16.91615</v>
      </c>
      <c r="P147" s="15">
        <f t="shared" si="26"/>
        <v>3.90165911889834</v>
      </c>
      <c r="Q147" s="15"/>
      <c r="R147" s="15">
        <v>17.8522</v>
      </c>
      <c r="S147" s="15">
        <f t="shared" si="27"/>
        <v>4.11755623604644</v>
      </c>
      <c r="T147" s="15"/>
      <c r="U147" s="15">
        <f t="shared" si="28"/>
        <v>0.0538579630153437</v>
      </c>
      <c r="V147" s="15">
        <f t="shared" si="29"/>
        <v>0.0354653567065578</v>
      </c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</row>
    <row r="148" spans="1:94">
      <c r="A148" s="7" t="s">
        <v>83</v>
      </c>
      <c r="B148" s="7" t="s">
        <v>89</v>
      </c>
      <c r="C148" s="7" t="s">
        <v>90</v>
      </c>
      <c r="D148" s="7" t="s">
        <v>50</v>
      </c>
      <c r="E148" s="7">
        <v>4327</v>
      </c>
      <c r="F148" s="9">
        <v>1.3</v>
      </c>
      <c r="G148" s="9">
        <v>476.8</v>
      </c>
      <c r="H148" s="7" t="s">
        <v>51</v>
      </c>
      <c r="I148" s="9">
        <v>2</v>
      </c>
      <c r="J148" s="7" t="s">
        <v>52</v>
      </c>
      <c r="K148" s="15">
        <v>1.91</v>
      </c>
      <c r="L148" s="12" t="s">
        <v>53</v>
      </c>
      <c r="M148" s="15">
        <v>-2</v>
      </c>
      <c r="N148" s="9">
        <v>3</v>
      </c>
      <c r="O148" s="15">
        <v>17.630075</v>
      </c>
      <c r="P148" s="15">
        <f t="shared" si="26"/>
        <v>4.06632377288046</v>
      </c>
      <c r="Q148" s="15"/>
      <c r="R148" s="15">
        <v>18.6378</v>
      </c>
      <c r="S148" s="15">
        <f t="shared" si="27"/>
        <v>4.29875251320209</v>
      </c>
      <c r="T148" s="15"/>
      <c r="U148" s="15">
        <f t="shared" si="28"/>
        <v>0.055585526027746</v>
      </c>
      <c r="V148" s="15">
        <f t="shared" si="29"/>
        <v>0.0354653567065579</v>
      </c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</row>
    <row r="149" spans="1:94">
      <c r="A149" s="7" t="s">
        <v>83</v>
      </c>
      <c r="B149" s="7" t="s">
        <v>89</v>
      </c>
      <c r="C149" s="7" t="s">
        <v>90</v>
      </c>
      <c r="D149" s="7" t="s">
        <v>50</v>
      </c>
      <c r="E149" s="7">
        <v>4327</v>
      </c>
      <c r="F149" s="9">
        <v>1.3</v>
      </c>
      <c r="G149" s="9">
        <v>476.8</v>
      </c>
      <c r="H149" s="7" t="s">
        <v>51</v>
      </c>
      <c r="I149" s="9">
        <v>2</v>
      </c>
      <c r="J149" s="7" t="s">
        <v>52</v>
      </c>
      <c r="K149" s="15">
        <v>3.51</v>
      </c>
      <c r="L149" s="12" t="s">
        <v>54</v>
      </c>
      <c r="M149" s="15">
        <v>-4</v>
      </c>
      <c r="N149" s="9">
        <v>3</v>
      </c>
      <c r="O149" s="15">
        <v>17.630075</v>
      </c>
      <c r="P149" s="15">
        <f t="shared" si="26"/>
        <v>4.06632377288046</v>
      </c>
      <c r="Q149" s="15"/>
      <c r="R149" s="15">
        <v>18.265325</v>
      </c>
      <c r="S149" s="15">
        <f t="shared" si="27"/>
        <v>4.21284227474289</v>
      </c>
      <c r="T149" s="15"/>
      <c r="U149" s="15">
        <f t="shared" si="28"/>
        <v>0.0353982031702089</v>
      </c>
      <c r="V149" s="15">
        <f t="shared" si="29"/>
        <v>0.0354653567065579</v>
      </c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</row>
    <row r="150" spans="1:94">
      <c r="A150" s="7" t="s">
        <v>83</v>
      </c>
      <c r="B150" s="7" t="s">
        <v>89</v>
      </c>
      <c r="C150" s="7" t="s">
        <v>90</v>
      </c>
      <c r="D150" s="7" t="s">
        <v>50</v>
      </c>
      <c r="E150" s="7">
        <v>4327</v>
      </c>
      <c r="F150" s="9">
        <v>1.3</v>
      </c>
      <c r="G150" s="9">
        <v>476.8</v>
      </c>
      <c r="H150" s="7" t="s">
        <v>51</v>
      </c>
      <c r="I150" s="9">
        <v>2</v>
      </c>
      <c r="J150" s="7" t="s">
        <v>52</v>
      </c>
      <c r="K150" s="15">
        <v>1.91</v>
      </c>
      <c r="L150" s="12" t="s">
        <v>53</v>
      </c>
      <c r="M150" s="15">
        <v>-2</v>
      </c>
      <c r="N150" s="9">
        <v>3</v>
      </c>
      <c r="O150" s="15">
        <v>18.16885</v>
      </c>
      <c r="P150" s="15">
        <f t="shared" si="26"/>
        <v>4.19059060616016</v>
      </c>
      <c r="Q150" s="15"/>
      <c r="R150" s="15">
        <v>19.778175</v>
      </c>
      <c r="S150" s="15">
        <f t="shared" si="27"/>
        <v>4.56177657705313</v>
      </c>
      <c r="T150" s="15"/>
      <c r="U150" s="15">
        <f t="shared" si="28"/>
        <v>0.0848704677579719</v>
      </c>
      <c r="V150" s="15">
        <f t="shared" si="29"/>
        <v>0.0354653567065579</v>
      </c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</row>
    <row r="151" spans="1:94">
      <c r="A151" s="7" t="s">
        <v>83</v>
      </c>
      <c r="B151" s="7" t="s">
        <v>89</v>
      </c>
      <c r="C151" s="7" t="s">
        <v>90</v>
      </c>
      <c r="D151" s="7" t="s">
        <v>50</v>
      </c>
      <c r="E151" s="7">
        <v>4327</v>
      </c>
      <c r="F151" s="9">
        <v>1.3</v>
      </c>
      <c r="G151" s="9">
        <v>476.8</v>
      </c>
      <c r="H151" s="7" t="s">
        <v>51</v>
      </c>
      <c r="I151" s="9">
        <v>2</v>
      </c>
      <c r="J151" s="7" t="s">
        <v>52</v>
      </c>
      <c r="K151" s="15">
        <v>3.51</v>
      </c>
      <c r="L151" s="12" t="s">
        <v>54</v>
      </c>
      <c r="M151" s="15">
        <v>-4</v>
      </c>
      <c r="N151" s="9">
        <v>3</v>
      </c>
      <c r="O151" s="15">
        <v>18.16885</v>
      </c>
      <c r="P151" s="15">
        <f t="shared" si="26"/>
        <v>4.19059060616016</v>
      </c>
      <c r="Q151" s="15"/>
      <c r="R151" s="15">
        <v>19.130075</v>
      </c>
      <c r="S151" s="15">
        <f t="shared" si="27"/>
        <v>4.41229426133956</v>
      </c>
      <c r="T151" s="15"/>
      <c r="U151" s="15">
        <f t="shared" si="28"/>
        <v>0.0515531147222541</v>
      </c>
      <c r="V151" s="15">
        <f t="shared" si="29"/>
        <v>0.0354653567065579</v>
      </c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</row>
    <row r="152" spans="1:94">
      <c r="A152" s="7" t="s">
        <v>83</v>
      </c>
      <c r="B152" s="7" t="s">
        <v>89</v>
      </c>
      <c r="C152" s="7" t="s">
        <v>90</v>
      </c>
      <c r="D152" s="7" t="s">
        <v>50</v>
      </c>
      <c r="E152" s="7">
        <v>4327</v>
      </c>
      <c r="F152" s="9">
        <v>1.3</v>
      </c>
      <c r="G152" s="9">
        <v>476.8</v>
      </c>
      <c r="H152" s="7" t="s">
        <v>51</v>
      </c>
      <c r="I152" s="9">
        <v>3</v>
      </c>
      <c r="J152" s="7" t="s">
        <v>52</v>
      </c>
      <c r="K152" s="15">
        <v>1.91</v>
      </c>
      <c r="L152" s="12" t="s">
        <v>53</v>
      </c>
      <c r="M152" s="15">
        <v>-2</v>
      </c>
      <c r="N152" s="9">
        <v>3</v>
      </c>
      <c r="O152" s="15">
        <v>18.22945</v>
      </c>
      <c r="P152" s="15">
        <f>O152*0.233878078976262</f>
        <v>4.26346874679382</v>
      </c>
      <c r="Q152" s="15"/>
      <c r="R152" s="15">
        <v>18.271925</v>
      </c>
      <c r="S152" s="15">
        <f>R152*0.233878078976262</f>
        <v>4.27340271819834</v>
      </c>
      <c r="T152" s="15"/>
      <c r="U152" s="15">
        <f t="shared" si="28"/>
        <v>0.00232731063811764</v>
      </c>
      <c r="V152" s="15">
        <f t="shared" si="29"/>
        <v>0.0364659705504178</v>
      </c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</row>
    <row r="153" spans="1:94">
      <c r="A153" s="7" t="s">
        <v>83</v>
      </c>
      <c r="B153" s="7" t="s">
        <v>89</v>
      </c>
      <c r="C153" s="7" t="s">
        <v>90</v>
      </c>
      <c r="D153" s="7" t="s">
        <v>50</v>
      </c>
      <c r="E153" s="7">
        <v>4327</v>
      </c>
      <c r="F153" s="9">
        <v>1.3</v>
      </c>
      <c r="G153" s="9">
        <v>476.8</v>
      </c>
      <c r="H153" s="7" t="s">
        <v>51</v>
      </c>
      <c r="I153" s="9">
        <v>3</v>
      </c>
      <c r="J153" s="7" t="s">
        <v>52</v>
      </c>
      <c r="K153" s="15">
        <v>3.51</v>
      </c>
      <c r="L153" s="12" t="s">
        <v>54</v>
      </c>
      <c r="M153" s="15">
        <v>-4</v>
      </c>
      <c r="N153" s="9">
        <v>3</v>
      </c>
      <c r="O153" s="15">
        <v>18.22945</v>
      </c>
      <c r="P153" s="15">
        <f t="shared" ref="P153:P157" si="30">O153*0.233878078976262</f>
        <v>4.26346874679382</v>
      </c>
      <c r="Q153" s="15"/>
      <c r="R153" s="15">
        <v>19.100575</v>
      </c>
      <c r="S153" s="15">
        <f t="shared" ref="S153:S157" si="31">R153*0.233878078976262</f>
        <v>4.46720578834202</v>
      </c>
      <c r="T153" s="15"/>
      <c r="U153" s="15">
        <f t="shared" si="28"/>
        <v>0.046680021125411</v>
      </c>
      <c r="V153" s="15">
        <f t="shared" si="29"/>
        <v>0.0364659705504178</v>
      </c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</row>
    <row r="154" spans="1:94">
      <c r="A154" s="7" t="s">
        <v>83</v>
      </c>
      <c r="B154" s="7" t="s">
        <v>89</v>
      </c>
      <c r="C154" s="7" t="s">
        <v>90</v>
      </c>
      <c r="D154" s="7" t="s">
        <v>50</v>
      </c>
      <c r="E154" s="7">
        <v>4327</v>
      </c>
      <c r="F154" s="9">
        <v>1.3</v>
      </c>
      <c r="G154" s="9">
        <v>476.8</v>
      </c>
      <c r="H154" s="7" t="s">
        <v>51</v>
      </c>
      <c r="I154" s="9">
        <v>3</v>
      </c>
      <c r="J154" s="7" t="s">
        <v>52</v>
      </c>
      <c r="K154" s="15">
        <v>1.91</v>
      </c>
      <c r="L154" s="12" t="s">
        <v>53</v>
      </c>
      <c r="M154" s="15">
        <v>-2</v>
      </c>
      <c r="N154" s="9">
        <v>3</v>
      </c>
      <c r="O154" s="15">
        <v>18.7606</v>
      </c>
      <c r="P154" s="15">
        <f t="shared" si="30"/>
        <v>4.38769308844206</v>
      </c>
      <c r="Q154" s="15"/>
      <c r="R154" s="15">
        <v>20.5878</v>
      </c>
      <c r="S154" s="15">
        <f t="shared" si="31"/>
        <v>4.81503511434749</v>
      </c>
      <c r="T154" s="15"/>
      <c r="U154" s="15">
        <f t="shared" si="28"/>
        <v>0.0929397413375215</v>
      </c>
      <c r="V154" s="15">
        <f t="shared" si="29"/>
        <v>0.0364659705504178</v>
      </c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</row>
    <row r="155" spans="1:94">
      <c r="A155" s="7" t="s">
        <v>83</v>
      </c>
      <c r="B155" s="7" t="s">
        <v>89</v>
      </c>
      <c r="C155" s="7" t="s">
        <v>90</v>
      </c>
      <c r="D155" s="7" t="s">
        <v>50</v>
      </c>
      <c r="E155" s="7">
        <v>4327</v>
      </c>
      <c r="F155" s="9">
        <v>1.3</v>
      </c>
      <c r="G155" s="9">
        <v>476.8</v>
      </c>
      <c r="H155" s="7" t="s">
        <v>51</v>
      </c>
      <c r="I155" s="9">
        <v>3</v>
      </c>
      <c r="J155" s="7" t="s">
        <v>52</v>
      </c>
      <c r="K155" s="15">
        <v>3.51</v>
      </c>
      <c r="L155" s="12" t="s">
        <v>54</v>
      </c>
      <c r="M155" s="15">
        <v>-4</v>
      </c>
      <c r="N155" s="9">
        <v>3</v>
      </c>
      <c r="O155" s="15">
        <v>18.7606</v>
      </c>
      <c r="P155" s="15">
        <f t="shared" si="30"/>
        <v>4.38769308844206</v>
      </c>
      <c r="Q155" s="15"/>
      <c r="R155" s="15">
        <v>19.9717</v>
      </c>
      <c r="S155" s="15">
        <f t="shared" si="31"/>
        <v>4.67094282989021</v>
      </c>
      <c r="T155" s="15"/>
      <c r="U155" s="15">
        <f t="shared" si="28"/>
        <v>0.062557345487039</v>
      </c>
      <c r="V155" s="15">
        <f t="shared" si="29"/>
        <v>0.0364659705504178</v>
      </c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</row>
    <row r="156" spans="1:94">
      <c r="A156" s="7" t="s">
        <v>83</v>
      </c>
      <c r="B156" s="7" t="s">
        <v>89</v>
      </c>
      <c r="C156" s="7" t="s">
        <v>90</v>
      </c>
      <c r="D156" s="7" t="s">
        <v>50</v>
      </c>
      <c r="E156" s="7">
        <v>4327</v>
      </c>
      <c r="F156" s="9">
        <v>1.3</v>
      </c>
      <c r="G156" s="9">
        <v>476.8</v>
      </c>
      <c r="H156" s="7" t="s">
        <v>51</v>
      </c>
      <c r="I156" s="9">
        <v>3</v>
      </c>
      <c r="J156" s="7" t="s">
        <v>52</v>
      </c>
      <c r="K156" s="15">
        <v>1.91</v>
      </c>
      <c r="L156" s="12" t="s">
        <v>53</v>
      </c>
      <c r="M156" s="15">
        <v>-2</v>
      </c>
      <c r="N156" s="9">
        <v>3</v>
      </c>
      <c r="O156" s="15">
        <v>20.0354</v>
      </c>
      <c r="P156" s="15">
        <f t="shared" si="30"/>
        <v>4.685840863521</v>
      </c>
      <c r="Q156" s="15"/>
      <c r="R156" s="15">
        <v>21.9901</v>
      </c>
      <c r="S156" s="15">
        <f t="shared" si="31"/>
        <v>5.1430023444959</v>
      </c>
      <c r="T156" s="15"/>
      <c r="U156" s="15">
        <f t="shared" si="28"/>
        <v>0.0930916431279791</v>
      </c>
      <c r="V156" s="15">
        <f t="shared" si="29"/>
        <v>0.0364659705504178</v>
      </c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</row>
    <row r="157" spans="1:94">
      <c r="A157" s="7" t="s">
        <v>83</v>
      </c>
      <c r="B157" s="7" t="s">
        <v>89</v>
      </c>
      <c r="C157" s="7" t="s">
        <v>90</v>
      </c>
      <c r="D157" s="7" t="s">
        <v>50</v>
      </c>
      <c r="E157" s="7">
        <v>4327</v>
      </c>
      <c r="F157" s="9">
        <v>1.3</v>
      </c>
      <c r="G157" s="9">
        <v>476.8</v>
      </c>
      <c r="H157" s="7" t="s">
        <v>51</v>
      </c>
      <c r="I157" s="9">
        <v>3</v>
      </c>
      <c r="J157" s="7" t="s">
        <v>52</v>
      </c>
      <c r="K157" s="15">
        <v>3.51</v>
      </c>
      <c r="L157" s="12" t="s">
        <v>54</v>
      </c>
      <c r="M157" s="15">
        <v>-4</v>
      </c>
      <c r="N157" s="9">
        <v>3</v>
      </c>
      <c r="O157" s="15">
        <v>20.0354</v>
      </c>
      <c r="P157" s="15">
        <f t="shared" si="30"/>
        <v>4.685840863521</v>
      </c>
      <c r="Q157" s="15"/>
      <c r="R157" s="15">
        <v>20.035425</v>
      </c>
      <c r="S157" s="15">
        <f t="shared" si="31"/>
        <v>4.68584671047297</v>
      </c>
      <c r="T157" s="15"/>
      <c r="U157" s="15">
        <f t="shared" si="28"/>
        <v>1.24779063082059e-6</v>
      </c>
      <c r="V157" s="15">
        <f t="shared" si="29"/>
        <v>0.0364659705504178</v>
      </c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</row>
    <row r="158" ht="13.5" customHeight="1" spans="1:94">
      <c r="A158" s="7" t="s">
        <v>91</v>
      </c>
      <c r="B158" s="7" t="s">
        <v>92</v>
      </c>
      <c r="C158" s="7" t="s">
        <v>93</v>
      </c>
      <c r="D158" s="7" t="s">
        <v>50</v>
      </c>
      <c r="E158" s="9">
        <v>3100</v>
      </c>
      <c r="F158" s="9">
        <v>1.4</v>
      </c>
      <c r="G158" s="9">
        <v>350</v>
      </c>
      <c r="H158" s="7" t="s">
        <v>51</v>
      </c>
      <c r="I158" s="9">
        <v>1</v>
      </c>
      <c r="J158" s="7" t="s">
        <v>52</v>
      </c>
      <c r="K158" s="15">
        <v>1.72</v>
      </c>
      <c r="L158" s="12" t="s">
        <v>53</v>
      </c>
      <c r="M158" s="15">
        <v>-6.005</v>
      </c>
      <c r="N158" s="9">
        <v>3</v>
      </c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>
        <v>146.7213</v>
      </c>
      <c r="BT158" s="15">
        <f t="shared" ref="BT158:BT159" si="32">BS158*0.294645413711549</f>
        <v>43.2307581387963</v>
      </c>
      <c r="BU158" s="15"/>
      <c r="BV158" s="15">
        <v>147.267666666667</v>
      </c>
      <c r="BW158" s="15">
        <f t="shared" ref="BW158:BW159" si="33">BV158*0.294645413711549</f>
        <v>43.3917425713346</v>
      </c>
      <c r="BX158" s="15"/>
      <c r="BY158" s="15">
        <f>LN(BV158)-LN(BS158)</f>
        <v>0.00371692381445587</v>
      </c>
      <c r="BZ158" s="15">
        <f>(BW158^2)/(N158*(BV158^2))+(BT158^2)/(N158*(BS158^2))</f>
        <v>0.0578772798808332</v>
      </c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</row>
    <row r="159" spans="1:94">
      <c r="A159" s="7" t="s">
        <v>91</v>
      </c>
      <c r="B159" s="7" t="s">
        <v>92</v>
      </c>
      <c r="C159" s="7" t="s">
        <v>93</v>
      </c>
      <c r="D159" s="7" t="s">
        <v>50</v>
      </c>
      <c r="E159" s="9">
        <v>3100</v>
      </c>
      <c r="F159" s="9">
        <v>1.4</v>
      </c>
      <c r="G159" s="9">
        <v>350</v>
      </c>
      <c r="H159" s="7" t="s">
        <v>51</v>
      </c>
      <c r="I159" s="9">
        <v>1</v>
      </c>
      <c r="J159" s="7" t="s">
        <v>52</v>
      </c>
      <c r="K159" s="15">
        <v>1.72</v>
      </c>
      <c r="L159" s="12" t="s">
        <v>53</v>
      </c>
      <c r="M159" s="15">
        <v>-6.07</v>
      </c>
      <c r="N159" s="9">
        <v>3</v>
      </c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>
        <v>107.103866666667</v>
      </c>
      <c r="BT159" s="15">
        <f t="shared" si="32"/>
        <v>31.5576631041067</v>
      </c>
      <c r="BU159" s="15"/>
      <c r="BV159" s="15">
        <v>106.830766666667</v>
      </c>
      <c r="BW159" s="15">
        <f t="shared" si="33"/>
        <v>31.4771954416221</v>
      </c>
      <c r="BX159" s="15"/>
      <c r="BY159" s="15">
        <f>LN(BV159)-LN(BS159)</f>
        <v>-0.00255311768920219</v>
      </c>
      <c r="BZ159" s="15">
        <f>(BW159^2)/(N159*(BV159^2))+(BT159^2)/(N159*(BS159^2))</f>
        <v>0.0578772798808333</v>
      </c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</row>
    <row r="160" spans="1:94">
      <c r="A160" s="7" t="s">
        <v>71</v>
      </c>
      <c r="B160" s="20" t="s">
        <v>94</v>
      </c>
      <c r="C160" s="20" t="s">
        <v>95</v>
      </c>
      <c r="D160" s="7" t="s">
        <v>50</v>
      </c>
      <c r="E160" s="9">
        <v>3140</v>
      </c>
      <c r="F160" s="9">
        <v>1.34</v>
      </c>
      <c r="G160" s="9">
        <v>408.45</v>
      </c>
      <c r="H160" s="7" t="s">
        <v>51</v>
      </c>
      <c r="I160" s="9">
        <v>1</v>
      </c>
      <c r="J160" s="7" t="s">
        <v>52</v>
      </c>
      <c r="K160" s="15">
        <v>1.03</v>
      </c>
      <c r="L160" s="12" t="s">
        <v>53</v>
      </c>
      <c r="M160" s="15">
        <v>-3.5</v>
      </c>
      <c r="N160" s="9">
        <v>6</v>
      </c>
      <c r="O160" s="15">
        <v>297.81</v>
      </c>
      <c r="P160" s="15">
        <f>Q160*(N160^0.5)</f>
        <v>21.4550806570379</v>
      </c>
      <c r="Q160" s="15">
        <v>8.75900000000001</v>
      </c>
      <c r="R160" s="15">
        <v>327.007</v>
      </c>
      <c r="S160" s="15">
        <f t="shared" ref="S160:S165" si="34">T160*(N160^0.5)</f>
        <v>21.4550806570379</v>
      </c>
      <c r="T160" s="15">
        <v>8.75900000000001</v>
      </c>
      <c r="U160" s="15">
        <f t="shared" ref="U160:U192" si="35">LN(R160)-LN(O160)</f>
        <v>0.0935258781262212</v>
      </c>
      <c r="V160" s="15">
        <f t="shared" ref="V160:V192" si="36">(S160^2)/(N160*(R160^2))+(P160^2)/(N160*(O160^2))</f>
        <v>0.00158248414027958</v>
      </c>
      <c r="W160" s="15">
        <v>1535.79</v>
      </c>
      <c r="X160" s="15">
        <f>Y160*(N160^0.5)</f>
        <v>270.178718628985</v>
      </c>
      <c r="Y160" s="15">
        <v>110.3</v>
      </c>
      <c r="Z160" s="15">
        <v>2094.16</v>
      </c>
      <c r="AA160" s="15">
        <f>AB160*(N160^0.5)</f>
        <v>216.11848000576</v>
      </c>
      <c r="AB160" s="15">
        <v>88.23</v>
      </c>
      <c r="AC160" s="15">
        <f>LN(Z160)-LN(W160)</f>
        <v>0.310107611687733</v>
      </c>
      <c r="AD160" s="15">
        <f>(AA160^2)/(N160*(Z160^2))+(X160^2)/(N160*(W160^2))</f>
        <v>0.0069331306397975</v>
      </c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>
        <v>3.66222</v>
      </c>
      <c r="AV160" s="23">
        <f>AW160*(N160^0.5)</f>
        <v>0.261287070862682</v>
      </c>
      <c r="AW160" s="15">
        <v>0.10667</v>
      </c>
      <c r="AX160" s="15">
        <v>3.62667</v>
      </c>
      <c r="AY160" s="23">
        <f>AZ160*(N160^0.5)</f>
        <v>0.261262575965254</v>
      </c>
      <c r="AZ160" s="15">
        <v>0.10666</v>
      </c>
      <c r="BA160" s="15">
        <f>LN(AX160)-LN(AU160)</f>
        <v>-0.00975464903183942</v>
      </c>
      <c r="BB160" s="15">
        <f>(AY160^2)/(N160*(AX160^2))+(AV160^2)/(N160*(AU160^2))</f>
        <v>0.0017133325547058</v>
      </c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>
        <v>6.47317</v>
      </c>
      <c r="BT160" s="15">
        <f>BU160*(N160^0.5)</f>
        <v>0.532053667029937</v>
      </c>
      <c r="BU160" s="15">
        <v>0.217210000000001</v>
      </c>
      <c r="BV160" s="15">
        <v>6.97513</v>
      </c>
      <c r="BW160" s="15">
        <f>BX160*(N160^0.5)</f>
        <v>0.354710609652432</v>
      </c>
      <c r="BX160" s="15">
        <v>0.14481</v>
      </c>
      <c r="BY160" s="15">
        <f>LN(BV160)-LN(BS160)</f>
        <v>0.0746850233697081</v>
      </c>
      <c r="BZ160" s="15">
        <f>(BW160^2)/(N160*(BV160^2))+(BT160^2)/(N160*(BS160^2))</f>
        <v>0.0015569819625157</v>
      </c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</row>
    <row r="161" spans="1:94">
      <c r="A161" s="7" t="s">
        <v>71</v>
      </c>
      <c r="B161" s="20" t="s">
        <v>94</v>
      </c>
      <c r="C161" s="20" t="s">
        <v>95</v>
      </c>
      <c r="D161" s="7" t="s">
        <v>50</v>
      </c>
      <c r="E161" s="9">
        <v>3140</v>
      </c>
      <c r="F161" s="9">
        <v>1.34</v>
      </c>
      <c r="G161" s="9">
        <v>408.45</v>
      </c>
      <c r="H161" s="7" t="s">
        <v>51</v>
      </c>
      <c r="I161" s="9">
        <v>2</v>
      </c>
      <c r="J161" s="7" t="s">
        <v>52</v>
      </c>
      <c r="K161" s="15">
        <v>1.03</v>
      </c>
      <c r="L161" s="12" t="s">
        <v>53</v>
      </c>
      <c r="M161" s="15">
        <v>-3.5</v>
      </c>
      <c r="N161" s="9">
        <v>6</v>
      </c>
      <c r="O161" s="15">
        <v>334.307</v>
      </c>
      <c r="P161" s="15">
        <f>Q161*(N161^0.5)</f>
        <v>35.7576512651488</v>
      </c>
      <c r="Q161" s="15">
        <v>14.598</v>
      </c>
      <c r="R161" s="15">
        <v>410.219</v>
      </c>
      <c r="S161" s="15">
        <f t="shared" si="34"/>
        <v>28.6075907059647</v>
      </c>
      <c r="T161" s="15">
        <v>11.679</v>
      </c>
      <c r="U161" s="15">
        <f t="shared" si="35"/>
        <v>0.20463143095151</v>
      </c>
      <c r="V161" s="15">
        <f t="shared" si="36"/>
        <v>0.00271730881368228</v>
      </c>
      <c r="W161" s="15">
        <v>1945.15</v>
      </c>
      <c r="X161" s="15">
        <f>Y161*(N161^0.5)</f>
        <v>324.165472559926</v>
      </c>
      <c r="Y161" s="15">
        <v>132.34</v>
      </c>
      <c r="Z161" s="15">
        <v>2326.98</v>
      </c>
      <c r="AA161" s="15">
        <f>AB161*(N161^0.5)</f>
        <v>522.206718263946</v>
      </c>
      <c r="AB161" s="15">
        <v>213.19</v>
      </c>
      <c r="AC161" s="15">
        <f>LN(Z161)-LN(W161)</f>
        <v>0.179232194606648</v>
      </c>
      <c r="AD161" s="15">
        <f>(AA161^2)/(N161*(Z161^2))+(X161^2)/(N161*(W161^2))</f>
        <v>0.0130224832491944</v>
      </c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>
        <v>4.58667</v>
      </c>
      <c r="AV161" s="23">
        <f>AW161*(N161^0.5)</f>
        <v>0.348366431218624</v>
      </c>
      <c r="AW161" s="15">
        <v>0.14222</v>
      </c>
      <c r="AX161" s="15">
        <v>4.65778</v>
      </c>
      <c r="AY161" s="23">
        <f>AZ161*(N161^0.5)</f>
        <v>0.348366431218624</v>
      </c>
      <c r="AZ161" s="15">
        <v>0.14222</v>
      </c>
      <c r="BA161" s="15">
        <f>LN(AX161)-LN(AU161)</f>
        <v>0.0153846691946802</v>
      </c>
      <c r="BB161" s="15">
        <f>(AY161^2)/(N161*(AX161^2))+(AV161^2)/(N161*(AU161^2))</f>
        <v>0.00189376581138487</v>
      </c>
      <c r="BC161" s="15">
        <v>2.41778</v>
      </c>
      <c r="BD161" s="15">
        <f>BE161*(N161^0.5)</f>
        <v>0.261262575965254</v>
      </c>
      <c r="BE161" s="15">
        <v>0.10666</v>
      </c>
      <c r="BF161" s="15">
        <v>2.20444</v>
      </c>
      <c r="BG161" s="15">
        <f>BH161*(N161^0.5)</f>
        <v>0.17420771050674</v>
      </c>
      <c r="BH161" s="15">
        <v>0.0711200000000001</v>
      </c>
      <c r="BI161" s="15">
        <f>LN(BF161)-LN(BC161)</f>
        <v>-0.0923762553793045</v>
      </c>
      <c r="BJ161" s="15">
        <f>(BG161^2)/(N161*(BF161^2))+(BD161^2)/(N161*(BC161^2))</f>
        <v>0.00298696700156146</v>
      </c>
      <c r="BK161" s="15"/>
      <c r="BL161" s="15"/>
      <c r="BM161" s="15"/>
      <c r="BN161" s="15"/>
      <c r="BO161" s="15"/>
      <c r="BP161" s="15"/>
      <c r="BQ161" s="15"/>
      <c r="BR161" s="15"/>
      <c r="BS161" s="15">
        <v>7.97536</v>
      </c>
      <c r="BT161" s="15">
        <f>BU161*(N161^0.5)</f>
        <v>0.798092747993615</v>
      </c>
      <c r="BU161" s="15">
        <v>0.32582</v>
      </c>
      <c r="BV161" s="15">
        <v>9.41906</v>
      </c>
      <c r="BW161" s="15">
        <f>BX161*(N161^0.5)</f>
        <v>0.620725195718688</v>
      </c>
      <c r="BX161" s="15">
        <v>0.253410000000001</v>
      </c>
      <c r="BY161" s="15">
        <f>LN(BV161)-LN(BS161)</f>
        <v>0.166378507205462</v>
      </c>
      <c r="BZ161" s="15">
        <f>(BW161^2)/(N161*(BV161^2))+(BT161^2)/(N161*(BS161^2))</f>
        <v>0.00239281741587364</v>
      </c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</row>
    <row r="162" spans="1:94">
      <c r="A162" s="7" t="s">
        <v>71</v>
      </c>
      <c r="B162" s="20" t="s">
        <v>94</v>
      </c>
      <c r="C162" s="20" t="s">
        <v>95</v>
      </c>
      <c r="D162" s="7" t="s">
        <v>50</v>
      </c>
      <c r="E162" s="9">
        <v>3140</v>
      </c>
      <c r="F162" s="9">
        <v>1.34</v>
      </c>
      <c r="G162" s="9">
        <v>408.45</v>
      </c>
      <c r="H162" s="7" t="s">
        <v>51</v>
      </c>
      <c r="I162" s="9">
        <v>3</v>
      </c>
      <c r="J162" s="7" t="s">
        <v>52</v>
      </c>
      <c r="K162" s="15">
        <v>1.03</v>
      </c>
      <c r="L162" s="12" t="s">
        <v>53</v>
      </c>
      <c r="M162" s="15">
        <v>-3.5</v>
      </c>
      <c r="N162" s="9">
        <v>6</v>
      </c>
      <c r="O162" s="15">
        <v>330.396</v>
      </c>
      <c r="P162" s="15">
        <f t="shared" ref="P162:P176" si="37">Q162*(N162^0.5)</f>
        <v>25.8984550504465</v>
      </c>
      <c r="Q162" s="15">
        <v>10.573</v>
      </c>
      <c r="R162" s="15">
        <v>377.974</v>
      </c>
      <c r="S162" s="15">
        <f t="shared" si="34"/>
        <v>64.7424633915022</v>
      </c>
      <c r="T162" s="15">
        <v>26.431</v>
      </c>
      <c r="U162" s="15">
        <f t="shared" si="35"/>
        <v>0.134533475149133</v>
      </c>
      <c r="V162" s="15">
        <f t="shared" si="36"/>
        <v>0.0059140013487393</v>
      </c>
      <c r="W162" s="15">
        <v>1852.65</v>
      </c>
      <c r="X162" s="15">
        <f>Y162*(N162^0.5)</f>
        <v>354.514650473009</v>
      </c>
      <c r="Y162" s="15">
        <v>144.73</v>
      </c>
      <c r="Z162" s="15">
        <v>2248.26</v>
      </c>
      <c r="AA162" s="15">
        <f>AB162*(N162^0.5)</f>
        <v>193.362720295303</v>
      </c>
      <c r="AB162" s="15">
        <v>78.9399999999996</v>
      </c>
      <c r="AC162" s="15">
        <f>LN(Z162)-LN(W162)</f>
        <v>0.193539537136525</v>
      </c>
      <c r="AD162" s="15">
        <f>(AA162^2)/(N162*(Z162^2))+(X162^2)/(N162*(W162^2))</f>
        <v>0.00733564148843512</v>
      </c>
      <c r="AE162" s="15"/>
      <c r="AF162" s="15"/>
      <c r="AG162" s="15"/>
      <c r="AH162" s="15"/>
      <c r="AI162" s="15"/>
      <c r="AJ162" s="15"/>
      <c r="AK162" s="15"/>
      <c r="AL162" s="15"/>
      <c r="AM162" s="15">
        <v>262.32175</v>
      </c>
      <c r="AN162" s="15">
        <f>AM162*0.177653778456014</f>
        <v>46.6024500586939</v>
      </c>
      <c r="AO162" s="15">
        <v>11.99725</v>
      </c>
      <c r="AP162" s="15">
        <v>209.7925</v>
      </c>
      <c r="AQ162" s="15">
        <f>AP162*0.177653778456014</f>
        <v>37.2704303167333</v>
      </c>
      <c r="AR162" s="15">
        <v>13.78075</v>
      </c>
      <c r="AS162" s="15">
        <f>LN(AP162)-LN(AM162)</f>
        <v>-0.223452856763907</v>
      </c>
      <c r="AT162" s="15">
        <f>(AQ162^2)/(N162*(AP162^2))+(AN162^2)/(N162*(AM162^2))</f>
        <v>0.0105202883332328</v>
      </c>
      <c r="AU162" s="15">
        <v>4.12444</v>
      </c>
      <c r="AV162" s="23">
        <f>AW162*(N162^0.5)</f>
        <v>0.435470286471993</v>
      </c>
      <c r="AW162" s="15">
        <v>0.17778</v>
      </c>
      <c r="AX162" s="15">
        <v>3.73333</v>
      </c>
      <c r="AY162" s="23">
        <f>AZ162*(N162^0.5)</f>
        <v>0.435470286471993</v>
      </c>
      <c r="AZ162" s="15">
        <v>0.17778</v>
      </c>
      <c r="BA162" s="15">
        <f>LN(AX162)-LN(AU162)</f>
        <v>-0.0996296562195953</v>
      </c>
      <c r="BB162" s="15">
        <f>(AY162^2)/(N162*(AX162^2))+(AV162^2)/(N162*(AU162^2))</f>
        <v>0.00412559214064582</v>
      </c>
      <c r="BC162" s="15">
        <v>2.13333</v>
      </c>
      <c r="BD162" s="15">
        <f>BE162*(N162^0.5)</f>
        <v>0.0871038552533705</v>
      </c>
      <c r="BE162" s="15">
        <v>0.0355600000000003</v>
      </c>
      <c r="BF162" s="15">
        <v>1.88444</v>
      </c>
      <c r="BG162" s="15">
        <f>BH162*(N162^0.5)</f>
        <v>0.0871038552533698</v>
      </c>
      <c r="BH162" s="15">
        <v>0.03556</v>
      </c>
      <c r="BI162" s="15">
        <f>LN(BF162)-LN(BC162)</f>
        <v>-0.124053444662105</v>
      </c>
      <c r="BJ162" s="15">
        <f>(BG162^2)/(N162*(BF162^2))+(BD162^2)/(N162*(BC162^2))</f>
        <v>0.000633937355713642</v>
      </c>
      <c r="BK162" s="15"/>
      <c r="BL162" s="15"/>
      <c r="BM162" s="15"/>
      <c r="BN162" s="15"/>
      <c r="BO162" s="15"/>
      <c r="BP162" s="15"/>
      <c r="BQ162" s="15"/>
      <c r="BR162" s="15"/>
      <c r="BS162" s="15">
        <v>7.161</v>
      </c>
      <c r="BT162" s="15">
        <f>BU162*(N162^0.5)</f>
        <v>0.620308782462414</v>
      </c>
      <c r="BU162" s="15">
        <v>0.253240000000001</v>
      </c>
      <c r="BV162" s="15">
        <v>7.44592</v>
      </c>
      <c r="BW162" s="15">
        <f>BX162*(N162^0.5)</f>
        <v>0.620725195718685</v>
      </c>
      <c r="BX162" s="15">
        <v>0.25341</v>
      </c>
      <c r="BY162" s="15">
        <f>LN(BV162)-LN(BS162)</f>
        <v>0.0390165953443682</v>
      </c>
      <c r="BZ162" s="15">
        <f>(BW162^2)/(N162*(BV162^2))+(BT162^2)/(N162*(BS162^2))</f>
        <v>0.00240886920933553</v>
      </c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</row>
    <row r="163" spans="1:94">
      <c r="A163" s="7" t="s">
        <v>71</v>
      </c>
      <c r="B163" s="20" t="s">
        <v>94</v>
      </c>
      <c r="C163" s="20" t="s">
        <v>95</v>
      </c>
      <c r="D163" s="7" t="s">
        <v>50</v>
      </c>
      <c r="E163" s="9">
        <v>3140</v>
      </c>
      <c r="F163" s="9">
        <v>1.34</v>
      </c>
      <c r="G163" s="9">
        <v>408.45</v>
      </c>
      <c r="H163" s="7" t="s">
        <v>51</v>
      </c>
      <c r="I163" s="9">
        <v>1</v>
      </c>
      <c r="J163" s="7" t="s">
        <v>52</v>
      </c>
      <c r="K163" s="15">
        <v>1.47</v>
      </c>
      <c r="L163" s="12" t="s">
        <v>53</v>
      </c>
      <c r="M163" s="15">
        <v>-1.2</v>
      </c>
      <c r="N163" s="9">
        <v>6</v>
      </c>
      <c r="O163" s="15">
        <v>289.144</v>
      </c>
      <c r="P163" s="15">
        <f t="shared" si="37"/>
        <v>24.9945933353595</v>
      </c>
      <c r="Q163" s="15">
        <v>10.204</v>
      </c>
      <c r="R163" s="15">
        <v>327.556</v>
      </c>
      <c r="S163" s="15">
        <f t="shared" si="34"/>
        <v>9.9963676402982</v>
      </c>
      <c r="T163" s="15">
        <v>4.08100000000002</v>
      </c>
      <c r="U163" s="15">
        <f t="shared" si="35"/>
        <v>0.124734198910789</v>
      </c>
      <c r="V163" s="15">
        <f t="shared" si="36"/>
        <v>0.00140063566554052</v>
      </c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</row>
    <row r="164" spans="1:94">
      <c r="A164" s="7" t="s">
        <v>71</v>
      </c>
      <c r="B164" s="20" t="s">
        <v>94</v>
      </c>
      <c r="C164" s="20" t="s">
        <v>95</v>
      </c>
      <c r="D164" s="7" t="s">
        <v>50</v>
      </c>
      <c r="E164" s="9">
        <v>3140</v>
      </c>
      <c r="F164" s="9">
        <v>1.34</v>
      </c>
      <c r="G164" s="9">
        <v>408.45</v>
      </c>
      <c r="H164" s="7" t="s">
        <v>51</v>
      </c>
      <c r="I164" s="9">
        <v>2</v>
      </c>
      <c r="J164" s="7" t="s">
        <v>52</v>
      </c>
      <c r="K164" s="15">
        <v>1.42</v>
      </c>
      <c r="L164" s="12" t="s">
        <v>53</v>
      </c>
      <c r="M164" s="15">
        <v>-0.7</v>
      </c>
      <c r="N164" s="9">
        <v>6</v>
      </c>
      <c r="O164" s="15">
        <v>348.179</v>
      </c>
      <c r="P164" s="15">
        <f t="shared" si="37"/>
        <v>14.8953471258646</v>
      </c>
      <c r="Q164" s="15">
        <v>6.08100000000002</v>
      </c>
      <c r="R164" s="15">
        <v>419.244</v>
      </c>
      <c r="S164" s="15">
        <f t="shared" si="34"/>
        <v>29.8029417004429</v>
      </c>
      <c r="T164" s="15">
        <v>12.167</v>
      </c>
      <c r="U164" s="15">
        <f t="shared" si="35"/>
        <v>0.185736373981999</v>
      </c>
      <c r="V164" s="15">
        <f t="shared" si="36"/>
        <v>0.00114726665608129</v>
      </c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</row>
    <row r="165" spans="1:94">
      <c r="A165" s="7" t="s">
        <v>71</v>
      </c>
      <c r="B165" s="20" t="s">
        <v>94</v>
      </c>
      <c r="C165" s="20" t="s">
        <v>95</v>
      </c>
      <c r="D165" s="7" t="s">
        <v>50</v>
      </c>
      <c r="E165" s="9">
        <v>3140</v>
      </c>
      <c r="F165" s="9">
        <v>1.34</v>
      </c>
      <c r="G165" s="9">
        <v>408.45</v>
      </c>
      <c r="H165" s="7" t="s">
        <v>51</v>
      </c>
      <c r="I165" s="9">
        <v>3</v>
      </c>
      <c r="J165" s="7" t="s">
        <v>52</v>
      </c>
      <c r="K165" s="15">
        <v>2.02</v>
      </c>
      <c r="L165" s="12" t="s">
        <v>53</v>
      </c>
      <c r="M165" s="15">
        <v>-1.2</v>
      </c>
      <c r="N165" s="9">
        <v>6</v>
      </c>
      <c r="O165" s="15">
        <v>332.009</v>
      </c>
      <c r="P165" s="15">
        <f t="shared" si="37"/>
        <v>14.9957762053185</v>
      </c>
      <c r="Q165" s="15">
        <v>6.12199999999996</v>
      </c>
      <c r="R165" s="15">
        <v>396.937</v>
      </c>
      <c r="S165" s="15">
        <f t="shared" si="34"/>
        <v>24.9921438456168</v>
      </c>
      <c r="T165" s="15">
        <v>10.203</v>
      </c>
      <c r="U165" s="15">
        <f t="shared" si="35"/>
        <v>0.178615500935454</v>
      </c>
      <c r="V165" s="15">
        <f t="shared" si="36"/>
        <v>0.00100071890672091</v>
      </c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</row>
    <row r="166" spans="1:94">
      <c r="A166" s="7" t="s">
        <v>71</v>
      </c>
      <c r="B166" s="20" t="s">
        <v>94</v>
      </c>
      <c r="C166" s="20" t="s">
        <v>95</v>
      </c>
      <c r="D166" s="7" t="s">
        <v>50</v>
      </c>
      <c r="E166" s="9">
        <v>3140</v>
      </c>
      <c r="F166" s="9">
        <v>0.8</v>
      </c>
      <c r="G166" s="9">
        <v>398.2</v>
      </c>
      <c r="H166" s="7" t="s">
        <v>51</v>
      </c>
      <c r="I166" s="9">
        <v>3</v>
      </c>
      <c r="J166" s="7" t="s">
        <v>52</v>
      </c>
      <c r="K166" s="15">
        <v>0.98</v>
      </c>
      <c r="L166" s="12" t="s">
        <v>53</v>
      </c>
      <c r="M166" s="15">
        <v>-4.25</v>
      </c>
      <c r="N166" s="9">
        <v>6</v>
      </c>
      <c r="O166" s="15">
        <v>228.4645</v>
      </c>
      <c r="P166" s="15">
        <f>O166*0.230646992306071</f>
        <v>52.6946497737104</v>
      </c>
      <c r="Q166" s="15"/>
      <c r="R166" s="15">
        <v>256.5545</v>
      </c>
      <c r="S166" s="15">
        <f>R166*0.230646992306071</f>
        <v>59.1735237875879</v>
      </c>
      <c r="T166" s="15"/>
      <c r="U166" s="15">
        <f t="shared" si="35"/>
        <v>0.115960280460449</v>
      </c>
      <c r="V166" s="15">
        <f t="shared" si="36"/>
        <v>0.0177326783532789</v>
      </c>
      <c r="W166" s="15">
        <v>1150.71983333333</v>
      </c>
      <c r="X166" s="15">
        <f>W166*0.31682480568973</f>
        <v>364.576587599151</v>
      </c>
      <c r="Y166" s="15"/>
      <c r="Z166" s="15">
        <v>1240.72533333333</v>
      </c>
      <c r="AA166" s="15">
        <f>Z166*0.31682480568973</f>
        <v>393.092562647658</v>
      </c>
      <c r="AB166" s="15"/>
      <c r="AC166" s="15">
        <f t="shared" ref="AC166:AC192" si="38">LN(Z166)-LN(W166)</f>
        <v>0.0753084662549979</v>
      </c>
      <c r="AD166" s="15">
        <f t="shared" ref="AD166:AD192" si="39">(AA166^2)/(N166*(Z166^2))+(X166^2)/(N166*(W166^2))</f>
        <v>0.0334593191667784</v>
      </c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>
        <v>7.87371214285714</v>
      </c>
      <c r="BT166" s="15">
        <f>BS166*0.294645413711549</f>
        <v>2.31995317177779</v>
      </c>
      <c r="BU166" s="15"/>
      <c r="BV166" s="15">
        <v>9.41018285714286</v>
      </c>
      <c r="BW166" s="15">
        <f>BV166*0.294645413711549</f>
        <v>2.77266722104418</v>
      </c>
      <c r="BX166" s="15"/>
      <c r="BY166" s="15">
        <f t="shared" ref="BY166:BY176" si="40">LN(BV166)-LN(BS166)</f>
        <v>0.178262751700425</v>
      </c>
      <c r="BZ166" s="15">
        <f t="shared" ref="BZ166:BZ176" si="41">(BW166^2)/(N166*(BV166^2))+(BT166^2)/(N166*(BS166^2))</f>
        <v>0.0289386399404166</v>
      </c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</row>
    <row r="167" spans="1:94">
      <c r="A167" s="7" t="s">
        <v>83</v>
      </c>
      <c r="B167" s="7" t="s">
        <v>96</v>
      </c>
      <c r="C167" s="7" t="s">
        <v>97</v>
      </c>
      <c r="D167" s="7" t="s">
        <v>50</v>
      </c>
      <c r="E167" s="9">
        <v>4333</v>
      </c>
      <c r="F167" s="9">
        <v>1.3</v>
      </c>
      <c r="G167" s="9">
        <v>470</v>
      </c>
      <c r="H167" s="7" t="s">
        <v>51</v>
      </c>
      <c r="I167" s="9">
        <v>2</v>
      </c>
      <c r="J167" s="7" t="s">
        <v>52</v>
      </c>
      <c r="K167" s="15">
        <v>1.4</v>
      </c>
      <c r="L167" s="12" t="s">
        <v>53</v>
      </c>
      <c r="M167" s="15">
        <v>-4.7</v>
      </c>
      <c r="N167" s="9">
        <v>5</v>
      </c>
      <c r="O167" s="15">
        <v>199.523</v>
      </c>
      <c r="P167" s="15">
        <f t="shared" si="37"/>
        <v>48.202917390963</v>
      </c>
      <c r="Q167" s="15">
        <v>21.557</v>
      </c>
      <c r="R167" s="15">
        <v>122.336</v>
      </c>
      <c r="S167" s="15">
        <f t="shared" ref="S167:S176" si="42">T167*(N167^0.5)</f>
        <v>24.1003406614927</v>
      </c>
      <c r="T167" s="15">
        <v>10.778</v>
      </c>
      <c r="U167" s="15">
        <f t="shared" si="35"/>
        <v>-0.489158160391291</v>
      </c>
      <c r="V167" s="15">
        <f t="shared" si="36"/>
        <v>0.0194351168469629</v>
      </c>
      <c r="W167" s="15">
        <v>392.157</v>
      </c>
      <c r="X167" s="15">
        <f t="shared" ref="X167:X176" si="43">Y167*(N167^0.5)</f>
        <v>175.377047543286</v>
      </c>
      <c r="Y167" s="15">
        <v>78.431</v>
      </c>
      <c r="Z167" s="15">
        <v>486.275</v>
      </c>
      <c r="AA167" s="15">
        <f t="shared" ref="AA167:AA176" si="44">AB167*(N167^0.5)</f>
        <v>122.762368032716</v>
      </c>
      <c r="AB167" s="15">
        <v>54.9010000000001</v>
      </c>
      <c r="AC167" s="15">
        <f t="shared" si="38"/>
        <v>0.215112037681014</v>
      </c>
      <c r="AD167" s="15">
        <f t="shared" si="39"/>
        <v>0.0527462585538083</v>
      </c>
      <c r="AE167" s="15"/>
      <c r="AF167" s="15"/>
      <c r="AG167" s="15"/>
      <c r="AH167" s="15"/>
      <c r="AI167" s="15"/>
      <c r="AJ167" s="15"/>
      <c r="AK167" s="15"/>
      <c r="AL167" s="15"/>
      <c r="AM167" s="15">
        <v>119.877</v>
      </c>
      <c r="AN167" s="15">
        <f t="shared" ref="AN167:AN176" si="45">AO167*(N206^0.5)</f>
        <v>15.4981871520511</v>
      </c>
      <c r="AO167" s="15">
        <v>6.93100000000001</v>
      </c>
      <c r="AP167" s="15">
        <v>102.657</v>
      </c>
      <c r="AQ167" s="15">
        <f t="shared" ref="AQ167:AQ172" si="46">AR167*(N167^0.5)</f>
        <v>77.5714342074452</v>
      </c>
      <c r="AR167" s="15">
        <v>34.691</v>
      </c>
      <c r="AS167" s="15">
        <f t="shared" ref="AS167:AS176" si="47">LN(AP167)-LN(AM167)</f>
        <v>-0.155072883081937</v>
      </c>
      <c r="AT167" s="15">
        <f t="shared" ref="AT167:AT176" si="48">(AQ167^2)/(N167*(AP167^2))+(AN167^2)/(N167*(AM167^2))</f>
        <v>0.11754034932611</v>
      </c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>
        <v>3.7434</v>
      </c>
      <c r="BT167" s="15">
        <f t="shared" ref="BT167:BT176" si="49">BU167*(N167^0.5)</f>
        <v>2.36262942502628</v>
      </c>
      <c r="BU167" s="15">
        <v>1.0566</v>
      </c>
      <c r="BV167" s="15">
        <v>2.89811</v>
      </c>
      <c r="BW167" s="15">
        <f t="shared" ref="BW167:BW176" si="50">BX167*(N167^0.5)</f>
        <v>2.70016388622987</v>
      </c>
      <c r="BX167" s="15">
        <v>1.20755</v>
      </c>
      <c r="BY167" s="15">
        <f t="shared" si="40"/>
        <v>-0.255935488972654</v>
      </c>
      <c r="BZ167" s="15">
        <f t="shared" si="41"/>
        <v>0.253281194505911</v>
      </c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</row>
    <row r="168" spans="1:94">
      <c r="A168" s="7" t="s">
        <v>83</v>
      </c>
      <c r="B168" s="7" t="s">
        <v>96</v>
      </c>
      <c r="C168" s="7" t="s">
        <v>97</v>
      </c>
      <c r="D168" s="7" t="s">
        <v>50</v>
      </c>
      <c r="E168" s="9">
        <v>4333</v>
      </c>
      <c r="F168" s="9">
        <v>1.3</v>
      </c>
      <c r="G168" s="9">
        <v>470</v>
      </c>
      <c r="H168" s="7" t="s">
        <v>51</v>
      </c>
      <c r="I168" s="9">
        <v>2</v>
      </c>
      <c r="J168" s="7" t="s">
        <v>52</v>
      </c>
      <c r="K168" s="15">
        <v>1.6</v>
      </c>
      <c r="L168" s="12" t="s">
        <v>53</v>
      </c>
      <c r="M168" s="15">
        <v>-4.7</v>
      </c>
      <c r="N168" s="9">
        <v>5</v>
      </c>
      <c r="O168" s="15">
        <v>235.692</v>
      </c>
      <c r="P168" s="15">
        <f t="shared" si="37"/>
        <v>80.3441584995449</v>
      </c>
      <c r="Q168" s="15">
        <v>35.931</v>
      </c>
      <c r="R168" s="15">
        <v>253.712</v>
      </c>
      <c r="S168" s="15">
        <f t="shared" si="42"/>
        <v>52.2367840223726</v>
      </c>
      <c r="T168" s="15">
        <v>23.361</v>
      </c>
      <c r="U168" s="15">
        <f t="shared" si="35"/>
        <v>0.0736738975321467</v>
      </c>
      <c r="V168" s="15">
        <f t="shared" si="36"/>
        <v>0.031718830065674</v>
      </c>
      <c r="W168" s="15">
        <v>854.902</v>
      </c>
      <c r="X168" s="15">
        <f t="shared" si="43"/>
        <v>70.1521606581007</v>
      </c>
      <c r="Y168" s="15">
        <v>31.3729999999999</v>
      </c>
      <c r="Z168" s="15">
        <v>447.059</v>
      </c>
      <c r="AA168" s="15">
        <f t="shared" si="44"/>
        <v>52.6124434425926</v>
      </c>
      <c r="AB168" s="15">
        <v>23.529</v>
      </c>
      <c r="AC168" s="15">
        <f t="shared" si="38"/>
        <v>-0.648296265529388</v>
      </c>
      <c r="AD168" s="15">
        <f t="shared" si="39"/>
        <v>0.00411671054683451</v>
      </c>
      <c r="AE168" s="15"/>
      <c r="AF168" s="15"/>
      <c r="AG168" s="15"/>
      <c r="AH168" s="15"/>
      <c r="AI168" s="15"/>
      <c r="AJ168" s="15"/>
      <c r="AK168" s="15"/>
      <c r="AL168" s="15"/>
      <c r="AM168" s="15">
        <v>203.574</v>
      </c>
      <c r="AN168" s="15">
        <f t="shared" si="45"/>
        <v>116.326964393472</v>
      </c>
      <c r="AO168" s="15">
        <v>52.023</v>
      </c>
      <c r="AP168" s="15">
        <v>110.06</v>
      </c>
      <c r="AQ168" s="15">
        <f t="shared" si="46"/>
        <v>62.0397060357317</v>
      </c>
      <c r="AR168" s="15">
        <v>27.745</v>
      </c>
      <c r="AS168" s="15">
        <f t="shared" si="47"/>
        <v>-0.615003903514994</v>
      </c>
      <c r="AT168" s="15">
        <f t="shared" si="48"/>
        <v>0.12885421142634</v>
      </c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>
        <v>4.16604</v>
      </c>
      <c r="BT168" s="15">
        <f t="shared" si="49"/>
        <v>3.37518808727751</v>
      </c>
      <c r="BU168" s="15">
        <v>1.50943</v>
      </c>
      <c r="BV168" s="15">
        <v>3.41132</v>
      </c>
      <c r="BW168" s="15">
        <f t="shared" si="50"/>
        <v>2.83517767071131</v>
      </c>
      <c r="BX168" s="15">
        <v>1.26793</v>
      </c>
      <c r="BY168" s="15">
        <f t="shared" si="40"/>
        <v>-0.19986663116194</v>
      </c>
      <c r="BZ168" s="15">
        <f t="shared" si="41"/>
        <v>0.269422438775302</v>
      </c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</row>
    <row r="169" spans="1:94">
      <c r="A169" s="7" t="s">
        <v>83</v>
      </c>
      <c r="B169" s="7" t="s">
        <v>96</v>
      </c>
      <c r="C169" s="7" t="s">
        <v>97</v>
      </c>
      <c r="D169" s="7" t="s">
        <v>50</v>
      </c>
      <c r="E169" s="9">
        <v>4333</v>
      </c>
      <c r="F169" s="9">
        <v>1.3</v>
      </c>
      <c r="G169" s="9">
        <v>470</v>
      </c>
      <c r="H169" s="7" t="s">
        <v>51</v>
      </c>
      <c r="I169" s="9">
        <v>3</v>
      </c>
      <c r="J169" s="7" t="s">
        <v>52</v>
      </c>
      <c r="K169" s="15">
        <v>1.4</v>
      </c>
      <c r="L169" s="12" t="s">
        <v>53</v>
      </c>
      <c r="M169" s="15">
        <v>-4.7</v>
      </c>
      <c r="N169" s="9">
        <v>5</v>
      </c>
      <c r="O169" s="15">
        <v>126.474</v>
      </c>
      <c r="P169" s="15">
        <f t="shared" si="37"/>
        <v>28.1185548170599</v>
      </c>
      <c r="Q169" s="15">
        <v>12.575</v>
      </c>
      <c r="R169" s="15">
        <v>60.0604</v>
      </c>
      <c r="S169" s="15">
        <f t="shared" si="42"/>
        <v>20.0787724039594</v>
      </c>
      <c r="T169" s="15">
        <v>8.9795</v>
      </c>
      <c r="U169" s="15">
        <f t="shared" si="35"/>
        <v>-0.744686030906147</v>
      </c>
      <c r="V169" s="15">
        <f t="shared" si="36"/>
        <v>0.0322384286321494</v>
      </c>
      <c r="W169" s="15">
        <v>862.745</v>
      </c>
      <c r="X169" s="15">
        <f t="shared" si="43"/>
        <v>420.906255744673</v>
      </c>
      <c r="Y169" s="15">
        <v>188.235</v>
      </c>
      <c r="Z169" s="15">
        <v>941.176</v>
      </c>
      <c r="AA169" s="15">
        <f t="shared" si="44"/>
        <v>70.1521606581007</v>
      </c>
      <c r="AB169" s="15">
        <v>31.3729999999999</v>
      </c>
      <c r="AC169" s="15">
        <f t="shared" si="38"/>
        <v>0.0870109906258749</v>
      </c>
      <c r="AD169" s="15">
        <f t="shared" si="39"/>
        <v>0.0487143120107398</v>
      </c>
      <c r="AE169" s="15"/>
      <c r="AF169" s="15"/>
      <c r="AG169" s="15"/>
      <c r="AH169" s="15"/>
      <c r="AI169" s="15"/>
      <c r="AJ169" s="15"/>
      <c r="AK169" s="15"/>
      <c r="AL169" s="15"/>
      <c r="AM169" s="15">
        <v>197.331</v>
      </c>
      <c r="AN169" s="15">
        <f t="shared" si="45"/>
        <v>62.0620667155067</v>
      </c>
      <c r="AO169" s="15">
        <v>27.755</v>
      </c>
      <c r="AP169" s="15">
        <v>157.577</v>
      </c>
      <c r="AQ169" s="15">
        <f t="shared" si="46"/>
        <v>127.958990012425</v>
      </c>
      <c r="AR169" s="15">
        <v>57.225</v>
      </c>
      <c r="AS169" s="15">
        <f t="shared" si="47"/>
        <v>-0.224968294134324</v>
      </c>
      <c r="AT169" s="15">
        <f t="shared" si="48"/>
        <v>0.151665113547441</v>
      </c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>
        <v>3.20646</v>
      </c>
      <c r="BT169" s="15">
        <f t="shared" si="49"/>
        <v>2.16789026486582</v>
      </c>
      <c r="BU169" s="15">
        <v>0.969510000000001</v>
      </c>
      <c r="BV169" s="15">
        <v>2.80898</v>
      </c>
      <c r="BW169" s="15">
        <f t="shared" si="50"/>
        <v>1.69440287063024</v>
      </c>
      <c r="BX169" s="15">
        <v>0.75776</v>
      </c>
      <c r="BY169" s="15">
        <f t="shared" si="40"/>
        <v>-0.132346096742887</v>
      </c>
      <c r="BZ169" s="15">
        <f t="shared" si="41"/>
        <v>0.164194759130974</v>
      </c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</row>
    <row r="170" spans="1:94">
      <c r="A170" s="7" t="s">
        <v>83</v>
      </c>
      <c r="B170" s="7" t="s">
        <v>96</v>
      </c>
      <c r="C170" s="7" t="s">
        <v>97</v>
      </c>
      <c r="D170" s="7" t="s">
        <v>50</v>
      </c>
      <c r="E170" s="9">
        <v>4333</v>
      </c>
      <c r="F170" s="9">
        <v>1.3</v>
      </c>
      <c r="G170" s="9">
        <v>470</v>
      </c>
      <c r="H170" s="7" t="s">
        <v>51</v>
      </c>
      <c r="I170" s="9">
        <v>3</v>
      </c>
      <c r="J170" s="7" t="s">
        <v>52</v>
      </c>
      <c r="K170" s="15">
        <v>1.6</v>
      </c>
      <c r="L170" s="12" t="s">
        <v>53</v>
      </c>
      <c r="M170" s="15">
        <v>-4.7</v>
      </c>
      <c r="N170" s="9">
        <v>5</v>
      </c>
      <c r="O170" s="15">
        <v>126.474</v>
      </c>
      <c r="P170" s="15">
        <f t="shared" si="37"/>
        <v>28.1185548170599</v>
      </c>
      <c r="Q170" s="15">
        <v>12.575</v>
      </c>
      <c r="R170" s="15">
        <v>83.472</v>
      </c>
      <c r="S170" s="15">
        <f t="shared" si="42"/>
        <v>24.0844645788525</v>
      </c>
      <c r="T170" s="15">
        <v>10.7709</v>
      </c>
      <c r="U170" s="15">
        <f t="shared" si="35"/>
        <v>-0.415525507165776</v>
      </c>
      <c r="V170" s="15">
        <f t="shared" si="36"/>
        <v>0.026536148726715</v>
      </c>
      <c r="W170" s="15">
        <v>862.745</v>
      </c>
      <c r="X170" s="15">
        <f t="shared" si="43"/>
        <v>420.906255744673</v>
      </c>
      <c r="Y170" s="15">
        <v>188.235</v>
      </c>
      <c r="Z170" s="15">
        <v>847.059</v>
      </c>
      <c r="AA170" s="15">
        <f t="shared" si="44"/>
        <v>543.679804117276</v>
      </c>
      <c r="AB170" s="15">
        <v>243.141</v>
      </c>
      <c r="AC170" s="15">
        <f t="shared" si="38"/>
        <v>-0.0183488166985146</v>
      </c>
      <c r="AD170" s="15">
        <f t="shared" si="39"/>
        <v>0.129995932315615</v>
      </c>
      <c r="AE170" s="15"/>
      <c r="AF170" s="15"/>
      <c r="AG170" s="15"/>
      <c r="AH170" s="15"/>
      <c r="AI170" s="15"/>
      <c r="AJ170" s="15"/>
      <c r="AK170" s="15"/>
      <c r="AL170" s="15"/>
      <c r="AM170" s="15">
        <v>197.331</v>
      </c>
      <c r="AN170" s="15">
        <f t="shared" si="45"/>
        <v>62.0620667155067</v>
      </c>
      <c r="AO170" s="15">
        <v>27.755</v>
      </c>
      <c r="AP170" s="15">
        <v>64.0579</v>
      </c>
      <c r="AQ170" s="15">
        <f t="shared" si="46"/>
        <v>23.2537653252113</v>
      </c>
      <c r="AR170" s="15">
        <v>10.3994</v>
      </c>
      <c r="AS170" s="15">
        <f t="shared" si="47"/>
        <v>-1.12509515994508</v>
      </c>
      <c r="AT170" s="15">
        <f t="shared" si="48"/>
        <v>0.0461384800408222</v>
      </c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>
        <v>3.20646</v>
      </c>
      <c r="BT170" s="15">
        <f t="shared" si="49"/>
        <v>2.16789026486582</v>
      </c>
      <c r="BU170" s="15">
        <v>0.969510000000001</v>
      </c>
      <c r="BV170" s="15">
        <v>2.38176</v>
      </c>
      <c r="BW170" s="15">
        <f t="shared" si="50"/>
        <v>1.76175323811253</v>
      </c>
      <c r="BX170" s="15">
        <v>0.78788</v>
      </c>
      <c r="BY170" s="15">
        <f t="shared" si="40"/>
        <v>-0.297327814678717</v>
      </c>
      <c r="BZ170" s="15">
        <f t="shared" si="41"/>
        <v>0.200849381817171</v>
      </c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</row>
    <row r="171" spans="1:94">
      <c r="A171" s="7" t="s">
        <v>83</v>
      </c>
      <c r="B171" s="7" t="s">
        <v>96</v>
      </c>
      <c r="C171" s="7" t="s">
        <v>97</v>
      </c>
      <c r="D171" s="7" t="s">
        <v>50</v>
      </c>
      <c r="E171" s="9">
        <v>4333</v>
      </c>
      <c r="F171" s="9">
        <v>1.3</v>
      </c>
      <c r="G171" s="9">
        <v>470</v>
      </c>
      <c r="H171" s="7" t="s">
        <v>51</v>
      </c>
      <c r="I171" s="9">
        <v>3</v>
      </c>
      <c r="J171" s="7" t="s">
        <v>52</v>
      </c>
      <c r="K171" s="15">
        <v>1.4</v>
      </c>
      <c r="L171" s="12" t="s">
        <v>53</v>
      </c>
      <c r="M171" s="15">
        <v>-4.7</v>
      </c>
      <c r="N171" s="9">
        <v>5</v>
      </c>
      <c r="O171" s="15">
        <v>157.249</v>
      </c>
      <c r="P171" s="15">
        <f t="shared" si="37"/>
        <v>28.1297351569474</v>
      </c>
      <c r="Q171" s="15">
        <v>12.58</v>
      </c>
      <c r="R171" s="15">
        <v>90.8454</v>
      </c>
      <c r="S171" s="15">
        <f t="shared" si="42"/>
        <v>36.1339640892056</v>
      </c>
      <c r="T171" s="15">
        <v>16.1596</v>
      </c>
      <c r="U171" s="15">
        <f t="shared" si="35"/>
        <v>-0.548671375610954</v>
      </c>
      <c r="V171" s="15">
        <f t="shared" si="36"/>
        <v>0.0380414550931384</v>
      </c>
      <c r="W171" s="15">
        <v>870.588</v>
      </c>
      <c r="X171" s="15">
        <f t="shared" si="43"/>
        <v>455.983454107712</v>
      </c>
      <c r="Y171" s="15">
        <v>203.922</v>
      </c>
      <c r="Z171" s="15">
        <v>988.235</v>
      </c>
      <c r="AA171" s="15">
        <f t="shared" si="44"/>
        <v>263.062217212963</v>
      </c>
      <c r="AB171" s="15">
        <v>117.645</v>
      </c>
      <c r="AC171" s="15">
        <f t="shared" si="38"/>
        <v>0.126751678290359</v>
      </c>
      <c r="AD171" s="15">
        <f t="shared" si="39"/>
        <v>0.0690377862779433</v>
      </c>
      <c r="AE171" s="15"/>
      <c r="AF171" s="15"/>
      <c r="AG171" s="15"/>
      <c r="AH171" s="15"/>
      <c r="AI171" s="15"/>
      <c r="AJ171" s="15"/>
      <c r="AK171" s="15"/>
      <c r="AL171" s="15"/>
      <c r="AM171" s="15">
        <v>222.075</v>
      </c>
      <c r="AN171" s="15">
        <f t="shared" si="45"/>
        <v>104.703883046428</v>
      </c>
      <c r="AO171" s="15">
        <v>46.825</v>
      </c>
      <c r="AP171" s="15">
        <v>173.646</v>
      </c>
      <c r="AQ171" s="15">
        <f t="shared" si="46"/>
        <v>81.4040547208799</v>
      </c>
      <c r="AR171" s="15">
        <v>36.405</v>
      </c>
      <c r="AS171" s="15">
        <f t="shared" si="47"/>
        <v>-0.245996418571183</v>
      </c>
      <c r="AT171" s="15">
        <f t="shared" si="48"/>
        <v>0.088412048693936</v>
      </c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>
        <v>3.49722</v>
      </c>
      <c r="BT171" s="15">
        <f t="shared" si="49"/>
        <v>2.70995786397132</v>
      </c>
      <c r="BU171" s="15">
        <v>1.21193</v>
      </c>
      <c r="BV171" s="15">
        <v>3.06952</v>
      </c>
      <c r="BW171" s="15">
        <f t="shared" si="50"/>
        <v>1.76175323811253</v>
      </c>
      <c r="BX171" s="15">
        <v>0.78788</v>
      </c>
      <c r="BY171" s="15">
        <f t="shared" si="40"/>
        <v>-0.13044716958569</v>
      </c>
      <c r="BZ171" s="15">
        <f t="shared" si="41"/>
        <v>0.185974529285157</v>
      </c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</row>
    <row r="172" spans="1:94">
      <c r="A172" s="7" t="s">
        <v>83</v>
      </c>
      <c r="B172" s="7" t="s">
        <v>96</v>
      </c>
      <c r="C172" s="7" t="s">
        <v>97</v>
      </c>
      <c r="D172" s="7" t="s">
        <v>50</v>
      </c>
      <c r="E172" s="9">
        <v>4333</v>
      </c>
      <c r="F172" s="9">
        <v>1.3</v>
      </c>
      <c r="G172" s="9">
        <v>470</v>
      </c>
      <c r="H172" s="7" t="s">
        <v>51</v>
      </c>
      <c r="I172" s="9">
        <v>3</v>
      </c>
      <c r="J172" s="7" t="s">
        <v>52</v>
      </c>
      <c r="K172" s="15">
        <v>1.6</v>
      </c>
      <c r="L172" s="12" t="s">
        <v>53</v>
      </c>
      <c r="M172" s="15">
        <v>-4.7</v>
      </c>
      <c r="N172" s="9">
        <v>5</v>
      </c>
      <c r="O172" s="15">
        <v>157.249</v>
      </c>
      <c r="P172" s="15">
        <f t="shared" si="37"/>
        <v>28.1297351569474</v>
      </c>
      <c r="Q172" s="15">
        <v>12.58</v>
      </c>
      <c r="R172" s="15">
        <v>173.528</v>
      </c>
      <c r="S172" s="15">
        <f t="shared" si="42"/>
        <v>72.2987859165007</v>
      </c>
      <c r="T172" s="15">
        <v>32.333</v>
      </c>
      <c r="U172" s="15">
        <f t="shared" si="35"/>
        <v>0.0985084333914825</v>
      </c>
      <c r="V172" s="15">
        <f t="shared" si="36"/>
        <v>0.0411179361483701</v>
      </c>
      <c r="W172" s="15">
        <v>870.588</v>
      </c>
      <c r="X172" s="15">
        <f t="shared" si="43"/>
        <v>455.983454107712</v>
      </c>
      <c r="Y172" s="15">
        <v>203.922</v>
      </c>
      <c r="Z172" s="15">
        <v>800</v>
      </c>
      <c r="AA172" s="15">
        <f t="shared" si="44"/>
        <v>526.124434425926</v>
      </c>
      <c r="AB172" s="15">
        <v>235.29</v>
      </c>
      <c r="AC172" s="15">
        <f t="shared" si="38"/>
        <v>-0.0845571177577566</v>
      </c>
      <c r="AD172" s="15">
        <f t="shared" si="39"/>
        <v>0.141368100925069</v>
      </c>
      <c r="AE172" s="15"/>
      <c r="AF172" s="15"/>
      <c r="AG172" s="15"/>
      <c r="AH172" s="15"/>
      <c r="AI172" s="15"/>
      <c r="AJ172" s="15"/>
      <c r="AK172" s="15"/>
      <c r="AL172" s="15"/>
      <c r="AM172" s="15">
        <v>222.075</v>
      </c>
      <c r="AN172" s="15">
        <f t="shared" si="45"/>
        <v>104.703883046428</v>
      </c>
      <c r="AO172" s="15">
        <v>46.825</v>
      </c>
      <c r="AP172" s="15">
        <v>50.647</v>
      </c>
      <c r="AQ172" s="15">
        <f t="shared" si="46"/>
        <v>27.1313308049937</v>
      </c>
      <c r="AR172" s="15">
        <v>12.1335</v>
      </c>
      <c r="AS172" s="15">
        <f t="shared" si="47"/>
        <v>-1.47813516372511</v>
      </c>
      <c r="AT172" s="15">
        <f t="shared" si="48"/>
        <v>0.101852413814739</v>
      </c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>
        <v>3.49722</v>
      </c>
      <c r="BT172" s="15">
        <f t="shared" si="49"/>
        <v>2.70995786397132</v>
      </c>
      <c r="BU172" s="15">
        <v>1.21193</v>
      </c>
      <c r="BV172" s="15">
        <v>2.91475</v>
      </c>
      <c r="BW172" s="15">
        <f t="shared" si="50"/>
        <v>1.89748256434677</v>
      </c>
      <c r="BX172" s="15">
        <v>0.84858</v>
      </c>
      <c r="BY172" s="15">
        <f t="shared" si="40"/>
        <v>-0.182184314337785</v>
      </c>
      <c r="BZ172" s="15">
        <f t="shared" si="41"/>
        <v>0.204849083006351</v>
      </c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</row>
    <row r="173" spans="1:94">
      <c r="A173" s="7" t="s">
        <v>83</v>
      </c>
      <c r="B173" s="7" t="s">
        <v>96</v>
      </c>
      <c r="C173" s="7" t="s">
        <v>97</v>
      </c>
      <c r="D173" s="7" t="s">
        <v>50</v>
      </c>
      <c r="E173" s="9">
        <v>4333</v>
      </c>
      <c r="F173" s="9">
        <v>1.3</v>
      </c>
      <c r="G173" s="9">
        <v>470</v>
      </c>
      <c r="H173" s="7" t="s">
        <v>51</v>
      </c>
      <c r="I173" s="9">
        <v>4</v>
      </c>
      <c r="J173" s="7" t="s">
        <v>52</v>
      </c>
      <c r="K173" s="15">
        <v>1.4</v>
      </c>
      <c r="L173" s="12" t="s">
        <v>53</v>
      </c>
      <c r="M173" s="15">
        <v>-4.7</v>
      </c>
      <c r="N173" s="9">
        <v>5</v>
      </c>
      <c r="O173" s="15">
        <v>167.647</v>
      </c>
      <c r="P173" s="15">
        <f t="shared" si="37"/>
        <v>44.3926575573033</v>
      </c>
      <c r="Q173" s="15">
        <v>19.853</v>
      </c>
      <c r="R173" s="15">
        <v>94.8529</v>
      </c>
      <c r="S173" s="15">
        <f t="shared" si="42"/>
        <v>14.7985214818914</v>
      </c>
      <c r="T173" s="15">
        <v>6.6181</v>
      </c>
      <c r="U173" s="15">
        <f t="shared" si="35"/>
        <v>-0.569533307824135</v>
      </c>
      <c r="V173" s="15">
        <f t="shared" si="36"/>
        <v>0.0188918051494271</v>
      </c>
      <c r="W173" s="15">
        <v>557.48</v>
      </c>
      <c r="X173" s="15">
        <f t="shared" si="43"/>
        <v>422.565418183978</v>
      </c>
      <c r="Y173" s="15">
        <v>188.977</v>
      </c>
      <c r="Z173" s="15">
        <v>623.622</v>
      </c>
      <c r="AA173" s="15">
        <f t="shared" si="44"/>
        <v>507.077607393582</v>
      </c>
      <c r="AB173" s="15">
        <v>226.772</v>
      </c>
      <c r="AC173" s="15">
        <f t="shared" si="38"/>
        <v>0.112117787335038</v>
      </c>
      <c r="AD173" s="15">
        <f t="shared" si="39"/>
        <v>0.247142224127427</v>
      </c>
      <c r="AE173" s="15"/>
      <c r="AF173" s="15"/>
      <c r="AG173" s="15"/>
      <c r="AH173" s="15"/>
      <c r="AI173" s="15"/>
      <c r="AJ173" s="15"/>
      <c r="AK173" s="15"/>
      <c r="AL173" s="15"/>
      <c r="AM173" s="15">
        <v>206.383</v>
      </c>
      <c r="AN173" s="15">
        <f t="shared" si="45"/>
        <v>62.6482777097663</v>
      </c>
      <c r="AO173" s="15">
        <v>36.17</v>
      </c>
      <c r="AP173" s="15">
        <v>170.213</v>
      </c>
      <c r="AQ173" s="15">
        <f>AR173*(N212^0.5)</f>
        <v>36.8511129818354</v>
      </c>
      <c r="AR173" s="15">
        <v>21.276</v>
      </c>
      <c r="AS173" s="15">
        <f t="shared" si="47"/>
        <v>-0.192683071923225</v>
      </c>
      <c r="AT173" s="15">
        <f t="shared" si="48"/>
        <v>0.0278033921815611</v>
      </c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>
        <v>4.44444</v>
      </c>
      <c r="BT173" s="15">
        <f t="shared" si="49"/>
        <v>4.22368644201958</v>
      </c>
      <c r="BU173" s="15">
        <v>1.88889</v>
      </c>
      <c r="BV173" s="15">
        <v>3</v>
      </c>
      <c r="BW173" s="15">
        <f t="shared" si="50"/>
        <v>2.56734144836638</v>
      </c>
      <c r="BX173" s="15">
        <v>1.14815</v>
      </c>
      <c r="BY173" s="15">
        <f t="shared" si="40"/>
        <v>-0.393041588109107</v>
      </c>
      <c r="BZ173" s="15">
        <f t="shared" si="41"/>
        <v>0.327097620695474</v>
      </c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</row>
    <row r="174" spans="1:94">
      <c r="A174" s="7" t="s">
        <v>83</v>
      </c>
      <c r="B174" s="7" t="s">
        <v>96</v>
      </c>
      <c r="C174" s="7" t="s">
        <v>97</v>
      </c>
      <c r="D174" s="7" t="s">
        <v>50</v>
      </c>
      <c r="E174" s="9">
        <v>4333</v>
      </c>
      <c r="F174" s="9">
        <v>1.3</v>
      </c>
      <c r="G174" s="9">
        <v>470</v>
      </c>
      <c r="H174" s="7" t="s">
        <v>51</v>
      </c>
      <c r="I174" s="9">
        <v>4</v>
      </c>
      <c r="J174" s="7" t="s">
        <v>52</v>
      </c>
      <c r="K174" s="15">
        <v>1.6</v>
      </c>
      <c r="L174" s="12" t="s">
        <v>53</v>
      </c>
      <c r="M174" s="15">
        <v>-4.7</v>
      </c>
      <c r="N174" s="9">
        <v>5</v>
      </c>
      <c r="O174" s="15">
        <v>167.647</v>
      </c>
      <c r="P174" s="15">
        <f t="shared" si="37"/>
        <v>44.3926575573033</v>
      </c>
      <c r="Q174" s="15">
        <v>19.853</v>
      </c>
      <c r="R174" s="15">
        <v>125.735</v>
      </c>
      <c r="S174" s="15">
        <f t="shared" si="42"/>
        <v>44.3926575573033</v>
      </c>
      <c r="T174" s="15">
        <v>19.853</v>
      </c>
      <c r="U174" s="15">
        <f t="shared" si="35"/>
        <v>-0.287684060758549</v>
      </c>
      <c r="V174" s="15">
        <f t="shared" si="36"/>
        <v>0.038954650946736</v>
      </c>
      <c r="W174" s="15">
        <v>557.48</v>
      </c>
      <c r="X174" s="15">
        <f t="shared" si="43"/>
        <v>422.565418183978</v>
      </c>
      <c r="Y174" s="15">
        <v>188.977</v>
      </c>
      <c r="Z174" s="15">
        <v>311.811</v>
      </c>
      <c r="AA174" s="15">
        <f t="shared" si="44"/>
        <v>147.898008167791</v>
      </c>
      <c r="AB174" s="15">
        <v>66.142</v>
      </c>
      <c r="AC174" s="15">
        <f t="shared" si="38"/>
        <v>-0.581029393224907</v>
      </c>
      <c r="AD174" s="15">
        <f t="shared" si="39"/>
        <v>0.15990617479151</v>
      </c>
      <c r="AE174" s="15"/>
      <c r="AF174" s="15"/>
      <c r="AG174" s="15"/>
      <c r="AH174" s="15"/>
      <c r="AI174" s="15"/>
      <c r="AJ174" s="15"/>
      <c r="AK174" s="15"/>
      <c r="AL174" s="15"/>
      <c r="AM174" s="15">
        <v>206.383</v>
      </c>
      <c r="AN174" s="15">
        <f t="shared" si="45"/>
        <v>62.6482777097663</v>
      </c>
      <c r="AO174" s="15">
        <v>36.17</v>
      </c>
      <c r="AP174" s="15">
        <v>136.17</v>
      </c>
      <c r="AQ174" s="15">
        <f>AR174*(N213^0.5)</f>
        <v>47.9085253373551</v>
      </c>
      <c r="AR174" s="15">
        <v>27.66</v>
      </c>
      <c r="AS174" s="15">
        <f t="shared" si="47"/>
        <v>-0.41582956073771</v>
      </c>
      <c r="AT174" s="15">
        <f t="shared" si="48"/>
        <v>0.0431856414181958</v>
      </c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>
        <v>4.44444</v>
      </c>
      <c r="BT174" s="15">
        <f t="shared" si="49"/>
        <v>4.22368644201958</v>
      </c>
      <c r="BU174" s="15">
        <v>1.88889</v>
      </c>
      <c r="BV174" s="15">
        <v>2.33333</v>
      </c>
      <c r="BW174" s="15">
        <f t="shared" si="50"/>
        <v>2.15326638029297</v>
      </c>
      <c r="BX174" s="15">
        <v>0.96297</v>
      </c>
      <c r="BY174" s="15">
        <f t="shared" si="40"/>
        <v>-0.644357444962462</v>
      </c>
      <c r="BZ174" s="15">
        <f t="shared" si="41"/>
        <v>0.350948529532596</v>
      </c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</row>
    <row r="175" spans="1:94">
      <c r="A175" s="7" t="s">
        <v>83</v>
      </c>
      <c r="B175" s="7" t="s">
        <v>96</v>
      </c>
      <c r="C175" s="7" t="s">
        <v>97</v>
      </c>
      <c r="D175" s="7" t="s">
        <v>50</v>
      </c>
      <c r="E175" s="9">
        <v>4333</v>
      </c>
      <c r="F175" s="9">
        <v>1.3</v>
      </c>
      <c r="G175" s="9">
        <v>470</v>
      </c>
      <c r="H175" s="7" t="s">
        <v>51</v>
      </c>
      <c r="I175" s="9">
        <v>4</v>
      </c>
      <c r="J175" s="7" t="s">
        <v>52</v>
      </c>
      <c r="K175" s="15">
        <v>1.4</v>
      </c>
      <c r="L175" s="12" t="s">
        <v>53</v>
      </c>
      <c r="M175" s="15">
        <v>-4.7</v>
      </c>
      <c r="N175" s="9">
        <v>5</v>
      </c>
      <c r="O175" s="15">
        <v>260.294</v>
      </c>
      <c r="P175" s="15">
        <f t="shared" si="37"/>
        <v>39.4598915989388</v>
      </c>
      <c r="Q175" s="15">
        <v>17.647</v>
      </c>
      <c r="R175" s="15">
        <v>163.235</v>
      </c>
      <c r="S175" s="15">
        <f t="shared" si="42"/>
        <v>69.056487349126</v>
      </c>
      <c r="T175" s="15">
        <v>30.883</v>
      </c>
      <c r="U175" s="15">
        <f t="shared" si="35"/>
        <v>-0.466620881087416</v>
      </c>
      <c r="V175" s="15">
        <f t="shared" si="36"/>
        <v>0.0403905320508304</v>
      </c>
      <c r="W175" s="15">
        <v>651.969</v>
      </c>
      <c r="X175" s="15">
        <f t="shared" si="43"/>
        <v>274.665173948209</v>
      </c>
      <c r="Y175" s="15">
        <v>122.834</v>
      </c>
      <c r="Z175" s="15">
        <v>954.331</v>
      </c>
      <c r="AA175" s="15">
        <f t="shared" si="44"/>
        <v>232.414669513351</v>
      </c>
      <c r="AB175" s="15">
        <v>103.939</v>
      </c>
      <c r="AC175" s="15">
        <f t="shared" si="38"/>
        <v>0.381013556655206</v>
      </c>
      <c r="AD175" s="15">
        <f t="shared" si="39"/>
        <v>0.0473583468490264</v>
      </c>
      <c r="AE175" s="15"/>
      <c r="AF175" s="15"/>
      <c r="AG175" s="15"/>
      <c r="AH175" s="15"/>
      <c r="AI175" s="15"/>
      <c r="AJ175" s="15"/>
      <c r="AK175" s="15"/>
      <c r="AL175" s="15"/>
      <c r="AM175" s="15">
        <v>227.66</v>
      </c>
      <c r="AN175" s="15">
        <f t="shared" si="45"/>
        <v>25.532</v>
      </c>
      <c r="AO175" s="15">
        <v>12.766</v>
      </c>
      <c r="AP175" s="15">
        <v>187.234</v>
      </c>
      <c r="AQ175" s="15">
        <f>AR175*(N214^0.5)</f>
        <v>42.554</v>
      </c>
      <c r="AR175" s="15">
        <v>21.277</v>
      </c>
      <c r="AS175" s="15">
        <f t="shared" si="47"/>
        <v>-0.195494116413585</v>
      </c>
      <c r="AT175" s="15">
        <f t="shared" si="48"/>
        <v>0.0128464866776976</v>
      </c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>
        <v>4.03704</v>
      </c>
      <c r="BT175" s="15">
        <f t="shared" si="49"/>
        <v>3.1470420715332</v>
      </c>
      <c r="BU175" s="15">
        <v>1.4074</v>
      </c>
      <c r="BV175" s="15">
        <v>3.92593</v>
      </c>
      <c r="BW175" s="15">
        <f t="shared" si="50"/>
        <v>4.2236640813398</v>
      </c>
      <c r="BX175" s="15">
        <v>1.88888</v>
      </c>
      <c r="BY175" s="15">
        <f t="shared" si="40"/>
        <v>-0.0279084843264505</v>
      </c>
      <c r="BZ175" s="15">
        <f t="shared" si="41"/>
        <v>0.35302254817414</v>
      </c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</row>
    <row r="176" spans="1:94">
      <c r="A176" s="7" t="s">
        <v>83</v>
      </c>
      <c r="B176" s="7" t="s">
        <v>96</v>
      </c>
      <c r="C176" s="7" t="s">
        <v>97</v>
      </c>
      <c r="D176" s="7" t="s">
        <v>50</v>
      </c>
      <c r="E176" s="9">
        <v>4333</v>
      </c>
      <c r="F176" s="9">
        <v>1.3</v>
      </c>
      <c r="G176" s="9">
        <v>470</v>
      </c>
      <c r="H176" s="7" t="s">
        <v>51</v>
      </c>
      <c r="I176" s="9">
        <v>4</v>
      </c>
      <c r="J176" s="7" t="s">
        <v>52</v>
      </c>
      <c r="K176" s="15">
        <v>1.6</v>
      </c>
      <c r="L176" s="12" t="s">
        <v>53</v>
      </c>
      <c r="M176" s="15">
        <v>-4.7</v>
      </c>
      <c r="N176" s="9">
        <v>5</v>
      </c>
      <c r="O176" s="15">
        <v>260.294</v>
      </c>
      <c r="P176" s="15">
        <f t="shared" si="37"/>
        <v>39.4598915989388</v>
      </c>
      <c r="Q176" s="15">
        <v>17.647</v>
      </c>
      <c r="R176" s="15">
        <v>191.912</v>
      </c>
      <c r="S176" s="15">
        <f t="shared" si="42"/>
        <v>49.3254235156679</v>
      </c>
      <c r="T176" s="15">
        <v>22.059</v>
      </c>
      <c r="U176" s="15">
        <f t="shared" si="35"/>
        <v>-0.304774827780689</v>
      </c>
      <c r="V176" s="15">
        <f t="shared" si="36"/>
        <v>0.0178083177672577</v>
      </c>
      <c r="W176" s="15">
        <v>651.969</v>
      </c>
      <c r="X176" s="15">
        <f t="shared" si="43"/>
        <v>274.665173948209</v>
      </c>
      <c r="Y176" s="15">
        <v>122.834</v>
      </c>
      <c r="Z176" s="15">
        <v>755.906</v>
      </c>
      <c r="AA176" s="15">
        <f t="shared" si="44"/>
        <v>147.895772099814</v>
      </c>
      <c r="AB176" s="15">
        <v>66.1410000000001</v>
      </c>
      <c r="AC176" s="15">
        <f t="shared" si="38"/>
        <v>0.147920015040471</v>
      </c>
      <c r="AD176" s="15">
        <f t="shared" si="39"/>
        <v>0.0431523877759495</v>
      </c>
      <c r="AE176" s="15"/>
      <c r="AF176" s="15"/>
      <c r="AG176" s="15"/>
      <c r="AH176" s="15"/>
      <c r="AI176" s="15"/>
      <c r="AJ176" s="15"/>
      <c r="AK176" s="15"/>
      <c r="AL176" s="15"/>
      <c r="AM176" s="15">
        <v>227.66</v>
      </c>
      <c r="AN176" s="15">
        <f t="shared" si="45"/>
        <v>25.532</v>
      </c>
      <c r="AO176" s="15">
        <v>12.766</v>
      </c>
      <c r="AP176" s="15">
        <v>142.553</v>
      </c>
      <c r="AQ176" s="15">
        <f>AR176*(N215^0.5)</f>
        <v>55.32</v>
      </c>
      <c r="AR176" s="15">
        <v>27.66</v>
      </c>
      <c r="AS176" s="15">
        <f t="shared" si="47"/>
        <v>-0.468139427512556</v>
      </c>
      <c r="AT176" s="15">
        <f t="shared" si="48"/>
        <v>0.0326345849219103</v>
      </c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>
        <v>4.03704</v>
      </c>
      <c r="BT176" s="15">
        <f t="shared" si="49"/>
        <v>3.1470420715332</v>
      </c>
      <c r="BU176" s="15">
        <v>1.4074</v>
      </c>
      <c r="BV176" s="15">
        <v>3.66667</v>
      </c>
      <c r="BW176" s="15">
        <f t="shared" si="50"/>
        <v>2.98141651643979</v>
      </c>
      <c r="BX176" s="15">
        <v>1.33333</v>
      </c>
      <c r="BY176" s="15">
        <f t="shared" si="40"/>
        <v>-0.0962278569487427</v>
      </c>
      <c r="BZ176" s="15">
        <f t="shared" si="41"/>
        <v>0.253767636657544</v>
      </c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</row>
    <row r="177" spans="1:94">
      <c r="A177" s="7" t="s">
        <v>83</v>
      </c>
      <c r="B177" s="7" t="s">
        <v>96</v>
      </c>
      <c r="C177" s="7" t="s">
        <v>98</v>
      </c>
      <c r="D177" s="7" t="s">
        <v>50</v>
      </c>
      <c r="E177" s="9">
        <v>4333</v>
      </c>
      <c r="F177" s="9">
        <v>1.3</v>
      </c>
      <c r="G177" s="9">
        <v>476.8</v>
      </c>
      <c r="H177" s="7" t="s">
        <v>51</v>
      </c>
      <c r="I177" s="9">
        <v>2</v>
      </c>
      <c r="J177" s="7" t="s">
        <v>52</v>
      </c>
      <c r="K177" s="15">
        <v>0.9</v>
      </c>
      <c r="L177" s="12" t="s">
        <v>53</v>
      </c>
      <c r="M177" s="15">
        <v>-5.1</v>
      </c>
      <c r="N177" s="9">
        <v>5</v>
      </c>
      <c r="O177" s="15">
        <v>194.289</v>
      </c>
      <c r="P177" s="15">
        <f t="shared" ref="P177:P190" si="51">Q177*(N177^0.5)</f>
        <v>49.1197052617379</v>
      </c>
      <c r="Q177" s="15">
        <v>21.967</v>
      </c>
      <c r="R177" s="15">
        <v>119.225</v>
      </c>
      <c r="S177" s="15">
        <f t="shared" ref="S177:S190" si="52">T177*(N177^0.5)</f>
        <v>28.4360764698648</v>
      </c>
      <c r="T177" s="15">
        <v>12.717</v>
      </c>
      <c r="U177" s="15">
        <f t="shared" si="35"/>
        <v>-0.4883342771122</v>
      </c>
      <c r="V177" s="15">
        <f t="shared" si="36"/>
        <v>0.0241605429473302</v>
      </c>
      <c r="W177" s="15">
        <v>391.192</v>
      </c>
      <c r="X177" s="15">
        <f t="shared" ref="X177:X192" si="53">Y177*(N177^0.5)</f>
        <v>182.615199586453</v>
      </c>
      <c r="Y177" s="15">
        <v>81.668</v>
      </c>
      <c r="Z177" s="15">
        <v>494.445</v>
      </c>
      <c r="AA177" s="15">
        <f t="shared" ref="AA177:AA192" si="54">AB177*(N177^0.5)</f>
        <v>134.56433481796</v>
      </c>
      <c r="AB177" s="15">
        <v>60.179</v>
      </c>
      <c r="AC177" s="15">
        <f t="shared" si="38"/>
        <v>0.234237433365132</v>
      </c>
      <c r="AD177" s="15">
        <f t="shared" si="39"/>
        <v>0.0583970542172829</v>
      </c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</row>
    <row r="178" spans="1:94">
      <c r="A178" s="7" t="s">
        <v>83</v>
      </c>
      <c r="B178" s="7" t="s">
        <v>96</v>
      </c>
      <c r="C178" s="7" t="s">
        <v>98</v>
      </c>
      <c r="D178" s="7" t="s">
        <v>50</v>
      </c>
      <c r="E178" s="9">
        <v>4333</v>
      </c>
      <c r="F178" s="9">
        <v>1.3</v>
      </c>
      <c r="G178" s="9">
        <v>476.8</v>
      </c>
      <c r="H178" s="7" t="s">
        <v>51</v>
      </c>
      <c r="I178" s="9">
        <v>2</v>
      </c>
      <c r="J178" s="7" t="s">
        <v>52</v>
      </c>
      <c r="K178" s="15">
        <v>0.9</v>
      </c>
      <c r="L178" s="12" t="s">
        <v>53</v>
      </c>
      <c r="M178" s="15">
        <v>-5.1</v>
      </c>
      <c r="N178" s="9">
        <v>5</v>
      </c>
      <c r="O178" s="15">
        <v>246.516</v>
      </c>
      <c r="P178" s="15">
        <f t="shared" si="51"/>
        <v>43.9476800297809</v>
      </c>
      <c r="Q178" s="15">
        <v>19.654</v>
      </c>
      <c r="R178" s="15">
        <v>125.21</v>
      </c>
      <c r="S178" s="15">
        <f t="shared" si="52"/>
        <v>41.3493690399261</v>
      </c>
      <c r="T178" s="15">
        <v>18.492</v>
      </c>
      <c r="U178" s="15">
        <f t="shared" si="35"/>
        <v>-0.677434572417518</v>
      </c>
      <c r="V178" s="15">
        <f t="shared" si="36"/>
        <v>0.0281681179184432</v>
      </c>
      <c r="W178" s="15">
        <v>395.751</v>
      </c>
      <c r="X178" s="15">
        <f t="shared" si="53"/>
        <v>288.34767390253</v>
      </c>
      <c r="Y178" s="15">
        <v>128.953</v>
      </c>
      <c r="Z178" s="15">
        <v>615.051</v>
      </c>
      <c r="AA178" s="15">
        <f t="shared" si="54"/>
        <v>96.1151459448508</v>
      </c>
      <c r="AB178" s="15">
        <v>42.9839999999999</v>
      </c>
      <c r="AC178" s="15">
        <f t="shared" si="38"/>
        <v>0.440919965591861</v>
      </c>
      <c r="AD178" s="15">
        <f t="shared" si="39"/>
        <v>0.111058343070044</v>
      </c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</row>
    <row r="179" spans="1:94">
      <c r="A179" s="7" t="s">
        <v>83</v>
      </c>
      <c r="B179" s="7" t="s">
        <v>96</v>
      </c>
      <c r="C179" s="7" t="s">
        <v>98</v>
      </c>
      <c r="D179" s="7" t="s">
        <v>50</v>
      </c>
      <c r="E179" s="9">
        <v>4333</v>
      </c>
      <c r="F179" s="9">
        <v>1.3</v>
      </c>
      <c r="G179" s="9">
        <v>476.8</v>
      </c>
      <c r="H179" s="7" t="s">
        <v>51</v>
      </c>
      <c r="I179" s="9">
        <v>2</v>
      </c>
      <c r="J179" s="7" t="s">
        <v>52</v>
      </c>
      <c r="K179" s="15">
        <v>0.9</v>
      </c>
      <c r="L179" s="12" t="s">
        <v>53</v>
      </c>
      <c r="M179" s="15">
        <v>-5.1</v>
      </c>
      <c r="N179" s="9">
        <v>5</v>
      </c>
      <c r="O179" s="15">
        <v>250.196</v>
      </c>
      <c r="P179" s="15">
        <f t="shared" si="51"/>
        <v>62.0307617638217</v>
      </c>
      <c r="Q179" s="15">
        <v>27.741</v>
      </c>
      <c r="R179" s="15">
        <v>155.472</v>
      </c>
      <c r="S179" s="15">
        <f t="shared" si="52"/>
        <v>80.1362041776375</v>
      </c>
      <c r="T179" s="15">
        <v>35.838</v>
      </c>
      <c r="U179" s="15">
        <f t="shared" si="35"/>
        <v>-0.475778959597699</v>
      </c>
      <c r="V179" s="15">
        <f t="shared" si="36"/>
        <v>0.0654290279383372</v>
      </c>
      <c r="W179" s="15">
        <v>494.876</v>
      </c>
      <c r="X179" s="15">
        <f t="shared" si="53"/>
        <v>38.4424806691764</v>
      </c>
      <c r="Y179" s="15">
        <v>17.192</v>
      </c>
      <c r="Z179" s="15">
        <v>555.143</v>
      </c>
      <c r="AA179" s="15">
        <f t="shared" si="54"/>
        <v>192.207931209927</v>
      </c>
      <c r="AB179" s="15">
        <v>85.958</v>
      </c>
      <c r="AC179" s="15">
        <f t="shared" si="38"/>
        <v>0.114918512079504</v>
      </c>
      <c r="AD179" s="15">
        <f t="shared" si="39"/>
        <v>0.0251821034422525</v>
      </c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</row>
    <row r="180" spans="1:94">
      <c r="A180" s="7" t="s">
        <v>83</v>
      </c>
      <c r="B180" s="7" t="s">
        <v>96</v>
      </c>
      <c r="C180" s="7" t="s">
        <v>98</v>
      </c>
      <c r="D180" s="7" t="s">
        <v>50</v>
      </c>
      <c r="E180" s="9">
        <v>4333</v>
      </c>
      <c r="F180" s="9">
        <v>1.3</v>
      </c>
      <c r="G180" s="9">
        <v>476.8</v>
      </c>
      <c r="H180" s="7" t="s">
        <v>51</v>
      </c>
      <c r="I180" s="9">
        <v>2</v>
      </c>
      <c r="J180" s="7" t="s">
        <v>52</v>
      </c>
      <c r="K180" s="15">
        <v>0.9</v>
      </c>
      <c r="L180" s="12" t="s">
        <v>53</v>
      </c>
      <c r="M180" s="15">
        <v>-5.1</v>
      </c>
      <c r="N180" s="9">
        <v>5</v>
      </c>
      <c r="O180" s="15">
        <v>231.897</v>
      </c>
      <c r="P180" s="15">
        <f t="shared" si="51"/>
        <v>82.7524037113122</v>
      </c>
      <c r="Q180" s="15">
        <v>37.008</v>
      </c>
      <c r="R180" s="15">
        <v>250.479</v>
      </c>
      <c r="S180" s="15">
        <f t="shared" si="52"/>
        <v>49.1331216696029</v>
      </c>
      <c r="T180" s="15">
        <v>21.973</v>
      </c>
      <c r="U180" s="15">
        <f t="shared" si="35"/>
        <v>0.0770817771082646</v>
      </c>
      <c r="V180" s="15">
        <f t="shared" si="36"/>
        <v>0.0331638457339437</v>
      </c>
      <c r="W180" s="15">
        <v>864.764</v>
      </c>
      <c r="X180" s="15">
        <f t="shared" si="53"/>
        <v>48.055336904448</v>
      </c>
      <c r="Y180" s="15">
        <v>21.491</v>
      </c>
      <c r="Z180" s="15">
        <v>460.851</v>
      </c>
      <c r="AA180" s="15">
        <f t="shared" si="54"/>
        <v>48.046392632538</v>
      </c>
      <c r="AB180" s="15">
        <v>21.487</v>
      </c>
      <c r="AC180" s="15">
        <f t="shared" si="38"/>
        <v>-0.629381856995657</v>
      </c>
      <c r="AD180" s="15">
        <f t="shared" si="39"/>
        <v>0.00279146993168415</v>
      </c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</row>
    <row r="181" spans="1:94">
      <c r="A181" s="7" t="s">
        <v>83</v>
      </c>
      <c r="B181" s="7" t="s">
        <v>96</v>
      </c>
      <c r="C181" s="7" t="s">
        <v>98</v>
      </c>
      <c r="D181" s="7" t="s">
        <v>50</v>
      </c>
      <c r="E181" s="9">
        <v>4333</v>
      </c>
      <c r="F181" s="9">
        <v>1.3</v>
      </c>
      <c r="G181" s="9">
        <v>476.8</v>
      </c>
      <c r="H181" s="7" t="s">
        <v>51</v>
      </c>
      <c r="I181" s="9">
        <v>3</v>
      </c>
      <c r="J181" s="7" t="s">
        <v>52</v>
      </c>
      <c r="K181" s="15">
        <v>1</v>
      </c>
      <c r="L181" s="12" t="s">
        <v>53</v>
      </c>
      <c r="M181" s="15">
        <v>-4</v>
      </c>
      <c r="N181" s="9">
        <v>5</v>
      </c>
      <c r="O181" s="15">
        <v>118.024</v>
      </c>
      <c r="P181" s="15">
        <f t="shared" si="51"/>
        <v>20.6903369958056</v>
      </c>
      <c r="Q181" s="15">
        <v>9.253</v>
      </c>
      <c r="R181" s="15">
        <v>56.8329</v>
      </c>
      <c r="S181" s="15">
        <f t="shared" si="52"/>
        <v>18.1061132342091</v>
      </c>
      <c r="T181" s="15">
        <v>8.0973</v>
      </c>
      <c r="U181" s="15">
        <f t="shared" si="35"/>
        <v>-0.730772610222303</v>
      </c>
      <c r="V181" s="15">
        <f t="shared" si="36"/>
        <v>0.0264457405293611</v>
      </c>
      <c r="W181" s="15">
        <v>861.194</v>
      </c>
      <c r="X181" s="15">
        <f t="shared" si="53"/>
        <v>413.216417970051</v>
      </c>
      <c r="Y181" s="15">
        <v>184.796</v>
      </c>
      <c r="Z181" s="15">
        <v>938.638</v>
      </c>
      <c r="AA181" s="15">
        <f t="shared" si="54"/>
        <v>67.2765772390362</v>
      </c>
      <c r="AB181" s="15">
        <v>30.087</v>
      </c>
      <c r="AC181" s="15">
        <f t="shared" si="38"/>
        <v>0.0861100899275682</v>
      </c>
      <c r="AD181" s="15">
        <f t="shared" si="39"/>
        <v>0.0470725224055752</v>
      </c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</row>
    <row r="182" spans="1:94">
      <c r="A182" s="7" t="s">
        <v>83</v>
      </c>
      <c r="B182" s="7" t="s">
        <v>96</v>
      </c>
      <c r="C182" s="7" t="s">
        <v>98</v>
      </c>
      <c r="D182" s="7" t="s">
        <v>50</v>
      </c>
      <c r="E182" s="9">
        <v>4333</v>
      </c>
      <c r="F182" s="9">
        <v>1.3</v>
      </c>
      <c r="G182" s="9">
        <v>476.8</v>
      </c>
      <c r="H182" s="7" t="s">
        <v>51</v>
      </c>
      <c r="I182" s="9">
        <v>3</v>
      </c>
      <c r="J182" s="7" t="s">
        <v>52</v>
      </c>
      <c r="K182" s="15">
        <v>1</v>
      </c>
      <c r="L182" s="12" t="s">
        <v>53</v>
      </c>
      <c r="M182" s="15">
        <v>-4</v>
      </c>
      <c r="N182" s="9">
        <v>5</v>
      </c>
      <c r="O182" s="15">
        <v>155.227</v>
      </c>
      <c r="P182" s="15">
        <f t="shared" si="51"/>
        <v>31.0276792557871</v>
      </c>
      <c r="Q182" s="15">
        <v>13.876</v>
      </c>
      <c r="R182" s="15">
        <v>70.9151</v>
      </c>
      <c r="S182" s="15">
        <f t="shared" si="52"/>
        <v>20.6751317335586</v>
      </c>
      <c r="T182" s="15">
        <v>9.2462</v>
      </c>
      <c r="U182" s="15">
        <f t="shared" si="35"/>
        <v>-0.783405174805944</v>
      </c>
      <c r="V182" s="15">
        <f t="shared" si="36"/>
        <v>0.0249908778452342</v>
      </c>
      <c r="W182" s="15">
        <v>814.165</v>
      </c>
      <c r="X182" s="15">
        <f t="shared" si="53"/>
        <v>317.14599338475</v>
      </c>
      <c r="Y182" s="15">
        <v>141.832</v>
      </c>
      <c r="Z182" s="15">
        <v>1020.57</v>
      </c>
      <c r="AA182" s="15">
        <f t="shared" si="54"/>
        <v>422.862815224985</v>
      </c>
      <c r="AB182" s="15">
        <v>189.11</v>
      </c>
      <c r="AC182" s="15">
        <f t="shared" si="38"/>
        <v>0.22595352556018</v>
      </c>
      <c r="AD182" s="15">
        <f t="shared" si="39"/>
        <v>0.0646830486512985</v>
      </c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</row>
    <row r="183" spans="1:94">
      <c r="A183" s="7" t="s">
        <v>83</v>
      </c>
      <c r="B183" s="7" t="s">
        <v>96</v>
      </c>
      <c r="C183" s="7" t="s">
        <v>98</v>
      </c>
      <c r="D183" s="7" t="s">
        <v>50</v>
      </c>
      <c r="E183" s="9">
        <v>4333</v>
      </c>
      <c r="F183" s="9">
        <v>1.3</v>
      </c>
      <c r="G183" s="9">
        <v>476.8</v>
      </c>
      <c r="H183" s="7" t="s">
        <v>51</v>
      </c>
      <c r="I183" s="9">
        <v>3</v>
      </c>
      <c r="J183" s="7" t="s">
        <v>52</v>
      </c>
      <c r="K183" s="15">
        <v>1</v>
      </c>
      <c r="L183" s="12" t="s">
        <v>53</v>
      </c>
      <c r="M183" s="15">
        <v>-4</v>
      </c>
      <c r="N183" s="9">
        <v>5</v>
      </c>
      <c r="O183" s="15">
        <v>119.596</v>
      </c>
      <c r="P183" s="15">
        <f t="shared" si="51"/>
        <v>41.3762018556561</v>
      </c>
      <c r="Q183" s="15">
        <v>18.504</v>
      </c>
      <c r="R183" s="15">
        <v>78.0656</v>
      </c>
      <c r="S183" s="15">
        <f t="shared" si="52"/>
        <v>33.5790328181143</v>
      </c>
      <c r="T183" s="15">
        <v>15.017</v>
      </c>
      <c r="U183" s="15">
        <f t="shared" si="35"/>
        <v>-0.426569897274467</v>
      </c>
      <c r="V183" s="15">
        <f t="shared" si="36"/>
        <v>0.0609424088384304</v>
      </c>
      <c r="W183" s="15">
        <v>1304.39</v>
      </c>
      <c r="X183" s="15">
        <f t="shared" si="53"/>
        <v>326.801334911594</v>
      </c>
      <c r="Y183" s="15">
        <v>146.15</v>
      </c>
      <c r="Z183" s="15">
        <v>982.141</v>
      </c>
      <c r="AA183" s="15">
        <f t="shared" si="54"/>
        <v>403.652755230285</v>
      </c>
      <c r="AB183" s="15">
        <v>180.519</v>
      </c>
      <c r="AC183" s="15">
        <f t="shared" si="38"/>
        <v>-0.283755894957185</v>
      </c>
      <c r="AD183" s="15">
        <f t="shared" si="39"/>
        <v>0.0463370126783173</v>
      </c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</row>
    <row r="184" spans="1:94">
      <c r="A184" s="7" t="s">
        <v>83</v>
      </c>
      <c r="B184" s="7" t="s">
        <v>96</v>
      </c>
      <c r="C184" s="7" t="s">
        <v>98</v>
      </c>
      <c r="D184" s="7" t="s">
        <v>50</v>
      </c>
      <c r="E184" s="9">
        <v>4333</v>
      </c>
      <c r="F184" s="9">
        <v>1.3</v>
      </c>
      <c r="G184" s="9">
        <v>476.8</v>
      </c>
      <c r="H184" s="7" t="s">
        <v>51</v>
      </c>
      <c r="I184" s="9">
        <v>3</v>
      </c>
      <c r="J184" s="7" t="s">
        <v>52</v>
      </c>
      <c r="K184" s="15">
        <v>1</v>
      </c>
      <c r="L184" s="12" t="s">
        <v>53</v>
      </c>
      <c r="M184" s="15">
        <v>-4</v>
      </c>
      <c r="N184" s="9">
        <v>5</v>
      </c>
      <c r="O184" s="15">
        <v>148.714</v>
      </c>
      <c r="P184" s="15">
        <f t="shared" si="51"/>
        <v>12.9155286380388</v>
      </c>
      <c r="Q184" s="15">
        <v>5.77600000000001</v>
      </c>
      <c r="R184" s="15">
        <v>79.431</v>
      </c>
      <c r="S184" s="15">
        <f t="shared" si="52"/>
        <v>49.1219413297154</v>
      </c>
      <c r="T184" s="15">
        <v>21.968</v>
      </c>
      <c r="U184" s="15">
        <f t="shared" si="35"/>
        <v>-0.627136278060808</v>
      </c>
      <c r="V184" s="15">
        <f t="shared" si="36"/>
        <v>0.0779978701731698</v>
      </c>
      <c r="W184" s="15">
        <v>866.26</v>
      </c>
      <c r="X184" s="15">
        <f t="shared" si="53"/>
        <v>442.092999831483</v>
      </c>
      <c r="Y184" s="15">
        <v>197.71</v>
      </c>
      <c r="Z184" s="15">
        <v>986.712</v>
      </c>
      <c r="AA184" s="15">
        <f t="shared" si="54"/>
        <v>269.08394827637</v>
      </c>
      <c r="AB184" s="15">
        <v>120.338</v>
      </c>
      <c r="AC184" s="15">
        <f t="shared" si="38"/>
        <v>0.130193109091434</v>
      </c>
      <c r="AD184" s="15">
        <f t="shared" si="39"/>
        <v>0.0669646633671041</v>
      </c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</row>
    <row r="185" spans="1:94">
      <c r="A185" s="7" t="s">
        <v>83</v>
      </c>
      <c r="B185" s="7" t="s">
        <v>96</v>
      </c>
      <c r="C185" s="7" t="s">
        <v>98</v>
      </c>
      <c r="D185" s="7" t="s">
        <v>50</v>
      </c>
      <c r="E185" s="9">
        <v>4333</v>
      </c>
      <c r="F185" s="9">
        <v>1.3</v>
      </c>
      <c r="G185" s="9">
        <v>476.8</v>
      </c>
      <c r="H185" s="7" t="s">
        <v>51</v>
      </c>
      <c r="I185" s="9">
        <v>3</v>
      </c>
      <c r="J185" s="7" t="s">
        <v>52</v>
      </c>
      <c r="K185" s="15">
        <v>1</v>
      </c>
      <c r="L185" s="12" t="s">
        <v>53</v>
      </c>
      <c r="M185" s="15">
        <v>-4</v>
      </c>
      <c r="N185" s="9">
        <v>5</v>
      </c>
      <c r="O185" s="15">
        <v>148.933</v>
      </c>
      <c r="P185" s="15">
        <f t="shared" si="51"/>
        <v>46.5213942718831</v>
      </c>
      <c r="Q185" s="15">
        <v>20.805</v>
      </c>
      <c r="R185" s="15">
        <v>112.003</v>
      </c>
      <c r="S185" s="15">
        <f t="shared" si="52"/>
        <v>38.8024876135539</v>
      </c>
      <c r="T185" s="15">
        <v>17.353</v>
      </c>
      <c r="U185" s="15">
        <f t="shared" si="35"/>
        <v>-0.284970883735913</v>
      </c>
      <c r="V185" s="15">
        <f t="shared" si="36"/>
        <v>0.0435186693436482</v>
      </c>
      <c r="W185" s="15">
        <v>806.361</v>
      </c>
      <c r="X185" s="15">
        <f t="shared" si="53"/>
        <v>566.997520986644</v>
      </c>
      <c r="Y185" s="15">
        <v>253.569</v>
      </c>
      <c r="Z185" s="15">
        <v>1305.02</v>
      </c>
      <c r="AA185" s="15">
        <f t="shared" si="54"/>
        <v>221.057680255629</v>
      </c>
      <c r="AB185" s="15">
        <v>98.8600000000001</v>
      </c>
      <c r="AC185" s="15">
        <f t="shared" si="38"/>
        <v>0.481442112257521</v>
      </c>
      <c r="AD185" s="15">
        <f t="shared" si="39"/>
        <v>0.104624265317016</v>
      </c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</row>
    <row r="186" spans="1:94">
      <c r="A186" s="7" t="s">
        <v>83</v>
      </c>
      <c r="B186" s="7" t="s">
        <v>96</v>
      </c>
      <c r="C186" s="7" t="s">
        <v>98</v>
      </c>
      <c r="D186" s="7" t="s">
        <v>50</v>
      </c>
      <c r="E186" s="9">
        <v>4333</v>
      </c>
      <c r="F186" s="9">
        <v>1.3</v>
      </c>
      <c r="G186" s="9">
        <v>476.8</v>
      </c>
      <c r="H186" s="7" t="s">
        <v>51</v>
      </c>
      <c r="I186" s="9">
        <v>4</v>
      </c>
      <c r="J186" s="7" t="s">
        <v>52</v>
      </c>
      <c r="K186" s="15">
        <v>1.7</v>
      </c>
      <c r="L186" s="12" t="s">
        <v>53</v>
      </c>
      <c r="M186" s="15">
        <v>-4.8</v>
      </c>
      <c r="N186" s="9">
        <v>5</v>
      </c>
      <c r="O186" s="15">
        <v>172.395</v>
      </c>
      <c r="P186" s="15">
        <f t="shared" si="51"/>
        <v>28.4673814215498</v>
      </c>
      <c r="Q186" s="15">
        <v>12.731</v>
      </c>
      <c r="R186" s="15">
        <v>89.26</v>
      </c>
      <c r="S186" s="15">
        <f t="shared" si="52"/>
        <v>30.9941382361246</v>
      </c>
      <c r="T186" s="15">
        <v>13.861</v>
      </c>
      <c r="U186" s="15">
        <f t="shared" si="35"/>
        <v>-0.658234896287708</v>
      </c>
      <c r="V186" s="15">
        <f t="shared" si="36"/>
        <v>0.0295678438686745</v>
      </c>
      <c r="W186" s="15">
        <v>570.421</v>
      </c>
      <c r="X186" s="15">
        <f t="shared" si="53"/>
        <v>413.252195057691</v>
      </c>
      <c r="Y186" s="15">
        <v>184.812</v>
      </c>
      <c r="Z186" s="15">
        <v>643.579</v>
      </c>
      <c r="AA186" s="15">
        <f t="shared" si="54"/>
        <v>480.515355888862</v>
      </c>
      <c r="AB186" s="15">
        <v>214.893</v>
      </c>
      <c r="AC186" s="15">
        <f t="shared" si="38"/>
        <v>0.120670100932135</v>
      </c>
      <c r="AD186" s="15">
        <f t="shared" si="39"/>
        <v>0.216462253223694</v>
      </c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</row>
    <row r="187" spans="1:94">
      <c r="A187" s="7" t="s">
        <v>83</v>
      </c>
      <c r="B187" s="7" t="s">
        <v>96</v>
      </c>
      <c r="C187" s="7" t="s">
        <v>98</v>
      </c>
      <c r="D187" s="7" t="s">
        <v>50</v>
      </c>
      <c r="E187" s="9">
        <v>4333</v>
      </c>
      <c r="F187" s="9">
        <v>1.3</v>
      </c>
      <c r="G187" s="9">
        <v>476.8</v>
      </c>
      <c r="H187" s="7" t="s">
        <v>51</v>
      </c>
      <c r="I187" s="9">
        <v>4</v>
      </c>
      <c r="J187" s="7" t="s">
        <v>52</v>
      </c>
      <c r="K187" s="15">
        <v>1.7</v>
      </c>
      <c r="L187" s="12" t="s">
        <v>53</v>
      </c>
      <c r="M187" s="15">
        <v>-4.8</v>
      </c>
      <c r="N187" s="9">
        <v>5</v>
      </c>
      <c r="O187" s="15">
        <v>199.208</v>
      </c>
      <c r="P187" s="15">
        <f t="shared" si="51"/>
        <v>56.8810972116396</v>
      </c>
      <c r="Q187" s="15">
        <v>25.438</v>
      </c>
      <c r="R187" s="15">
        <v>120.676</v>
      </c>
      <c r="S187" s="15">
        <f t="shared" si="52"/>
        <v>51.7068359117051</v>
      </c>
      <c r="T187" s="15">
        <v>23.124</v>
      </c>
      <c r="U187" s="15">
        <f t="shared" si="35"/>
        <v>-0.501240236753899</v>
      </c>
      <c r="V187" s="15">
        <f t="shared" si="36"/>
        <v>0.0530246158258077</v>
      </c>
      <c r="W187" s="15">
        <v>652.339</v>
      </c>
      <c r="X187" s="15">
        <f t="shared" si="53"/>
        <v>249.869416145714</v>
      </c>
      <c r="Y187" s="15">
        <v>111.745</v>
      </c>
      <c r="Z187" s="15">
        <v>656.738</v>
      </c>
      <c r="AA187" s="15">
        <f t="shared" si="54"/>
        <v>643.913787276682</v>
      </c>
      <c r="AB187" s="15">
        <v>287.967</v>
      </c>
      <c r="AC187" s="15">
        <f t="shared" si="38"/>
        <v>0.00672079115010416</v>
      </c>
      <c r="AD187" s="15">
        <f t="shared" si="39"/>
        <v>0.221608744878957</v>
      </c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</row>
    <row r="188" spans="1:94">
      <c r="A188" s="7" t="s">
        <v>83</v>
      </c>
      <c r="B188" s="7" t="s">
        <v>96</v>
      </c>
      <c r="C188" s="7" t="s">
        <v>98</v>
      </c>
      <c r="D188" s="7" t="s">
        <v>50</v>
      </c>
      <c r="E188" s="9">
        <v>4333</v>
      </c>
      <c r="F188" s="9">
        <v>1.3</v>
      </c>
      <c r="G188" s="9">
        <v>476.8</v>
      </c>
      <c r="H188" s="7" t="s">
        <v>51</v>
      </c>
      <c r="I188" s="9">
        <v>4</v>
      </c>
      <c r="J188" s="7" t="s">
        <v>52</v>
      </c>
      <c r="K188" s="15">
        <v>1.7</v>
      </c>
      <c r="L188" s="12" t="s">
        <v>53</v>
      </c>
      <c r="M188" s="15">
        <v>-4.8</v>
      </c>
      <c r="N188" s="9">
        <v>5</v>
      </c>
      <c r="O188" s="15">
        <v>217.917</v>
      </c>
      <c r="P188" s="15">
        <f t="shared" si="51"/>
        <v>38.7756547978239</v>
      </c>
      <c r="Q188" s="15">
        <v>17.341</v>
      </c>
      <c r="R188" s="15">
        <v>139.385</v>
      </c>
      <c r="S188" s="15">
        <f t="shared" si="52"/>
        <v>67.2005509278012</v>
      </c>
      <c r="T188" s="15">
        <v>30.053</v>
      </c>
      <c r="U188" s="15">
        <f t="shared" si="35"/>
        <v>-0.446874367827085</v>
      </c>
      <c r="V188" s="15">
        <f t="shared" si="36"/>
        <v>0.0528206579708886</v>
      </c>
      <c r="W188" s="15">
        <v>699.878</v>
      </c>
      <c r="X188" s="15">
        <f t="shared" si="53"/>
        <v>336.367233719338</v>
      </c>
      <c r="Y188" s="15">
        <v>150.428</v>
      </c>
      <c r="Z188" s="15">
        <v>656.996</v>
      </c>
      <c r="AA188" s="15">
        <f t="shared" si="54"/>
        <v>221.037555643832</v>
      </c>
      <c r="AB188" s="15">
        <v>98.851</v>
      </c>
      <c r="AC188" s="15">
        <f t="shared" si="38"/>
        <v>-0.0632281039535831</v>
      </c>
      <c r="AD188" s="15">
        <f t="shared" si="39"/>
        <v>0.0688348119873021</v>
      </c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</row>
    <row r="189" spans="1:94">
      <c r="A189" s="7" t="s">
        <v>83</v>
      </c>
      <c r="B189" s="7" t="s">
        <v>96</v>
      </c>
      <c r="C189" s="7" t="s">
        <v>98</v>
      </c>
      <c r="D189" s="7" t="s">
        <v>50</v>
      </c>
      <c r="E189" s="9">
        <v>4333</v>
      </c>
      <c r="F189" s="9">
        <v>1.3</v>
      </c>
      <c r="G189" s="9">
        <v>476.8</v>
      </c>
      <c r="H189" s="7" t="s">
        <v>51</v>
      </c>
      <c r="I189" s="9">
        <v>4</v>
      </c>
      <c r="J189" s="7" t="s">
        <v>52</v>
      </c>
      <c r="K189" s="15">
        <v>1.7</v>
      </c>
      <c r="L189" s="12" t="s">
        <v>53</v>
      </c>
      <c r="M189" s="15">
        <v>-4.8</v>
      </c>
      <c r="N189" s="9">
        <v>5</v>
      </c>
      <c r="O189" s="15">
        <v>262.052</v>
      </c>
      <c r="P189" s="15">
        <f t="shared" si="51"/>
        <v>41.3605493798136</v>
      </c>
      <c r="Q189" s="15">
        <v>18.497</v>
      </c>
      <c r="R189" s="15">
        <v>165.023</v>
      </c>
      <c r="S189" s="15">
        <f t="shared" si="52"/>
        <v>59.4615196576744</v>
      </c>
      <c r="T189" s="15">
        <v>26.592</v>
      </c>
      <c r="U189" s="15">
        <f t="shared" si="35"/>
        <v>-0.462458099224781</v>
      </c>
      <c r="V189" s="15">
        <f t="shared" si="36"/>
        <v>0.0309487523634574</v>
      </c>
      <c r="W189" s="15">
        <v>657.153</v>
      </c>
      <c r="X189" s="15">
        <f t="shared" si="53"/>
        <v>499.774609379068</v>
      </c>
      <c r="Y189" s="15">
        <v>223.506</v>
      </c>
      <c r="Z189" s="15">
        <v>975.314</v>
      </c>
      <c r="AA189" s="15">
        <f t="shared" si="54"/>
        <v>211.43364368047</v>
      </c>
      <c r="AB189" s="15">
        <v>94.5559999999999</v>
      </c>
      <c r="AC189" s="15">
        <f t="shared" si="38"/>
        <v>0.394842602347149</v>
      </c>
      <c r="AD189" s="15">
        <f t="shared" si="39"/>
        <v>0.125075729575187</v>
      </c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</row>
    <row r="190" spans="1:94">
      <c r="A190" s="7" t="s">
        <v>83</v>
      </c>
      <c r="B190" s="7" t="s">
        <v>96</v>
      </c>
      <c r="C190" s="7" t="s">
        <v>98</v>
      </c>
      <c r="D190" s="7" t="s">
        <v>50</v>
      </c>
      <c r="E190" s="9">
        <v>4333</v>
      </c>
      <c r="F190" s="9">
        <v>1.3</v>
      </c>
      <c r="G190" s="9">
        <v>476.8</v>
      </c>
      <c r="H190" s="7" t="s">
        <v>51</v>
      </c>
      <c r="I190" s="9">
        <v>4</v>
      </c>
      <c r="J190" s="7" t="s">
        <v>52</v>
      </c>
      <c r="K190" s="15">
        <v>1.7</v>
      </c>
      <c r="L190" s="12" t="s">
        <v>53</v>
      </c>
      <c r="M190" s="15">
        <v>-4.8</v>
      </c>
      <c r="N190" s="9">
        <v>5</v>
      </c>
      <c r="O190" s="15">
        <v>165.154</v>
      </c>
      <c r="P190" s="15">
        <f t="shared" si="51"/>
        <v>59.4659917936294</v>
      </c>
      <c r="Q190" s="15">
        <v>26.594</v>
      </c>
      <c r="R190" s="15">
        <v>184.885</v>
      </c>
      <c r="S190" s="15">
        <f t="shared" si="52"/>
        <v>12.9200007739938</v>
      </c>
      <c r="T190" s="15">
        <v>5.77800000000002</v>
      </c>
      <c r="U190" s="15">
        <f t="shared" si="35"/>
        <v>0.112855638220697</v>
      </c>
      <c r="V190" s="15">
        <f t="shared" si="36"/>
        <v>0.0269058797750266</v>
      </c>
      <c r="W190" s="15">
        <v>687.5</v>
      </c>
      <c r="X190" s="15">
        <f t="shared" si="53"/>
        <v>173.000107283204</v>
      </c>
      <c r="Y190" s="15">
        <v>77.3680000000001</v>
      </c>
      <c r="Z190" s="15">
        <v>928.288</v>
      </c>
      <c r="AA190" s="15">
        <f t="shared" si="54"/>
        <v>240.269976318307</v>
      </c>
      <c r="AB190" s="15">
        <v>107.452</v>
      </c>
      <c r="AC190" s="15">
        <f t="shared" si="38"/>
        <v>0.300280199926065</v>
      </c>
      <c r="AD190" s="15">
        <f t="shared" si="39"/>
        <v>0.0260629144745124</v>
      </c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</row>
    <row r="191" spans="1:94">
      <c r="A191" s="7" t="s">
        <v>83</v>
      </c>
      <c r="B191" s="7" t="s">
        <v>96</v>
      </c>
      <c r="C191" s="7" t="s">
        <v>97</v>
      </c>
      <c r="D191" s="7" t="s">
        <v>50</v>
      </c>
      <c r="E191" s="9">
        <v>4333</v>
      </c>
      <c r="F191" s="9">
        <v>1.3</v>
      </c>
      <c r="G191" s="9">
        <v>476.8</v>
      </c>
      <c r="H191" s="7" t="s">
        <v>51</v>
      </c>
      <c r="I191" s="9">
        <v>3</v>
      </c>
      <c r="J191" s="7" t="s">
        <v>52</v>
      </c>
      <c r="K191" s="15">
        <v>1.8</v>
      </c>
      <c r="L191" s="12" t="s">
        <v>53</v>
      </c>
      <c r="M191" s="15">
        <v>-4.7</v>
      </c>
      <c r="N191" s="9">
        <v>5</v>
      </c>
      <c r="O191" s="15">
        <v>153.339975</v>
      </c>
      <c r="P191" s="15">
        <f>O191*0.230646992306071</f>
        <v>35.3674040340381</v>
      </c>
      <c r="Q191" s="15"/>
      <c r="R191" s="15">
        <v>197.32573179343</v>
      </c>
      <c r="S191" s="15">
        <f>R191*0.230646992306071</f>
        <v>45.5125865427491</v>
      </c>
      <c r="T191" s="15"/>
      <c r="U191" s="15">
        <f t="shared" si="35"/>
        <v>0.252198309062508</v>
      </c>
      <c r="V191" s="15">
        <f t="shared" si="36"/>
        <v>0.0212792140239347</v>
      </c>
      <c r="W191" s="15">
        <v>389.714</v>
      </c>
      <c r="X191" s="15">
        <f t="shared" si="53"/>
        <v>180.752554961195</v>
      </c>
      <c r="Y191" s="15">
        <v>80.835</v>
      </c>
      <c r="Z191" s="15">
        <v>482.856</v>
      </c>
      <c r="AA191" s="15">
        <f t="shared" si="54"/>
        <v>153.253390973903</v>
      </c>
      <c r="AB191" s="15">
        <v>68.537</v>
      </c>
      <c r="AC191" s="15">
        <f t="shared" si="38"/>
        <v>0.214305335785104</v>
      </c>
      <c r="AD191" s="15">
        <f t="shared" si="39"/>
        <v>0.0631708223346745</v>
      </c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>
        <v>3.49533</v>
      </c>
      <c r="AV191" s="15">
        <f>AU191*0.14455330148456</f>
        <v>0.505261491278027</v>
      </c>
      <c r="AW191" s="15"/>
      <c r="AX191" s="15">
        <v>2.7943925</v>
      </c>
      <c r="AY191" s="15">
        <f>AX191*0.14455330148456</f>
        <v>0.403938661518693</v>
      </c>
      <c r="AZ191" s="15"/>
      <c r="BA191" s="15">
        <f>LN(AX191)-LN(AU191)</f>
        <v>-0.223813061261711</v>
      </c>
      <c r="BB191" s="15">
        <f>(AY191^2)/(N191*(AX191^2))+(AV191^2)/(N191*(AU191^2))</f>
        <v>0.00835826278803444</v>
      </c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</row>
    <row r="192" spans="1:94">
      <c r="A192" s="7" t="s">
        <v>83</v>
      </c>
      <c r="B192" s="7" t="s">
        <v>96</v>
      </c>
      <c r="C192" s="7" t="s">
        <v>97</v>
      </c>
      <c r="D192" s="7" t="s">
        <v>50</v>
      </c>
      <c r="E192" s="9">
        <v>4333</v>
      </c>
      <c r="F192" s="9">
        <v>1.3</v>
      </c>
      <c r="G192" s="9">
        <v>476.8</v>
      </c>
      <c r="H192" s="7" t="s">
        <v>51</v>
      </c>
      <c r="I192" s="9">
        <v>3</v>
      </c>
      <c r="J192" s="7" t="s">
        <v>52</v>
      </c>
      <c r="K192" s="15">
        <v>1.8</v>
      </c>
      <c r="L192" s="12" t="s">
        <v>53</v>
      </c>
      <c r="M192" s="15">
        <v>-4.7</v>
      </c>
      <c r="N192" s="9">
        <v>5</v>
      </c>
      <c r="O192" s="15">
        <v>190.880025</v>
      </c>
      <c r="P192" s="15">
        <f>O192*0.230646992306071</f>
        <v>44.0259036575576</v>
      </c>
      <c r="Q192" s="15"/>
      <c r="R192" s="15">
        <v>331.10190855102</v>
      </c>
      <c r="S192" s="15">
        <f>R192*0.230646992306071</f>
        <v>76.3676593540925</v>
      </c>
      <c r="T192" s="15"/>
      <c r="U192" s="15">
        <f t="shared" si="35"/>
        <v>0.550781119488344</v>
      </c>
      <c r="V192" s="15">
        <f t="shared" si="36"/>
        <v>0.0212792140239347</v>
      </c>
      <c r="W192" s="15">
        <v>858.077</v>
      </c>
      <c r="X192" s="15">
        <f t="shared" si="53"/>
        <v>74.6466572928755</v>
      </c>
      <c r="Y192" s="15">
        <v>33.383</v>
      </c>
      <c r="Z192" s="15">
        <v>446.805</v>
      </c>
      <c r="AA192" s="15">
        <f t="shared" si="54"/>
        <v>74.6779622445605</v>
      </c>
      <c r="AB192" s="15">
        <v>33.397</v>
      </c>
      <c r="AC192" s="15">
        <f t="shared" si="38"/>
        <v>-0.652571581229214</v>
      </c>
      <c r="AD192" s="15">
        <f t="shared" si="39"/>
        <v>0.00710055746449644</v>
      </c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>
        <v>4.056075</v>
      </c>
      <c r="AV192" s="15">
        <f>AU192*0.14455330148456</f>
        <v>0.586319032318987</v>
      </c>
      <c r="AW192" s="15"/>
      <c r="AX192" s="15">
        <v>3.2710275</v>
      </c>
      <c r="AY192" s="15">
        <f>AX192*0.14455330148456</f>
        <v>0.472837824371787</v>
      </c>
      <c r="AZ192" s="15"/>
      <c r="BA192" s="15">
        <f>LN(AX192)-LN(AU192)</f>
        <v>-0.215111601506358</v>
      </c>
      <c r="BB192" s="15">
        <f>(AY192^2)/(N192*(AX192^2))+(AV192^2)/(N192*(AU192^2))</f>
        <v>0.00835826278803444</v>
      </c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</row>
    <row r="193" spans="1:94">
      <c r="A193" s="7" t="s">
        <v>83</v>
      </c>
      <c r="B193" s="7" t="s">
        <v>96</v>
      </c>
      <c r="C193" s="7" t="s">
        <v>99</v>
      </c>
      <c r="D193" s="7" t="s">
        <v>50</v>
      </c>
      <c r="E193" s="9">
        <v>4333</v>
      </c>
      <c r="F193" s="9">
        <v>1.3</v>
      </c>
      <c r="G193" s="9">
        <v>476.8</v>
      </c>
      <c r="H193" s="7" t="s">
        <v>51</v>
      </c>
      <c r="I193" s="9">
        <v>2</v>
      </c>
      <c r="J193" s="7" t="s">
        <v>52</v>
      </c>
      <c r="K193" s="15">
        <v>1.4</v>
      </c>
      <c r="L193" s="12" t="s">
        <v>53</v>
      </c>
      <c r="M193" s="15">
        <v>-4.7</v>
      </c>
      <c r="N193" s="9">
        <v>5</v>
      </c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>
        <v>147.899366666667</v>
      </c>
      <c r="AN193" s="15">
        <f>AM193*0.177653778456014</f>
        <v>26.2748813195848</v>
      </c>
      <c r="AO193" s="15"/>
      <c r="AP193" s="15">
        <v>154.0948</v>
      </c>
      <c r="AQ193" s="15">
        <f>AP193*0.177653778456014</f>
        <v>27.3755234604238</v>
      </c>
      <c r="AR193" s="15"/>
      <c r="AS193" s="15">
        <f>LN(AP193)-LN(AM193)</f>
        <v>0.0410359098999002</v>
      </c>
      <c r="AT193" s="15">
        <f>(AQ193^2)/(N193*(AP193^2))+(AN193^2)/(N193*(AM193^2))</f>
        <v>0.0126243459998794</v>
      </c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</row>
    <row r="194" spans="1:94">
      <c r="A194" s="7" t="s">
        <v>83</v>
      </c>
      <c r="B194" s="7" t="s">
        <v>96</v>
      </c>
      <c r="C194" s="7" t="s">
        <v>99</v>
      </c>
      <c r="D194" s="7" t="s">
        <v>50</v>
      </c>
      <c r="E194" s="9">
        <v>4333</v>
      </c>
      <c r="F194" s="9">
        <v>1.3</v>
      </c>
      <c r="G194" s="9">
        <v>476.8</v>
      </c>
      <c r="H194" s="7" t="s">
        <v>51</v>
      </c>
      <c r="I194" s="9">
        <v>3</v>
      </c>
      <c r="J194" s="7" t="s">
        <v>52</v>
      </c>
      <c r="K194" s="15">
        <v>1.4</v>
      </c>
      <c r="L194" s="12" t="s">
        <v>53</v>
      </c>
      <c r="M194" s="15">
        <v>-4.7</v>
      </c>
      <c r="N194" s="9">
        <v>5</v>
      </c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>
        <v>157.48095</v>
      </c>
      <c r="AN194" s="15">
        <f>AM194*0.177653778456014</f>
        <v>27.9770858023426</v>
      </c>
      <c r="AO194" s="15"/>
      <c r="AP194" s="15">
        <v>165.433925</v>
      </c>
      <c r="AQ194" s="15">
        <f>AP194*0.177653778456014</f>
        <v>29.3899618610588</v>
      </c>
      <c r="AR194" s="15"/>
      <c r="AS194" s="15">
        <f>LN(AP194)-LN(AM194)</f>
        <v>0.0492673718153309</v>
      </c>
      <c r="AT194" s="15">
        <f>(AQ194^2)/(N194*(AP194^2))+(AN194^2)/(N194*(AM194^2))</f>
        <v>0.0126243459998794</v>
      </c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</row>
    <row r="195" spans="1:94">
      <c r="A195" s="7" t="s">
        <v>83</v>
      </c>
      <c r="B195" s="7" t="s">
        <v>96</v>
      </c>
      <c r="C195" s="7" t="s">
        <v>99</v>
      </c>
      <c r="D195" s="7" t="s">
        <v>50</v>
      </c>
      <c r="E195" s="9">
        <v>4333</v>
      </c>
      <c r="F195" s="9">
        <v>1.3</v>
      </c>
      <c r="G195" s="9">
        <v>476.8</v>
      </c>
      <c r="H195" s="7" t="s">
        <v>51</v>
      </c>
      <c r="I195" s="9">
        <v>3</v>
      </c>
      <c r="J195" s="7" t="s">
        <v>52</v>
      </c>
      <c r="K195" s="15">
        <v>1.4</v>
      </c>
      <c r="L195" s="12" t="s">
        <v>53</v>
      </c>
      <c r="M195" s="15">
        <v>-4.7</v>
      </c>
      <c r="N195" s="9">
        <v>5</v>
      </c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>
        <v>157.48095</v>
      </c>
      <c r="AN195" s="15">
        <f>AM195*0.177653778456014</f>
        <v>27.9770858023426</v>
      </c>
      <c r="AO195" s="15"/>
      <c r="AP195" s="15">
        <v>144.53365</v>
      </c>
      <c r="AQ195" s="15">
        <f>AP195*0.177653778456014</f>
        <v>25.6769490365391</v>
      </c>
      <c r="AR195" s="15"/>
      <c r="AS195" s="15">
        <f>LN(AP195)-LN(AM195)</f>
        <v>-0.0857921461550699</v>
      </c>
      <c r="AT195" s="15">
        <f>(AQ195^2)/(N195*(AP195^2))+(AN195^2)/(N195*(AM195^2))</f>
        <v>0.0126243459998794</v>
      </c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</row>
    <row r="196" spans="1:94">
      <c r="A196" s="7" t="s">
        <v>83</v>
      </c>
      <c r="B196" s="7" t="s">
        <v>96</v>
      </c>
      <c r="C196" s="7" t="s">
        <v>99</v>
      </c>
      <c r="D196" s="7" t="s">
        <v>50</v>
      </c>
      <c r="E196" s="9">
        <v>4333</v>
      </c>
      <c r="F196" s="9">
        <v>1.3</v>
      </c>
      <c r="G196" s="9">
        <v>476.8</v>
      </c>
      <c r="H196" s="7" t="s">
        <v>51</v>
      </c>
      <c r="I196" s="9">
        <v>5</v>
      </c>
      <c r="J196" s="7" t="s">
        <v>57</v>
      </c>
      <c r="K196" s="15">
        <v>1.3</v>
      </c>
      <c r="L196" s="12" t="s">
        <v>53</v>
      </c>
      <c r="M196" s="15">
        <v>-4.7</v>
      </c>
      <c r="N196" s="9">
        <v>5</v>
      </c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>
        <v>18.6214</v>
      </c>
      <c r="AF196" s="15">
        <f>AG196*(N196^0.5)</f>
        <v>1.14799729964839</v>
      </c>
      <c r="AG196" s="15">
        <v>0.513399999999997</v>
      </c>
      <c r="AH196" s="15">
        <v>17.6562</v>
      </c>
      <c r="AI196" s="15">
        <f>AJ196*(N196^0.5)</f>
        <v>1.14799729964839</v>
      </c>
      <c r="AJ196" s="15">
        <v>0.513400000000001</v>
      </c>
      <c r="AK196" s="15">
        <f>LN(AH196)-LN(AE196)</f>
        <v>-0.0532244605080749</v>
      </c>
      <c r="AL196" s="15">
        <f>(AI196^2)/(N196*(AH196^2))+(AF196^2)/(N196*(AE196^2))</f>
        <v>0.00160563567655239</v>
      </c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>
        <v>3.83005</v>
      </c>
      <c r="BT196" s="15">
        <f>BU196*(N196^0.5)</f>
        <v>0.26620389272135</v>
      </c>
      <c r="BU196" s="15">
        <v>0.11905</v>
      </c>
      <c r="BV196" s="15">
        <v>2.87593</v>
      </c>
      <c r="BW196" s="15">
        <f>BX196*(N196^0.5)</f>
        <v>0.421610617157585</v>
      </c>
      <c r="BX196" s="15">
        <v>0.18855</v>
      </c>
      <c r="BY196" s="15">
        <f>LN(BV196)-LN(BS196)</f>
        <v>-0.286501757735258</v>
      </c>
      <c r="BZ196" s="15">
        <f>(BW196^2)/(N196*(BV196^2))+(BT196^2)/(N196*(BS196^2))</f>
        <v>0.00526445921317799</v>
      </c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</row>
    <row r="197" spans="1:94">
      <c r="A197" s="7" t="s">
        <v>83</v>
      </c>
      <c r="B197" s="7" t="s">
        <v>96</v>
      </c>
      <c r="C197" s="7" t="s">
        <v>99</v>
      </c>
      <c r="D197" s="7" t="s">
        <v>50</v>
      </c>
      <c r="E197" s="9">
        <v>4333</v>
      </c>
      <c r="F197" s="9">
        <v>1.3</v>
      </c>
      <c r="G197" s="9">
        <v>476.8</v>
      </c>
      <c r="H197" s="7" t="s">
        <v>51</v>
      </c>
      <c r="I197" s="9">
        <v>5</v>
      </c>
      <c r="J197" s="7" t="s">
        <v>57</v>
      </c>
      <c r="K197" s="15">
        <v>1</v>
      </c>
      <c r="L197" s="12" t="s">
        <v>53</v>
      </c>
      <c r="M197" s="15">
        <v>-3.3</v>
      </c>
      <c r="N197" s="9">
        <v>5</v>
      </c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>
        <v>18.6214</v>
      </c>
      <c r="AF197" s="15">
        <f>AG197*(N197^0.5)</f>
        <v>1.14799729964839</v>
      </c>
      <c r="AG197" s="15">
        <v>0.513399999999997</v>
      </c>
      <c r="AH197" s="15">
        <v>18.1642</v>
      </c>
      <c r="AI197" s="15">
        <f>AJ197*(N197^0.5)</f>
        <v>1.09858019734564</v>
      </c>
      <c r="AJ197" s="15">
        <v>0.491299999999999</v>
      </c>
      <c r="AK197" s="15">
        <f>LN(AH197)-LN(AE197)</f>
        <v>-0.0248588330267112</v>
      </c>
      <c r="AL197" s="15">
        <f>(AI197^2)/(N197*(AH197^2))+(AF197^2)/(N197*(AE197^2))</f>
        <v>0.00149170716958479</v>
      </c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>
        <v>3.83005</v>
      </c>
      <c r="BT197" s="15">
        <f>BU197*(N197^0.5)</f>
        <v>0.26620389272135</v>
      </c>
      <c r="BU197" s="15">
        <v>0.11905</v>
      </c>
      <c r="BV197" s="15">
        <v>2.37339</v>
      </c>
      <c r="BW197" s="15">
        <f>BX197*(N197^0.5)</f>
        <v>0.0998851565549156</v>
      </c>
      <c r="BX197" s="15">
        <v>0.04467</v>
      </c>
      <c r="BY197" s="15">
        <f>LN(BV197)-LN(BS197)</f>
        <v>-0.478558545062396</v>
      </c>
      <c r="BZ197" s="15">
        <f>(BW197^2)/(N197*(BV197^2))+(BT197^2)/(N197*(BS197^2))</f>
        <v>0.00132039872133411</v>
      </c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</row>
    <row r="198" spans="1:94">
      <c r="A198" s="7" t="s">
        <v>83</v>
      </c>
      <c r="B198" s="7" t="s">
        <v>96</v>
      </c>
      <c r="C198" s="7" t="s">
        <v>99</v>
      </c>
      <c r="D198" s="7" t="s">
        <v>50</v>
      </c>
      <c r="E198" s="9">
        <v>4333</v>
      </c>
      <c r="F198" s="9">
        <v>1.3</v>
      </c>
      <c r="G198" s="9">
        <v>476.8</v>
      </c>
      <c r="H198" s="7" t="s">
        <v>51</v>
      </c>
      <c r="I198" s="9">
        <v>2</v>
      </c>
      <c r="J198" s="7" t="s">
        <v>52</v>
      </c>
      <c r="K198" s="15">
        <v>1.4</v>
      </c>
      <c r="L198" s="12" t="s">
        <v>53</v>
      </c>
      <c r="M198" s="15">
        <v>-4.7</v>
      </c>
      <c r="N198" s="9">
        <v>5</v>
      </c>
      <c r="O198" s="15">
        <v>196.4</v>
      </c>
      <c r="P198" s="15">
        <f t="shared" ref="P198:P209" si="55">Q198*(N198^0.5)</f>
        <v>54.6025439425674</v>
      </c>
      <c r="Q198" s="15">
        <v>24.419</v>
      </c>
      <c r="R198" s="15">
        <v>120.194</v>
      </c>
      <c r="S198" s="15">
        <f>T198*(N198^0.5)</f>
        <v>31.8483162035295</v>
      </c>
      <c r="T198" s="15">
        <v>14.243</v>
      </c>
      <c r="U198" s="15">
        <f t="shared" ref="U198:U209" si="56">LN(R198)-LN(O198)</f>
        <v>-0.491046291870468</v>
      </c>
      <c r="V198" s="15">
        <f t="shared" ref="V198:V209" si="57">(S198^2)/(N198*(R198^2))+(P198^2)/(N198*(O198^2))</f>
        <v>0.0295009650595988</v>
      </c>
      <c r="W198" s="15">
        <v>493.281</v>
      </c>
      <c r="X198" s="15">
        <f t="shared" ref="X198:X203" si="58">Y198*(N198^0.5)</f>
        <v>165.791024123744</v>
      </c>
      <c r="Y198" s="15">
        <v>74.1439999999999</v>
      </c>
      <c r="Z198" s="15">
        <v>484.826</v>
      </c>
      <c r="AA198" s="15">
        <f t="shared" ref="AA198:AA203" si="59">AB198*(N198^0.5)</f>
        <v>117.020145466497</v>
      </c>
      <c r="AB198" s="15">
        <v>52.333</v>
      </c>
      <c r="AC198" s="15">
        <f t="shared" ref="AC198:AC203" si="60">LN(Z198)-LN(W198)</f>
        <v>-0.0172889277018893</v>
      </c>
      <c r="AD198" s="15">
        <f t="shared" ref="AD198:AD203" si="61">(AA198^2)/(N198*(Z198^2))+(X198^2)/(N198*(W198^2))</f>
        <v>0.0342438819146552</v>
      </c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</row>
    <row r="199" spans="1:94">
      <c r="A199" s="7" t="s">
        <v>83</v>
      </c>
      <c r="B199" s="7" t="s">
        <v>96</v>
      </c>
      <c r="C199" s="7" t="s">
        <v>99</v>
      </c>
      <c r="D199" s="7" t="s">
        <v>50</v>
      </c>
      <c r="E199" s="9">
        <v>4333</v>
      </c>
      <c r="F199" s="9">
        <v>1.3</v>
      </c>
      <c r="G199" s="9">
        <v>476.8</v>
      </c>
      <c r="H199" s="7" t="s">
        <v>51</v>
      </c>
      <c r="I199" s="9">
        <v>2</v>
      </c>
      <c r="J199" s="7" t="s">
        <v>52</v>
      </c>
      <c r="K199" s="15">
        <v>1.4</v>
      </c>
      <c r="L199" s="12" t="s">
        <v>53</v>
      </c>
      <c r="M199" s="15">
        <v>-4.7</v>
      </c>
      <c r="N199" s="9">
        <v>5</v>
      </c>
      <c r="O199" s="15">
        <v>234.144</v>
      </c>
      <c r="P199" s="15">
        <f t="shared" si="55"/>
        <v>88.7025805994392</v>
      </c>
      <c r="Q199" s="15">
        <v>39.669</v>
      </c>
      <c r="R199" s="15">
        <v>257.599</v>
      </c>
      <c r="S199" s="15">
        <f t="shared" ref="S199:S209" si="62">T199*(N199^0.5)</f>
        <v>45.4749144584132</v>
      </c>
      <c r="T199" s="15">
        <v>20.337</v>
      </c>
      <c r="U199" s="15">
        <f t="shared" si="56"/>
        <v>0.0954678015334665</v>
      </c>
      <c r="V199" s="15">
        <f t="shared" si="57"/>
        <v>0.0349364367351178</v>
      </c>
      <c r="W199" s="15">
        <v>868.805</v>
      </c>
      <c r="X199" s="15">
        <f t="shared" si="58"/>
        <v>38.9813730517541</v>
      </c>
      <c r="Y199" s="15">
        <v>17.4330000000001</v>
      </c>
      <c r="Z199" s="15">
        <v>646.673</v>
      </c>
      <c r="AA199" s="15">
        <f t="shared" si="59"/>
        <v>68.2112536536311</v>
      </c>
      <c r="AB199" s="15">
        <v>30.505</v>
      </c>
      <c r="AC199" s="15">
        <f t="shared" si="60"/>
        <v>-0.295277947071829</v>
      </c>
      <c r="AD199" s="15">
        <f t="shared" si="61"/>
        <v>0.0026278421698261</v>
      </c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</row>
    <row r="200" spans="1:94">
      <c r="A200" s="7" t="s">
        <v>83</v>
      </c>
      <c r="B200" s="7" t="s">
        <v>96</v>
      </c>
      <c r="C200" s="7" t="s">
        <v>99</v>
      </c>
      <c r="D200" s="7" t="s">
        <v>50</v>
      </c>
      <c r="E200" s="9">
        <v>4333</v>
      </c>
      <c r="F200" s="9">
        <v>1.3</v>
      </c>
      <c r="G200" s="9">
        <v>476.8</v>
      </c>
      <c r="H200" s="7" t="s">
        <v>51</v>
      </c>
      <c r="I200" s="9">
        <v>3</v>
      </c>
      <c r="J200" s="7" t="s">
        <v>52</v>
      </c>
      <c r="K200" s="15">
        <v>1.4</v>
      </c>
      <c r="L200" s="12" t="s">
        <v>53</v>
      </c>
      <c r="M200" s="15">
        <v>-4.7</v>
      </c>
      <c r="N200" s="9">
        <v>5</v>
      </c>
      <c r="O200" s="15">
        <v>127.546</v>
      </c>
      <c r="P200" s="15">
        <f t="shared" si="55"/>
        <v>31.8259555237545</v>
      </c>
      <c r="Q200" s="15">
        <v>14.233</v>
      </c>
      <c r="R200" s="15">
        <v>82.8554</v>
      </c>
      <c r="S200" s="15">
        <f t="shared" si="62"/>
        <v>6.82179618575636</v>
      </c>
      <c r="T200" s="15">
        <v>3.0508</v>
      </c>
      <c r="U200" s="15">
        <f t="shared" si="56"/>
        <v>-0.431380164064031</v>
      </c>
      <c r="V200" s="15">
        <f t="shared" si="57"/>
        <v>0.013808345763093</v>
      </c>
      <c r="W200" s="15">
        <v>564.347</v>
      </c>
      <c r="X200" s="15">
        <f t="shared" si="58"/>
        <v>389.985907751806</v>
      </c>
      <c r="Y200" s="15">
        <v>174.407</v>
      </c>
      <c r="Z200" s="15">
        <v>930.859</v>
      </c>
      <c r="AA200" s="15">
        <f t="shared" si="59"/>
        <v>77.9605100355302</v>
      </c>
      <c r="AB200" s="15">
        <v>34.865</v>
      </c>
      <c r="AC200" s="15">
        <f t="shared" si="60"/>
        <v>0.500438505216231</v>
      </c>
      <c r="AD200" s="15">
        <f t="shared" si="61"/>
        <v>0.0969098902408453</v>
      </c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</row>
    <row r="201" spans="1:94">
      <c r="A201" s="7" t="s">
        <v>83</v>
      </c>
      <c r="B201" s="7" t="s">
        <v>96</v>
      </c>
      <c r="C201" s="7" t="s">
        <v>99</v>
      </c>
      <c r="D201" s="7" t="s">
        <v>50</v>
      </c>
      <c r="E201" s="9">
        <v>4333</v>
      </c>
      <c r="F201" s="9">
        <v>1.3</v>
      </c>
      <c r="G201" s="9">
        <v>476.8</v>
      </c>
      <c r="H201" s="7" t="s">
        <v>51</v>
      </c>
      <c r="I201" s="9">
        <v>3</v>
      </c>
      <c r="J201" s="7" t="s">
        <v>52</v>
      </c>
      <c r="K201" s="15">
        <v>1.4</v>
      </c>
      <c r="L201" s="12" t="s">
        <v>53</v>
      </c>
      <c r="M201" s="15">
        <v>-4.7</v>
      </c>
      <c r="N201" s="9">
        <v>5</v>
      </c>
      <c r="O201" s="15">
        <v>163.253</v>
      </c>
      <c r="P201" s="15">
        <f t="shared" si="55"/>
        <v>9.09408846449167</v>
      </c>
      <c r="Q201" s="15">
        <v>4.06700000000001</v>
      </c>
      <c r="R201" s="15">
        <v>124.666</v>
      </c>
      <c r="S201" s="15">
        <f t="shared" si="62"/>
        <v>29.5518743906372</v>
      </c>
      <c r="T201" s="15">
        <v>13.216</v>
      </c>
      <c r="U201" s="15">
        <f t="shared" si="56"/>
        <v>-0.269662983571967</v>
      </c>
      <c r="V201" s="15">
        <f t="shared" si="57"/>
        <v>0.0118590080280351</v>
      </c>
      <c r="W201" s="15">
        <v>774.15</v>
      </c>
      <c r="X201" s="15">
        <f t="shared" si="58"/>
        <v>194.982891570004</v>
      </c>
      <c r="Y201" s="15">
        <v>87.1990000000001</v>
      </c>
      <c r="Z201" s="15">
        <v>974.967</v>
      </c>
      <c r="AA201" s="15">
        <f t="shared" si="59"/>
        <v>243.78283911096</v>
      </c>
      <c r="AB201" s="15">
        <v>109.023</v>
      </c>
      <c r="AC201" s="15">
        <f t="shared" si="60"/>
        <v>0.230637971008361</v>
      </c>
      <c r="AD201" s="15">
        <f t="shared" si="61"/>
        <v>0.025191618868477</v>
      </c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</row>
    <row r="202" spans="1:94">
      <c r="A202" s="7" t="s">
        <v>83</v>
      </c>
      <c r="B202" s="7" t="s">
        <v>96</v>
      </c>
      <c r="C202" s="7" t="s">
        <v>99</v>
      </c>
      <c r="D202" s="7" t="s">
        <v>50</v>
      </c>
      <c r="E202" s="9">
        <v>4333</v>
      </c>
      <c r="F202" s="9">
        <v>1.3</v>
      </c>
      <c r="G202" s="9">
        <v>476.8</v>
      </c>
      <c r="H202" s="7" t="s">
        <v>51</v>
      </c>
      <c r="I202" s="9">
        <v>4</v>
      </c>
      <c r="J202" s="7" t="s">
        <v>52</v>
      </c>
      <c r="K202" s="15">
        <v>1.4</v>
      </c>
      <c r="L202" s="12" t="s">
        <v>53</v>
      </c>
      <c r="M202" s="15">
        <v>-4.7</v>
      </c>
      <c r="N202" s="9">
        <v>5</v>
      </c>
      <c r="O202" s="15">
        <v>170.542</v>
      </c>
      <c r="P202" s="15">
        <f t="shared" si="55"/>
        <v>40.9356964640887</v>
      </c>
      <c r="Q202" s="15">
        <v>18.307</v>
      </c>
      <c r="R202" s="15">
        <v>84.1606</v>
      </c>
      <c r="S202" s="15">
        <f t="shared" si="62"/>
        <v>43.2106720243969</v>
      </c>
      <c r="T202" s="15">
        <v>19.3244</v>
      </c>
      <c r="U202" s="15">
        <f t="shared" si="56"/>
        <v>-0.706254722457555</v>
      </c>
      <c r="V202" s="15">
        <f t="shared" si="57"/>
        <v>0.0642454669964286</v>
      </c>
      <c r="W202" s="15">
        <v>556.874</v>
      </c>
      <c r="X202" s="15">
        <f t="shared" si="58"/>
        <v>214.541778169195</v>
      </c>
      <c r="Y202" s="15">
        <v>95.946</v>
      </c>
      <c r="Z202" s="15">
        <v>731.546</v>
      </c>
      <c r="AA202" s="15">
        <f t="shared" si="59"/>
        <v>156.021643130048</v>
      </c>
      <c r="AB202" s="15">
        <v>69.775</v>
      </c>
      <c r="AC202" s="15">
        <f t="shared" si="60"/>
        <v>0.272821100478637</v>
      </c>
      <c r="AD202" s="15">
        <f t="shared" si="61"/>
        <v>0.0387825737064854</v>
      </c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</row>
    <row r="203" spans="1:94">
      <c r="A203" s="7" t="s">
        <v>83</v>
      </c>
      <c r="B203" s="7" t="s">
        <v>96</v>
      </c>
      <c r="C203" s="7" t="s">
        <v>99</v>
      </c>
      <c r="D203" s="7" t="s">
        <v>50</v>
      </c>
      <c r="E203" s="9">
        <v>4333</v>
      </c>
      <c r="F203" s="9">
        <v>1.3</v>
      </c>
      <c r="G203" s="9">
        <v>476.8</v>
      </c>
      <c r="H203" s="7" t="s">
        <v>51</v>
      </c>
      <c r="I203" s="9">
        <v>4</v>
      </c>
      <c r="J203" s="7" t="s">
        <v>52</v>
      </c>
      <c r="K203" s="15">
        <v>1.4</v>
      </c>
      <c r="L203" s="12" t="s">
        <v>53</v>
      </c>
      <c r="M203" s="15">
        <v>-4.7</v>
      </c>
      <c r="N203" s="9">
        <v>5</v>
      </c>
      <c r="O203" s="15">
        <v>260.161</v>
      </c>
      <c r="P203" s="15">
        <f t="shared" si="55"/>
        <v>45.4592619825707</v>
      </c>
      <c r="Q203" s="15">
        <v>20.33</v>
      </c>
      <c r="R203" s="15">
        <v>168.691</v>
      </c>
      <c r="S203" s="15">
        <f t="shared" si="62"/>
        <v>61.3912463222567</v>
      </c>
      <c r="T203" s="15">
        <v>27.455</v>
      </c>
      <c r="U203" s="15">
        <f t="shared" si="56"/>
        <v>-0.433232031152175</v>
      </c>
      <c r="V203" s="15">
        <f t="shared" si="57"/>
        <v>0.03259507600217</v>
      </c>
      <c r="W203" s="15">
        <v>670.757</v>
      </c>
      <c r="X203" s="15">
        <f t="shared" si="58"/>
        <v>233.982153165578</v>
      </c>
      <c r="Y203" s="15">
        <v>104.64</v>
      </c>
      <c r="Z203" s="15">
        <v>958.799</v>
      </c>
      <c r="AA203" s="15">
        <f t="shared" si="59"/>
        <v>107.221695589092</v>
      </c>
      <c r="AB203" s="15">
        <v>47.951</v>
      </c>
      <c r="AC203" s="15">
        <f t="shared" si="60"/>
        <v>0.357274534259012</v>
      </c>
      <c r="AD203" s="15">
        <f t="shared" si="61"/>
        <v>0.0268380401231362</v>
      </c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</row>
    <row r="204" spans="1:94">
      <c r="A204" s="7" t="s">
        <v>83</v>
      </c>
      <c r="B204" s="7" t="s">
        <v>96</v>
      </c>
      <c r="C204" s="7" t="s">
        <v>99</v>
      </c>
      <c r="D204" s="7" t="s">
        <v>50</v>
      </c>
      <c r="E204" s="9">
        <v>4333</v>
      </c>
      <c r="F204" s="9">
        <v>1.3</v>
      </c>
      <c r="G204" s="9">
        <v>476.8</v>
      </c>
      <c r="H204" s="7" t="s">
        <v>51</v>
      </c>
      <c r="I204" s="9">
        <v>1</v>
      </c>
      <c r="J204" s="7" t="s">
        <v>52</v>
      </c>
      <c r="K204" s="15">
        <v>1.4</v>
      </c>
      <c r="L204" s="12" t="s">
        <v>53</v>
      </c>
      <c r="M204" s="15">
        <v>-4.7</v>
      </c>
      <c r="N204" s="9">
        <v>5</v>
      </c>
      <c r="O204" s="15">
        <v>65.498</v>
      </c>
      <c r="P204" s="15">
        <f t="shared" si="55"/>
        <v>11.7594814936714</v>
      </c>
      <c r="Q204" s="15">
        <v>5.259</v>
      </c>
      <c r="R204" s="15">
        <v>61.1952</v>
      </c>
      <c r="S204" s="15">
        <f t="shared" si="62"/>
        <v>18.1736424871295</v>
      </c>
      <c r="T204" s="15">
        <v>8.1275</v>
      </c>
      <c r="U204" s="15">
        <f t="shared" si="56"/>
        <v>-0.0679508527540484</v>
      </c>
      <c r="V204" s="15">
        <f t="shared" si="57"/>
        <v>0.0240861044692393</v>
      </c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/>
      <c r="CO204" s="15"/>
      <c r="CP204" s="15"/>
    </row>
    <row r="205" spans="1:94">
      <c r="A205" s="7" t="s">
        <v>83</v>
      </c>
      <c r="B205" s="7" t="s">
        <v>96</v>
      </c>
      <c r="C205" s="7" t="s">
        <v>99</v>
      </c>
      <c r="D205" s="7" t="s">
        <v>50</v>
      </c>
      <c r="E205" s="9">
        <v>4333</v>
      </c>
      <c r="F205" s="9">
        <v>1.3</v>
      </c>
      <c r="G205" s="9">
        <v>476.8</v>
      </c>
      <c r="H205" s="7" t="s">
        <v>51</v>
      </c>
      <c r="I205" s="9">
        <v>2</v>
      </c>
      <c r="J205" s="7" t="s">
        <v>52</v>
      </c>
      <c r="K205" s="15">
        <v>1.4</v>
      </c>
      <c r="L205" s="12" t="s">
        <v>53</v>
      </c>
      <c r="M205" s="15">
        <v>-4.7</v>
      </c>
      <c r="N205" s="9">
        <v>5</v>
      </c>
      <c r="O205" s="15">
        <v>87.49</v>
      </c>
      <c r="P205" s="15">
        <f t="shared" si="55"/>
        <v>21.3808347872575</v>
      </c>
      <c r="Q205" s="15">
        <v>9.56180000000001</v>
      </c>
      <c r="R205" s="15">
        <v>73.1474</v>
      </c>
      <c r="S205" s="15">
        <f t="shared" si="62"/>
        <v>12.828545593714</v>
      </c>
      <c r="T205" s="15">
        <v>5.7371</v>
      </c>
      <c r="U205" s="15">
        <f t="shared" si="56"/>
        <v>-0.179047917687686</v>
      </c>
      <c r="V205" s="15">
        <f t="shared" si="57"/>
        <v>0.0180959341420543</v>
      </c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</row>
    <row r="206" spans="1:94">
      <c r="A206" s="7" t="s">
        <v>83</v>
      </c>
      <c r="B206" s="7" t="s">
        <v>96</v>
      </c>
      <c r="C206" s="7" t="s">
        <v>99</v>
      </c>
      <c r="D206" s="7" t="s">
        <v>50</v>
      </c>
      <c r="E206" s="9">
        <v>4333</v>
      </c>
      <c r="F206" s="9">
        <v>1.3</v>
      </c>
      <c r="G206" s="9">
        <v>476.8</v>
      </c>
      <c r="H206" s="7" t="s">
        <v>51</v>
      </c>
      <c r="I206" s="9">
        <v>3</v>
      </c>
      <c r="J206" s="7" t="s">
        <v>52</v>
      </c>
      <c r="K206" s="15">
        <v>1.4</v>
      </c>
      <c r="L206" s="12" t="s">
        <v>53</v>
      </c>
      <c r="M206" s="15">
        <v>-4.7</v>
      </c>
      <c r="N206" s="9">
        <v>5</v>
      </c>
      <c r="O206" s="15">
        <v>193.625</v>
      </c>
      <c r="P206" s="15">
        <f t="shared" si="55"/>
        <v>62.0061650160692</v>
      </c>
      <c r="Q206" s="15">
        <v>27.73</v>
      </c>
      <c r="R206" s="15">
        <v>121.434</v>
      </c>
      <c r="S206" s="15">
        <f t="shared" si="62"/>
        <v>28.8654015215448</v>
      </c>
      <c r="T206" s="15">
        <v>12.909</v>
      </c>
      <c r="U206" s="15">
        <f t="shared" si="56"/>
        <v>-0.466552393424909</v>
      </c>
      <c r="V206" s="15">
        <f t="shared" si="57"/>
        <v>0.0318112103464287</v>
      </c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</row>
    <row r="207" spans="1:94">
      <c r="A207" s="7" t="s">
        <v>83</v>
      </c>
      <c r="B207" s="7" t="s">
        <v>96</v>
      </c>
      <c r="C207" s="7" t="s">
        <v>99</v>
      </c>
      <c r="D207" s="7" t="s">
        <v>50</v>
      </c>
      <c r="E207" s="9">
        <v>4333</v>
      </c>
      <c r="F207" s="9">
        <v>1.3</v>
      </c>
      <c r="G207" s="9">
        <v>476.8</v>
      </c>
      <c r="H207" s="7" t="s">
        <v>51</v>
      </c>
      <c r="I207" s="9">
        <v>4</v>
      </c>
      <c r="J207" s="7" t="s">
        <v>52</v>
      </c>
      <c r="K207" s="15">
        <v>1.4</v>
      </c>
      <c r="L207" s="12" t="s">
        <v>53</v>
      </c>
      <c r="M207" s="15">
        <v>-4.7</v>
      </c>
      <c r="N207" s="9">
        <v>5</v>
      </c>
      <c r="O207" s="15">
        <v>125.737</v>
      </c>
      <c r="P207" s="15">
        <f t="shared" si="55"/>
        <v>29.9342420147897</v>
      </c>
      <c r="Q207" s="15">
        <v>13.387</v>
      </c>
      <c r="R207" s="15">
        <v>60.7171</v>
      </c>
      <c r="S207" s="15">
        <f t="shared" si="62"/>
        <v>12.828545593714</v>
      </c>
      <c r="T207" s="15">
        <v>5.7371</v>
      </c>
      <c r="U207" s="15">
        <f t="shared" si="56"/>
        <v>-0.727967052178111</v>
      </c>
      <c r="V207" s="15">
        <f t="shared" si="57"/>
        <v>0.0202636682051364</v>
      </c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</row>
    <row r="208" spans="1:94">
      <c r="A208" s="7" t="s">
        <v>83</v>
      </c>
      <c r="B208" s="7" t="s">
        <v>96</v>
      </c>
      <c r="C208" s="7" t="s">
        <v>99</v>
      </c>
      <c r="D208" s="7" t="s">
        <v>50</v>
      </c>
      <c r="E208" s="9">
        <v>4333</v>
      </c>
      <c r="F208" s="9">
        <v>1.3</v>
      </c>
      <c r="G208" s="9">
        <v>476.8</v>
      </c>
      <c r="H208" s="7" t="s">
        <v>51</v>
      </c>
      <c r="I208" s="9">
        <v>5</v>
      </c>
      <c r="J208" s="7" t="s">
        <v>57</v>
      </c>
      <c r="K208" s="15">
        <v>1.4</v>
      </c>
      <c r="L208" s="12" t="s">
        <v>53</v>
      </c>
      <c r="M208" s="15">
        <v>-4.7</v>
      </c>
      <c r="N208" s="9">
        <v>5</v>
      </c>
      <c r="O208" s="15">
        <v>169.721</v>
      </c>
      <c r="P208" s="15">
        <f t="shared" si="55"/>
        <v>36.3472849742591</v>
      </c>
      <c r="Q208" s="15">
        <v>16.255</v>
      </c>
      <c r="R208" s="15">
        <v>96.0956</v>
      </c>
      <c r="S208" s="15">
        <f t="shared" si="62"/>
        <v>12.8292164141073</v>
      </c>
      <c r="T208" s="15">
        <v>5.73739999999999</v>
      </c>
      <c r="U208" s="15">
        <f t="shared" si="56"/>
        <v>-0.568812383086179</v>
      </c>
      <c r="V208" s="15">
        <f t="shared" si="57"/>
        <v>0.012737520336501</v>
      </c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  <c r="CJ208" s="15"/>
      <c r="CK208" s="15"/>
      <c r="CL208" s="15"/>
      <c r="CM208" s="15"/>
      <c r="CN208" s="15"/>
      <c r="CO208" s="15"/>
      <c r="CP208" s="15"/>
    </row>
    <row r="209" spans="1:94">
      <c r="A209" s="7" t="s">
        <v>83</v>
      </c>
      <c r="B209" s="7" t="s">
        <v>96</v>
      </c>
      <c r="C209" s="7" t="s">
        <v>99</v>
      </c>
      <c r="D209" s="7" t="s">
        <v>50</v>
      </c>
      <c r="E209" s="9">
        <v>4333</v>
      </c>
      <c r="F209" s="9">
        <v>1.3</v>
      </c>
      <c r="G209" s="9">
        <v>476.8</v>
      </c>
      <c r="H209" s="7" t="s">
        <v>51</v>
      </c>
      <c r="I209" s="9">
        <v>6</v>
      </c>
      <c r="J209" s="7" t="s">
        <v>57</v>
      </c>
      <c r="K209" s="15">
        <v>1.4</v>
      </c>
      <c r="L209" s="12" t="s">
        <v>53</v>
      </c>
      <c r="M209" s="15">
        <v>-4.7</v>
      </c>
      <c r="N209" s="9">
        <v>5</v>
      </c>
      <c r="O209" s="15">
        <v>130.996</v>
      </c>
      <c r="P209" s="15">
        <f t="shared" si="55"/>
        <v>52.3821284409101</v>
      </c>
      <c r="Q209" s="15">
        <v>23.426</v>
      </c>
      <c r="R209" s="15">
        <v>86.5339</v>
      </c>
      <c r="S209" s="15">
        <f t="shared" si="62"/>
        <v>29.9329003740032</v>
      </c>
      <c r="T209" s="15">
        <v>13.3864</v>
      </c>
      <c r="U209" s="15">
        <f t="shared" si="56"/>
        <v>-0.414630543707231</v>
      </c>
      <c r="V209" s="15">
        <f t="shared" si="57"/>
        <v>0.0559108089218067</v>
      </c>
      <c r="W209" s="15"/>
      <c r="X209" s="15"/>
      <c r="Y209" s="15"/>
      <c r="Z209" s="15"/>
      <c r="AA209" s="15"/>
      <c r="AB209" s="15"/>
      <c r="AC209" s="15"/>
      <c r="AD209" s="15"/>
      <c r="AE209" s="15">
        <v>17.9541</v>
      </c>
      <c r="AF209" s="15">
        <f>AG209*(N209^0.5)</f>
        <v>3.85117987764789</v>
      </c>
      <c r="AG209" s="15">
        <v>1.7223</v>
      </c>
      <c r="AH209" s="15">
        <v>17.8497</v>
      </c>
      <c r="AI209" s="15">
        <v>0.939400000000003</v>
      </c>
      <c r="AJ209" s="15"/>
      <c r="AK209" s="15">
        <f>LN(AH209)-LN(AE209)</f>
        <v>-0.00583179974672321</v>
      </c>
      <c r="AL209" s="15">
        <f>(AI209^2)/(N209*(AH209^2))+(AF209^2)/(N209*(AE209^2))</f>
        <v>0.00975611985468046</v>
      </c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  <c r="CM209" s="15"/>
      <c r="CN209" s="15"/>
      <c r="CO209" s="15"/>
      <c r="CP209" s="15"/>
    </row>
    <row r="210" spans="1:94">
      <c r="A210" s="7" t="s">
        <v>83</v>
      </c>
      <c r="B210" s="7" t="s">
        <v>96</v>
      </c>
      <c r="C210" s="7" t="s">
        <v>99</v>
      </c>
      <c r="D210" s="7" t="s">
        <v>50</v>
      </c>
      <c r="E210" s="9">
        <v>4333</v>
      </c>
      <c r="F210" s="9">
        <v>1.3</v>
      </c>
      <c r="G210" s="9">
        <v>476.8</v>
      </c>
      <c r="H210" s="7" t="s">
        <v>51</v>
      </c>
      <c r="I210" s="9">
        <v>5</v>
      </c>
      <c r="J210" s="7" t="s">
        <v>57</v>
      </c>
      <c r="K210" s="15">
        <v>1.9</v>
      </c>
      <c r="L210" s="12" t="s">
        <v>53</v>
      </c>
      <c r="M210" s="15">
        <v>-4.7</v>
      </c>
      <c r="N210" s="9">
        <v>5</v>
      </c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>
        <v>17.8691</v>
      </c>
      <c r="AF210" s="15">
        <f>AG210*(N210^0.5)</f>
        <v>3.90797600427638</v>
      </c>
      <c r="AG210" s="15">
        <v>1.7477</v>
      </c>
      <c r="AH210" s="15">
        <v>17.723</v>
      </c>
      <c r="AI210" s="15">
        <f>AJ210*(N210^0.5)</f>
        <v>2.54106764963076</v>
      </c>
      <c r="AJ210" s="15">
        <v>1.1364</v>
      </c>
      <c r="AK210" s="15">
        <f>LN(AH210)-LN(AE210)</f>
        <v>-0.00820973309193018</v>
      </c>
      <c r="AL210" s="15">
        <f>(AI210^2)/(N210*(AH210^2))+(AF210^2)/(N210*(AE210^2))</f>
        <v>0.013677340143491</v>
      </c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</row>
    <row r="211" spans="1:94">
      <c r="A211" s="7" t="s">
        <v>83</v>
      </c>
      <c r="B211" s="7" t="s">
        <v>96</v>
      </c>
      <c r="C211" s="7" t="s">
        <v>99</v>
      </c>
      <c r="D211" s="7" t="s">
        <v>50</v>
      </c>
      <c r="E211" s="9">
        <v>4333</v>
      </c>
      <c r="F211" s="9">
        <v>1.3</v>
      </c>
      <c r="G211" s="9">
        <v>476.8</v>
      </c>
      <c r="H211" s="7" t="s">
        <v>51</v>
      </c>
      <c r="I211" s="9">
        <v>5</v>
      </c>
      <c r="J211" s="7" t="s">
        <v>57</v>
      </c>
      <c r="K211" s="15">
        <v>1.3</v>
      </c>
      <c r="L211" s="12" t="s">
        <v>53</v>
      </c>
      <c r="M211" s="15">
        <v>-4.7</v>
      </c>
      <c r="N211" s="9">
        <v>5</v>
      </c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>
        <v>17.8691</v>
      </c>
      <c r="AF211" s="15">
        <f>AG211*(N211^0.5)</f>
        <v>3.90797600427638</v>
      </c>
      <c r="AG211" s="15">
        <v>1.7477</v>
      </c>
      <c r="AH211" s="15">
        <v>17.7519</v>
      </c>
      <c r="AI211" s="15">
        <f>AJ211*(N211^0.5)</f>
        <v>1.95499423272807</v>
      </c>
      <c r="AJ211" s="15">
        <v>0.874300000000002</v>
      </c>
      <c r="AK211" s="15">
        <f>LN(AH211)-LN(AE211)</f>
        <v>-0.00658041171860013</v>
      </c>
      <c r="AL211" s="15">
        <f>(AI211^2)/(N211*(AH211^2))+(AF211^2)/(N211*(AE211^2))</f>
        <v>0.0119916242814186</v>
      </c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  <c r="CA211" s="15"/>
      <c r="CB211" s="15"/>
      <c r="CC211" s="15"/>
      <c r="CD211" s="15"/>
      <c r="CE211" s="15"/>
      <c r="CF211" s="15"/>
      <c r="CG211" s="15"/>
      <c r="CH211" s="15"/>
      <c r="CI211" s="15"/>
      <c r="CJ211" s="15"/>
      <c r="CK211" s="15"/>
      <c r="CL211" s="15"/>
      <c r="CM211" s="15"/>
      <c r="CN211" s="15"/>
      <c r="CO211" s="15"/>
      <c r="CP211" s="15"/>
    </row>
    <row r="212" spans="1:94">
      <c r="A212" s="7" t="s">
        <v>83</v>
      </c>
      <c r="B212" s="7" t="s">
        <v>100</v>
      </c>
      <c r="C212" s="7" t="s">
        <v>101</v>
      </c>
      <c r="D212" s="7" t="s">
        <v>50</v>
      </c>
      <c r="E212" s="9">
        <v>4327</v>
      </c>
      <c r="F212" s="9">
        <v>1.3</v>
      </c>
      <c r="G212" s="9">
        <v>476.8</v>
      </c>
      <c r="H212" s="7" t="s">
        <v>51</v>
      </c>
      <c r="I212" s="9">
        <v>3</v>
      </c>
      <c r="J212" s="7" t="s">
        <v>52</v>
      </c>
      <c r="K212" s="15">
        <v>2.95</v>
      </c>
      <c r="L212" s="12" t="s">
        <v>54</v>
      </c>
      <c r="M212" s="15">
        <v>-2</v>
      </c>
      <c r="N212" s="9">
        <v>3</v>
      </c>
      <c r="O212" s="15">
        <v>16.9444</v>
      </c>
      <c r="P212" s="15">
        <f>Q212*(N212^0.5)</f>
        <v>1.4434911430279</v>
      </c>
      <c r="Q212" s="15">
        <v>0.833399999999997</v>
      </c>
      <c r="R212" s="15">
        <v>18.75</v>
      </c>
      <c r="S212" s="15">
        <f>T212*(N212^0.5)</f>
        <v>0.721745571513949</v>
      </c>
      <c r="T212" s="15">
        <v>0.416699999999999</v>
      </c>
      <c r="U212" s="15">
        <f>LN(R212)-LN(O212)</f>
        <v>0.101256356659432</v>
      </c>
      <c r="V212" s="15">
        <f>(S212^2)/(N212*(R212^2))+(P212^2)/(N212*(O212^2))</f>
        <v>0.00291301052387822</v>
      </c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  <c r="CA212" s="15"/>
      <c r="CB212" s="15"/>
      <c r="CC212" s="15"/>
      <c r="CD212" s="15"/>
      <c r="CE212" s="15"/>
      <c r="CF212" s="15"/>
      <c r="CG212" s="15"/>
      <c r="CH212" s="15"/>
      <c r="CI212" s="15"/>
      <c r="CJ212" s="15"/>
      <c r="CK212" s="15"/>
      <c r="CL212" s="15"/>
      <c r="CM212" s="15"/>
      <c r="CN212" s="15"/>
      <c r="CO212" s="15"/>
      <c r="CP212" s="15"/>
    </row>
    <row r="213" spans="1:94">
      <c r="A213" s="7" t="s">
        <v>83</v>
      </c>
      <c r="B213" s="7" t="s">
        <v>100</v>
      </c>
      <c r="C213" s="7" t="s">
        <v>101</v>
      </c>
      <c r="D213" s="7" t="s">
        <v>50</v>
      </c>
      <c r="E213" s="9">
        <v>4327</v>
      </c>
      <c r="F213" s="9">
        <v>1.3</v>
      </c>
      <c r="G213" s="9">
        <v>476.8</v>
      </c>
      <c r="H213" s="7" t="s">
        <v>51</v>
      </c>
      <c r="I213" s="9">
        <v>3</v>
      </c>
      <c r="J213" s="7" t="s">
        <v>52</v>
      </c>
      <c r="K213" s="15">
        <v>2.76</v>
      </c>
      <c r="L213" s="12" t="s">
        <v>54</v>
      </c>
      <c r="M213" s="15">
        <v>-2</v>
      </c>
      <c r="N213" s="9">
        <v>3</v>
      </c>
      <c r="O213" s="15">
        <v>16.9444</v>
      </c>
      <c r="P213" s="15">
        <f>Q213*(N213^0.5)</f>
        <v>1.4434911430279</v>
      </c>
      <c r="Q213" s="15">
        <v>0.833399999999997</v>
      </c>
      <c r="R213" s="15">
        <v>16.1111</v>
      </c>
      <c r="S213" s="15">
        <f>T213*(N213^0.5)</f>
        <v>1.20290928585658</v>
      </c>
      <c r="T213" s="15">
        <v>0.694499999999998</v>
      </c>
      <c r="U213" s="15">
        <f>LN(R213)-LN(O213)</f>
        <v>-0.0504289203280424</v>
      </c>
      <c r="V213" s="15">
        <f>(S213^2)/(N213*(R213^2))+(P213^2)/(N213*(O213^2))</f>
        <v>0.00427731144124264</v>
      </c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  <c r="CC213" s="15"/>
      <c r="CD213" s="15"/>
      <c r="CE213" s="15"/>
      <c r="CF213" s="15"/>
      <c r="CG213" s="15"/>
      <c r="CH213" s="15"/>
      <c r="CI213" s="15"/>
      <c r="CJ213" s="15"/>
      <c r="CK213" s="15"/>
      <c r="CL213" s="15"/>
      <c r="CM213" s="15"/>
      <c r="CN213" s="15"/>
      <c r="CO213" s="15"/>
      <c r="CP213" s="15"/>
    </row>
    <row r="214" spans="1:94">
      <c r="A214" s="25" t="s">
        <v>83</v>
      </c>
      <c r="B214" s="7" t="s">
        <v>89</v>
      </c>
      <c r="C214" s="7" t="s">
        <v>90</v>
      </c>
      <c r="D214" s="7" t="s">
        <v>50</v>
      </c>
      <c r="E214" s="9">
        <v>4313</v>
      </c>
      <c r="F214" s="9">
        <v>1.9</v>
      </c>
      <c r="G214" s="25">
        <v>474.9</v>
      </c>
      <c r="H214" s="7" t="s">
        <v>51</v>
      </c>
      <c r="I214" s="9">
        <v>7</v>
      </c>
      <c r="J214" s="12" t="s">
        <v>57</v>
      </c>
      <c r="K214" s="9">
        <v>1.23</v>
      </c>
      <c r="L214" s="12" t="s">
        <v>53</v>
      </c>
      <c r="M214" s="15">
        <v>-6</v>
      </c>
      <c r="N214" s="9">
        <v>4</v>
      </c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>
        <v>24.7183</v>
      </c>
      <c r="AF214" s="15">
        <f>AG214*(N214^0.5)</f>
        <v>7.6056</v>
      </c>
      <c r="AG214" s="15">
        <v>3.8028</v>
      </c>
      <c r="AH214" s="15">
        <v>25.3521</v>
      </c>
      <c r="AI214" s="15">
        <f>AJ214*(N214^0.5)</f>
        <v>5.0704</v>
      </c>
      <c r="AJ214" s="15">
        <v>2.5352</v>
      </c>
      <c r="AK214" s="15">
        <f>LN(AH214)-LN(AE214)</f>
        <v>0.0253177068446431</v>
      </c>
      <c r="AL214" s="15">
        <f>(AI214^2)/(N214*(AH214^2))+(AF214^2)/(N214*(AE214^2))</f>
        <v>0.0336683686578556</v>
      </c>
      <c r="AM214" s="15">
        <v>347.26</v>
      </c>
      <c r="AN214" s="15">
        <f>AM214*0.177653778456014</f>
        <v>61.6920511066354</v>
      </c>
      <c r="AO214" s="15"/>
      <c r="AP214" s="15">
        <v>273.059333333333</v>
      </c>
      <c r="AQ214" s="15">
        <f>AP214*0.177653778456014</f>
        <v>48.5100223093468</v>
      </c>
      <c r="AR214" s="15"/>
      <c r="AS214" s="15">
        <f t="shared" ref="AS214:AS219" si="63">LN(AP214)-LN(AM214)</f>
        <v>-0.240384669128224</v>
      </c>
      <c r="AT214" s="15">
        <f t="shared" ref="AT214:AT219" si="64">(AQ214^2)/(N214*(AP214^2))+(AN214^2)/(N214*(AM214^2))</f>
        <v>0.0157804324998492</v>
      </c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</row>
    <row r="215" spans="1:94">
      <c r="A215" s="25" t="s">
        <v>83</v>
      </c>
      <c r="B215" s="7" t="s">
        <v>89</v>
      </c>
      <c r="C215" s="7" t="s">
        <v>102</v>
      </c>
      <c r="D215" s="7" t="s">
        <v>50</v>
      </c>
      <c r="E215" s="9">
        <v>4513</v>
      </c>
      <c r="F215" s="9">
        <v>1.9</v>
      </c>
      <c r="G215" s="25">
        <v>474.9</v>
      </c>
      <c r="H215" s="7" t="s">
        <v>51</v>
      </c>
      <c r="I215" s="9">
        <v>7</v>
      </c>
      <c r="J215" s="12" t="s">
        <v>57</v>
      </c>
      <c r="K215" s="9">
        <v>1.33</v>
      </c>
      <c r="L215" s="12" t="s">
        <v>53</v>
      </c>
      <c r="M215" s="15">
        <v>-6</v>
      </c>
      <c r="N215" s="9">
        <v>4</v>
      </c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>
        <v>27.2535</v>
      </c>
      <c r="AF215" s="15">
        <f>AG215*(N215^0.5)</f>
        <v>2.5352</v>
      </c>
      <c r="AG215" s="15">
        <v>1.2676</v>
      </c>
      <c r="AH215" s="15">
        <v>30.4225</v>
      </c>
      <c r="AI215" s="15">
        <f>AJ215*(N215^0.5)</f>
        <v>2.5352</v>
      </c>
      <c r="AJ215" s="15">
        <v>1.2676</v>
      </c>
      <c r="AK215" s="15">
        <f>LN(AH215)-LN(AE215)</f>
        <v>0.11000051300035</v>
      </c>
      <c r="AL215" s="15">
        <f>(AI215^2)/(N215*(AH215^2))+(AF215^2)/(N215*(AE215^2))</f>
        <v>0.00389941535275626</v>
      </c>
      <c r="AM215" s="15">
        <v>347.260333333333</v>
      </c>
      <c r="AN215" s="15">
        <f t="shared" ref="AN215:AN219" si="65">AM215*0.177653778456014</f>
        <v>61.6921103245615</v>
      </c>
      <c r="AO215" s="15"/>
      <c r="AP215" s="15">
        <v>284.931333333333</v>
      </c>
      <c r="AQ215" s="15">
        <f t="shared" ref="AQ215:AQ219" si="66">AP215*0.177653778456014</f>
        <v>50.6191279671766</v>
      </c>
      <c r="AR215" s="15"/>
      <c r="AS215" s="15">
        <f t="shared" si="63"/>
        <v>-0.197826523244621</v>
      </c>
      <c r="AT215" s="15">
        <f t="shared" si="64"/>
        <v>0.0157804324998492</v>
      </c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</row>
    <row r="216" spans="1:94">
      <c r="A216" s="25" t="s">
        <v>83</v>
      </c>
      <c r="B216" s="7" t="s">
        <v>103</v>
      </c>
      <c r="C216" s="7" t="s">
        <v>104</v>
      </c>
      <c r="D216" s="7" t="s">
        <v>50</v>
      </c>
      <c r="E216" s="9">
        <v>4693</v>
      </c>
      <c r="F216" s="9">
        <v>1.9</v>
      </c>
      <c r="G216" s="25">
        <v>474.9</v>
      </c>
      <c r="H216" s="7" t="s">
        <v>51</v>
      </c>
      <c r="I216" s="9">
        <v>7</v>
      </c>
      <c r="J216" s="12" t="s">
        <v>57</v>
      </c>
      <c r="K216" s="9">
        <v>1.24</v>
      </c>
      <c r="L216" s="12" t="s">
        <v>53</v>
      </c>
      <c r="M216" s="15">
        <v>-6</v>
      </c>
      <c r="N216" s="9">
        <v>4</v>
      </c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>
        <v>67.8169</v>
      </c>
      <c r="AF216" s="15">
        <f>AG216*(N216^0.5)</f>
        <v>10.1408</v>
      </c>
      <c r="AG216" s="15">
        <v>5.07039999999999</v>
      </c>
      <c r="AH216" s="15">
        <v>73.5211</v>
      </c>
      <c r="AI216" s="15">
        <f>AJ216*(N216^0.5)</f>
        <v>8.8732</v>
      </c>
      <c r="AJ216" s="15">
        <v>4.4366</v>
      </c>
      <c r="AK216" s="15">
        <f>LN(AH216)-LN(AE216)</f>
        <v>0.08076101342815</v>
      </c>
      <c r="AL216" s="15">
        <f>(AI216^2)/(N216*(AH216^2))+(AF216^2)/(N216*(AE216^2))</f>
        <v>0.00923142690277443</v>
      </c>
      <c r="AM216" s="15">
        <v>691.552333333333</v>
      </c>
      <c r="AN216" s="15">
        <f t="shared" si="65"/>
        <v>122.856885016739</v>
      </c>
      <c r="AO216" s="15"/>
      <c r="AP216" s="15">
        <v>602.511333333333</v>
      </c>
      <c r="AQ216" s="15">
        <f t="shared" si="66"/>
        <v>107.038414929238</v>
      </c>
      <c r="AR216" s="15"/>
      <c r="AS216" s="15">
        <f t="shared" si="63"/>
        <v>-0.137832353428468</v>
      </c>
      <c r="AT216" s="15">
        <f t="shared" si="64"/>
        <v>0.0157804324998492</v>
      </c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  <c r="CA216" s="15"/>
      <c r="CB216" s="15"/>
      <c r="CC216" s="15"/>
      <c r="CD216" s="15"/>
      <c r="CE216" s="15"/>
      <c r="CF216" s="15"/>
      <c r="CG216" s="15"/>
      <c r="CH216" s="15"/>
      <c r="CI216" s="15"/>
      <c r="CJ216" s="15"/>
      <c r="CK216" s="15"/>
      <c r="CL216" s="15"/>
      <c r="CM216" s="15"/>
      <c r="CN216" s="15"/>
      <c r="CO216" s="15"/>
      <c r="CP216" s="15"/>
    </row>
    <row r="217" spans="1:94">
      <c r="A217" s="25" t="s">
        <v>83</v>
      </c>
      <c r="B217" s="7" t="s">
        <v>89</v>
      </c>
      <c r="C217" s="7" t="s">
        <v>90</v>
      </c>
      <c r="D217" s="7" t="s">
        <v>50</v>
      </c>
      <c r="E217" s="9">
        <v>4313</v>
      </c>
      <c r="F217" s="9">
        <v>1.9</v>
      </c>
      <c r="G217" s="25">
        <v>474.9</v>
      </c>
      <c r="H217" s="7" t="s">
        <v>51</v>
      </c>
      <c r="I217" s="9">
        <v>2</v>
      </c>
      <c r="J217" s="7" t="s">
        <v>52</v>
      </c>
      <c r="K217" s="15">
        <v>1.26</v>
      </c>
      <c r="L217" s="12" t="s">
        <v>53</v>
      </c>
      <c r="M217" s="15">
        <v>-3.7</v>
      </c>
      <c r="N217" s="9">
        <v>4</v>
      </c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>
        <v>355.333333333333</v>
      </c>
      <c r="AN217" s="15">
        <f t="shared" si="65"/>
        <v>63.1263092780369</v>
      </c>
      <c r="AO217" s="15"/>
      <c r="AP217" s="15">
        <v>273</v>
      </c>
      <c r="AQ217" s="15">
        <f t="shared" si="66"/>
        <v>48.4994815184918</v>
      </c>
      <c r="AR217" s="15"/>
      <c r="AS217" s="15">
        <f t="shared" si="63"/>
        <v>-0.263584520872719</v>
      </c>
      <c r="AT217" s="15">
        <f t="shared" si="64"/>
        <v>0.0157804324998492</v>
      </c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</row>
    <row r="218" spans="1:94">
      <c r="A218" s="25" t="s">
        <v>83</v>
      </c>
      <c r="B218" s="7" t="s">
        <v>89</v>
      </c>
      <c r="C218" s="7" t="s">
        <v>102</v>
      </c>
      <c r="D218" s="7" t="s">
        <v>50</v>
      </c>
      <c r="E218" s="9">
        <v>4513</v>
      </c>
      <c r="F218" s="9">
        <v>1.9</v>
      </c>
      <c r="G218" s="25">
        <v>474.9</v>
      </c>
      <c r="H218" s="7" t="s">
        <v>51</v>
      </c>
      <c r="I218" s="9">
        <v>2</v>
      </c>
      <c r="J218" s="7" t="s">
        <v>52</v>
      </c>
      <c r="K218" s="15">
        <v>0.98</v>
      </c>
      <c r="L218" s="12" t="s">
        <v>53</v>
      </c>
      <c r="M218" s="15">
        <v>-3.5</v>
      </c>
      <c r="N218" s="9">
        <v>4</v>
      </c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>
        <v>343.777666666667</v>
      </c>
      <c r="AN218" s="15">
        <f t="shared" si="65"/>
        <v>61.0734014321255</v>
      </c>
      <c r="AO218" s="15"/>
      <c r="AP218" s="15">
        <v>280.222333333333</v>
      </c>
      <c r="AQ218" s="15">
        <f t="shared" si="66"/>
        <v>49.7825563244272</v>
      </c>
      <c r="AR218" s="15"/>
      <c r="AS218" s="15">
        <f t="shared" si="63"/>
        <v>-0.204411794891263</v>
      </c>
      <c r="AT218" s="15">
        <f t="shared" si="64"/>
        <v>0.0157804324998492</v>
      </c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</row>
    <row r="219" spans="1:94">
      <c r="A219" s="25" t="s">
        <v>83</v>
      </c>
      <c r="B219" s="7" t="s">
        <v>103</v>
      </c>
      <c r="C219" s="7" t="s">
        <v>104</v>
      </c>
      <c r="D219" s="7" t="s">
        <v>50</v>
      </c>
      <c r="E219" s="9">
        <v>4693</v>
      </c>
      <c r="F219" s="9">
        <v>1.9</v>
      </c>
      <c r="G219" s="25">
        <v>474.9</v>
      </c>
      <c r="H219" s="7" t="s">
        <v>51</v>
      </c>
      <c r="I219" s="9">
        <v>2</v>
      </c>
      <c r="J219" s="7" t="s">
        <v>52</v>
      </c>
      <c r="K219" s="15">
        <v>1.37</v>
      </c>
      <c r="L219" s="12" t="s">
        <v>53</v>
      </c>
      <c r="M219" s="15">
        <v>-4.3</v>
      </c>
      <c r="N219" s="9">
        <v>4</v>
      </c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>
        <v>686.111333333333</v>
      </c>
      <c r="AN219" s="15">
        <f t="shared" si="65"/>
        <v>121.89027080816</v>
      </c>
      <c r="AO219" s="15"/>
      <c r="AP219" s="15">
        <v>600.889</v>
      </c>
      <c r="AQ219" s="15">
        <f t="shared" si="66"/>
        <v>106.750201282656</v>
      </c>
      <c r="AR219" s="15"/>
      <c r="AS219" s="15">
        <f t="shared" si="63"/>
        <v>-0.132629682748739</v>
      </c>
      <c r="AT219" s="15">
        <f t="shared" si="64"/>
        <v>0.0157804324998492</v>
      </c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  <c r="CA219" s="15"/>
      <c r="CB219" s="15"/>
      <c r="CC219" s="15"/>
      <c r="CD219" s="15"/>
      <c r="CE219" s="15"/>
      <c r="CF219" s="15"/>
      <c r="CG219" s="15"/>
      <c r="CH219" s="15"/>
      <c r="CI219" s="15"/>
      <c r="CJ219" s="15"/>
      <c r="CK219" s="15"/>
      <c r="CL219" s="15"/>
      <c r="CM219" s="15"/>
      <c r="CN219" s="15"/>
      <c r="CO219" s="15"/>
      <c r="CP219" s="15"/>
    </row>
    <row r="220" spans="1:94">
      <c r="A220" s="25" t="s">
        <v>83</v>
      </c>
      <c r="B220" s="7" t="s">
        <v>89</v>
      </c>
      <c r="C220" s="7" t="s">
        <v>90</v>
      </c>
      <c r="D220" s="7" t="s">
        <v>50</v>
      </c>
      <c r="E220" s="9">
        <v>4313</v>
      </c>
      <c r="F220" s="9">
        <v>1.9</v>
      </c>
      <c r="G220" s="25">
        <v>474.9</v>
      </c>
      <c r="H220" s="7" t="s">
        <v>51</v>
      </c>
      <c r="I220" s="9">
        <v>4</v>
      </c>
      <c r="J220" s="7" t="s">
        <v>52</v>
      </c>
      <c r="K220" s="15">
        <v>0.82</v>
      </c>
      <c r="L220" s="12" t="s">
        <v>53</v>
      </c>
      <c r="M220" s="15">
        <v>-6</v>
      </c>
      <c r="N220" s="9">
        <v>4</v>
      </c>
      <c r="O220" s="15">
        <v>27.459</v>
      </c>
      <c r="P220" s="15">
        <f>O220*0.230646992306071</f>
        <v>6.3333357617324</v>
      </c>
      <c r="Q220" s="15"/>
      <c r="R220" s="15">
        <v>28.061475</v>
      </c>
      <c r="S220" s="15">
        <f>R220*0.230646992306071</f>
        <v>6.472294808422</v>
      </c>
      <c r="T220" s="15"/>
      <c r="U220" s="15">
        <f t="shared" ref="U220:U225" si="67">LN(R220)-LN(O220)</f>
        <v>0.0217036561521726</v>
      </c>
      <c r="V220" s="15">
        <f t="shared" ref="V220:V225" si="68">(S220^2)/(N220*(R220^2))+(P220^2)/(N220*(O220^2))</f>
        <v>0.0265990175299184</v>
      </c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  <c r="CA220" s="15"/>
      <c r="CB220" s="15"/>
      <c r="CC220" s="15"/>
      <c r="CD220" s="15"/>
      <c r="CE220" s="15"/>
      <c r="CF220" s="15"/>
      <c r="CG220" s="15"/>
      <c r="CH220" s="15"/>
      <c r="CI220" s="15"/>
      <c r="CJ220" s="15"/>
      <c r="CK220" s="15"/>
      <c r="CL220" s="15"/>
      <c r="CM220" s="15"/>
      <c r="CN220" s="15"/>
      <c r="CO220" s="15"/>
      <c r="CP220" s="15"/>
    </row>
    <row r="221" spans="1:94">
      <c r="A221" s="25" t="s">
        <v>83</v>
      </c>
      <c r="B221" s="7" t="s">
        <v>89</v>
      </c>
      <c r="C221" s="7" t="s">
        <v>102</v>
      </c>
      <c r="D221" s="7" t="s">
        <v>50</v>
      </c>
      <c r="E221" s="9">
        <v>4513</v>
      </c>
      <c r="F221" s="9">
        <v>1.9</v>
      </c>
      <c r="G221" s="25">
        <v>474.9</v>
      </c>
      <c r="H221" s="7" t="s">
        <v>51</v>
      </c>
      <c r="I221" s="9">
        <v>4</v>
      </c>
      <c r="J221" s="7" t="s">
        <v>52</v>
      </c>
      <c r="K221" s="15">
        <v>0.83</v>
      </c>
      <c r="L221" s="12" t="s">
        <v>53</v>
      </c>
      <c r="M221" s="15">
        <v>-6</v>
      </c>
      <c r="N221" s="9">
        <v>4</v>
      </c>
      <c r="O221" s="15">
        <v>41.40835</v>
      </c>
      <c r="P221" s="15">
        <f>O221*0.230646992306071</f>
        <v>9.5507113838571</v>
      </c>
      <c r="Q221" s="15"/>
      <c r="R221" s="15">
        <v>43.692175</v>
      </c>
      <c r="S221" s="15">
        <f>R221*0.230646992306071</f>
        <v>10.0774687510605</v>
      </c>
      <c r="T221" s="15"/>
      <c r="U221" s="15">
        <f t="shared" si="67"/>
        <v>0.0536864729675068</v>
      </c>
      <c r="V221" s="15">
        <f t="shared" si="68"/>
        <v>0.0265990175299184</v>
      </c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  <c r="CA221" s="15"/>
      <c r="CB221" s="15"/>
      <c r="CC221" s="15"/>
      <c r="CD221" s="15"/>
      <c r="CE221" s="15"/>
      <c r="CF221" s="15"/>
      <c r="CG221" s="15"/>
      <c r="CH221" s="15"/>
      <c r="CI221" s="15"/>
      <c r="CJ221" s="15"/>
      <c r="CK221" s="15"/>
      <c r="CL221" s="15"/>
      <c r="CM221" s="15"/>
      <c r="CN221" s="15"/>
      <c r="CO221" s="15"/>
      <c r="CP221" s="15"/>
    </row>
    <row r="222" spans="1:94">
      <c r="A222" s="25" t="s">
        <v>83</v>
      </c>
      <c r="B222" s="7" t="s">
        <v>103</v>
      </c>
      <c r="C222" s="7" t="s">
        <v>104</v>
      </c>
      <c r="D222" s="7" t="s">
        <v>50</v>
      </c>
      <c r="E222" s="9">
        <v>4693</v>
      </c>
      <c r="F222" s="9">
        <v>1.9</v>
      </c>
      <c r="G222" s="25">
        <v>474.9</v>
      </c>
      <c r="H222" s="7" t="s">
        <v>51</v>
      </c>
      <c r="I222" s="9">
        <v>4</v>
      </c>
      <c r="J222" s="7" t="s">
        <v>52</v>
      </c>
      <c r="K222" s="15">
        <v>0.28</v>
      </c>
      <c r="L222" s="12" t="s">
        <v>53</v>
      </c>
      <c r="M222" s="15">
        <v>-6</v>
      </c>
      <c r="N222" s="9">
        <v>4</v>
      </c>
      <c r="O222" s="15">
        <v>67.23415</v>
      </c>
      <c r="P222" s="15">
        <f>O222*0.230646992306071</f>
        <v>15.5073544777552</v>
      </c>
      <c r="Q222" s="15"/>
      <c r="R222" s="15">
        <v>63.49175</v>
      </c>
      <c r="S222" s="15">
        <f>R222*0.230646992306071</f>
        <v>14.644181173749</v>
      </c>
      <c r="T222" s="15"/>
      <c r="U222" s="15">
        <f t="shared" si="67"/>
        <v>-0.0572713267725824</v>
      </c>
      <c r="V222" s="15">
        <f t="shared" si="68"/>
        <v>0.0265990175299184</v>
      </c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  <c r="CB222" s="15"/>
      <c r="CC222" s="15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</row>
    <row r="223" spans="1:94">
      <c r="A223" s="25" t="s">
        <v>83</v>
      </c>
      <c r="B223" s="7" t="s">
        <v>89</v>
      </c>
      <c r="C223" s="7" t="s">
        <v>90</v>
      </c>
      <c r="D223" s="7" t="s">
        <v>50</v>
      </c>
      <c r="E223" s="9">
        <v>4313</v>
      </c>
      <c r="F223" s="9">
        <v>1.9</v>
      </c>
      <c r="G223" s="25">
        <v>474.9</v>
      </c>
      <c r="H223" s="7" t="s">
        <v>51</v>
      </c>
      <c r="I223" s="9">
        <v>5</v>
      </c>
      <c r="J223" s="12" t="s">
        <v>57</v>
      </c>
      <c r="K223" s="15">
        <v>0.82</v>
      </c>
      <c r="L223" s="12" t="s">
        <v>53</v>
      </c>
      <c r="M223" s="15">
        <v>-6</v>
      </c>
      <c r="N223" s="9">
        <v>4</v>
      </c>
      <c r="O223" s="15">
        <v>19.765375</v>
      </c>
      <c r="P223" s="15">
        <f t="shared" ref="P223:P225" si="69">O223*0.233878078976262</f>
        <v>4.62268793524543</v>
      </c>
      <c r="Q223" s="15"/>
      <c r="R223" s="15">
        <v>16.787025</v>
      </c>
      <c r="S223" s="15">
        <f t="shared" ref="S223:S225" si="70">R223*0.233878078976262</f>
        <v>3.92611715872648</v>
      </c>
      <c r="T223" s="15"/>
      <c r="U223" s="15">
        <f t="shared" si="67"/>
        <v>-0.163325402913816</v>
      </c>
      <c r="V223" s="15">
        <f t="shared" si="68"/>
        <v>0.0273494779128133</v>
      </c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  <c r="CA223" s="15"/>
      <c r="CB223" s="15"/>
      <c r="CC223" s="15"/>
      <c r="CD223" s="15"/>
      <c r="CE223" s="15"/>
      <c r="CF223" s="15"/>
      <c r="CG223" s="15"/>
      <c r="CH223" s="15"/>
      <c r="CI223" s="15"/>
      <c r="CJ223" s="15"/>
      <c r="CK223" s="15"/>
      <c r="CL223" s="15"/>
      <c r="CM223" s="15"/>
      <c r="CN223" s="15"/>
      <c r="CO223" s="15"/>
      <c r="CP223" s="15"/>
    </row>
    <row r="224" spans="1:94">
      <c r="A224" s="25" t="s">
        <v>83</v>
      </c>
      <c r="B224" s="7" t="s">
        <v>89</v>
      </c>
      <c r="C224" s="7" t="s">
        <v>102</v>
      </c>
      <c r="D224" s="7" t="s">
        <v>50</v>
      </c>
      <c r="E224" s="9">
        <v>4513</v>
      </c>
      <c r="F224" s="9">
        <v>1.9</v>
      </c>
      <c r="G224" s="25">
        <v>474.9</v>
      </c>
      <c r="H224" s="7" t="s">
        <v>51</v>
      </c>
      <c r="I224" s="9">
        <v>5</v>
      </c>
      <c r="J224" s="12" t="s">
        <v>57</v>
      </c>
      <c r="K224" s="15">
        <v>0.83</v>
      </c>
      <c r="L224" s="12" t="s">
        <v>53</v>
      </c>
      <c r="M224" s="15">
        <v>-6</v>
      </c>
      <c r="N224" s="9">
        <v>4</v>
      </c>
      <c r="O224" s="15">
        <v>26.2635</v>
      </c>
      <c r="P224" s="15">
        <f t="shared" si="69"/>
        <v>6.14245692719306</v>
      </c>
      <c r="Q224" s="15"/>
      <c r="R224" s="15">
        <v>25.8574</v>
      </c>
      <c r="S224" s="15">
        <f t="shared" si="70"/>
        <v>6.0474790393208</v>
      </c>
      <c r="T224" s="15"/>
      <c r="U224" s="15">
        <f t="shared" si="67"/>
        <v>-0.0155833156398995</v>
      </c>
      <c r="V224" s="15">
        <f t="shared" si="68"/>
        <v>0.0273494779128133</v>
      </c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  <c r="CA224" s="15"/>
      <c r="CB224" s="15"/>
      <c r="CC224" s="15"/>
      <c r="CD224" s="15"/>
      <c r="CE224" s="15"/>
      <c r="CF224" s="15"/>
      <c r="CG224" s="15"/>
      <c r="CH224" s="15"/>
      <c r="CI224" s="15"/>
      <c r="CJ224" s="15"/>
      <c r="CK224" s="15"/>
      <c r="CL224" s="15"/>
      <c r="CM224" s="15"/>
      <c r="CN224" s="15"/>
      <c r="CO224" s="15"/>
      <c r="CP224" s="15"/>
    </row>
    <row r="225" ht="14.4" customHeight="1" spans="1:94">
      <c r="A225" s="25" t="s">
        <v>83</v>
      </c>
      <c r="B225" s="7" t="s">
        <v>103</v>
      </c>
      <c r="C225" s="7" t="s">
        <v>104</v>
      </c>
      <c r="D225" s="7" t="s">
        <v>50</v>
      </c>
      <c r="E225" s="9">
        <v>4693</v>
      </c>
      <c r="F225" s="9">
        <v>1.9</v>
      </c>
      <c r="G225" s="25">
        <v>474.9</v>
      </c>
      <c r="H225" s="7" t="s">
        <v>51</v>
      </c>
      <c r="I225" s="9">
        <v>5</v>
      </c>
      <c r="J225" s="12" t="s">
        <v>57</v>
      </c>
      <c r="K225" s="15">
        <v>0.28</v>
      </c>
      <c r="L225" s="12" t="s">
        <v>53</v>
      </c>
      <c r="M225" s="15">
        <v>-6</v>
      </c>
      <c r="N225" s="9">
        <v>4</v>
      </c>
      <c r="O225" s="15">
        <v>30.73105</v>
      </c>
      <c r="P225" s="15">
        <f t="shared" si="69"/>
        <v>7.18731893892346</v>
      </c>
      <c r="Q225" s="15"/>
      <c r="R225" s="15">
        <v>27.481975</v>
      </c>
      <c r="S225" s="15">
        <f t="shared" si="70"/>
        <v>6.42743151947366</v>
      </c>
      <c r="T225" s="15"/>
      <c r="U225" s="15">
        <f t="shared" si="67"/>
        <v>-0.111743208900753</v>
      </c>
      <c r="V225" s="15">
        <f t="shared" si="68"/>
        <v>0.0273494779128133</v>
      </c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  <c r="CA225" s="15"/>
      <c r="CB225" s="15"/>
      <c r="CC225" s="15"/>
      <c r="CD225" s="15"/>
      <c r="CE225" s="15"/>
      <c r="CF225" s="15"/>
      <c r="CG225" s="15"/>
      <c r="CH225" s="15"/>
      <c r="CI225" s="15"/>
      <c r="CJ225" s="15"/>
      <c r="CK225" s="15"/>
      <c r="CL225" s="15"/>
      <c r="CM225" s="15"/>
      <c r="CN225" s="15"/>
      <c r="CO225" s="15"/>
      <c r="CP225" s="15"/>
    </row>
    <row r="226" spans="1:94">
      <c r="A226" s="25" t="s">
        <v>83</v>
      </c>
      <c r="B226" s="7" t="s">
        <v>89</v>
      </c>
      <c r="C226" s="7" t="s">
        <v>90</v>
      </c>
      <c r="D226" s="7" t="s">
        <v>50</v>
      </c>
      <c r="E226" s="9">
        <v>4313</v>
      </c>
      <c r="F226" s="9">
        <v>1.9</v>
      </c>
      <c r="G226" s="25">
        <v>474.9</v>
      </c>
      <c r="H226" s="7" t="s">
        <v>51</v>
      </c>
      <c r="I226" s="9">
        <v>2</v>
      </c>
      <c r="J226" s="7" t="s">
        <v>52</v>
      </c>
      <c r="K226" s="15">
        <v>1.26</v>
      </c>
      <c r="L226" s="12" t="s">
        <v>53</v>
      </c>
      <c r="M226" s="15">
        <v>-3.7</v>
      </c>
      <c r="N226" s="9">
        <v>4</v>
      </c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>
        <v>19.6714333333333</v>
      </c>
      <c r="AF226" s="15">
        <f>AE226*0.200653713865162</f>
        <v>3.94714615538427</v>
      </c>
      <c r="AG226" s="15"/>
      <c r="AH226" s="15">
        <v>19.6676333333333</v>
      </c>
      <c r="AI226" s="17">
        <f>AH226*0.200653713865162</f>
        <v>3.94638367127158</v>
      </c>
      <c r="AJ226" s="15"/>
      <c r="AK226" s="15">
        <f>LN(AH226)-LN(AE226)</f>
        <v>-0.000193192179367863</v>
      </c>
      <c r="AL226" s="15">
        <f>(AI226^2)/(N226*(AH226^2))+(AF226^2)/(N226*(AE226^2))</f>
        <v>0.0201309564439412</v>
      </c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</row>
    <row r="227" spans="1:94">
      <c r="A227" s="25" t="s">
        <v>83</v>
      </c>
      <c r="B227" s="7" t="s">
        <v>89</v>
      </c>
      <c r="C227" s="7" t="s">
        <v>102</v>
      </c>
      <c r="D227" s="7" t="s">
        <v>50</v>
      </c>
      <c r="E227" s="9">
        <v>4513</v>
      </c>
      <c r="F227" s="9">
        <v>1.9</v>
      </c>
      <c r="G227" s="25">
        <v>474.9</v>
      </c>
      <c r="H227" s="7" t="s">
        <v>51</v>
      </c>
      <c r="I227" s="9">
        <v>2</v>
      </c>
      <c r="J227" s="7" t="s">
        <v>52</v>
      </c>
      <c r="K227" s="15">
        <v>0.98</v>
      </c>
      <c r="L227" s="12" t="s">
        <v>53</v>
      </c>
      <c r="M227" s="15">
        <v>-3.5</v>
      </c>
      <c r="N227" s="9">
        <v>4</v>
      </c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>
        <v>24.7925666666667</v>
      </c>
      <c r="AF227" s="15">
        <f>AE227*0.200653713865162</f>
        <v>4.97472057791629</v>
      </c>
      <c r="AG227" s="15"/>
      <c r="AH227" s="15">
        <v>22.5243333333333</v>
      </c>
      <c r="AI227" s="17">
        <f>AH227*0.200653713865162</f>
        <v>4.51959113567019</v>
      </c>
      <c r="AJ227" s="15"/>
      <c r="AK227" s="15">
        <f>LN(AH227)-LN(AE227)</f>
        <v>-0.0959476707477234</v>
      </c>
      <c r="AL227" s="15">
        <f>(AI227^2)/(N227*(AH227^2))+(AF227^2)/(N227*(AE227^2))</f>
        <v>0.0201309564439412</v>
      </c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  <c r="CA227" s="15"/>
      <c r="CB227" s="15"/>
      <c r="CC227" s="15"/>
      <c r="CD227" s="15"/>
      <c r="CE227" s="15"/>
      <c r="CF227" s="15"/>
      <c r="CG227" s="15"/>
      <c r="CH227" s="15"/>
      <c r="CI227" s="15"/>
      <c r="CJ227" s="15"/>
      <c r="CK227" s="15"/>
      <c r="CL227" s="15"/>
      <c r="CM227" s="15"/>
      <c r="CN227" s="15"/>
      <c r="CO227" s="15"/>
      <c r="CP227" s="15"/>
    </row>
    <row r="228" spans="1:94">
      <c r="A228" s="25" t="s">
        <v>83</v>
      </c>
      <c r="B228" s="7" t="s">
        <v>103</v>
      </c>
      <c r="C228" s="7" t="s">
        <v>104</v>
      </c>
      <c r="D228" s="7" t="s">
        <v>50</v>
      </c>
      <c r="E228" s="9">
        <v>4693</v>
      </c>
      <c r="F228" s="9">
        <v>1.9</v>
      </c>
      <c r="G228" s="25">
        <v>474.9</v>
      </c>
      <c r="H228" s="7" t="s">
        <v>51</v>
      </c>
      <c r="I228" s="9">
        <v>2</v>
      </c>
      <c r="J228" s="7" t="s">
        <v>52</v>
      </c>
      <c r="K228" s="15">
        <v>1.37</v>
      </c>
      <c r="L228" s="12" t="s">
        <v>53</v>
      </c>
      <c r="M228" s="15">
        <v>-4.3</v>
      </c>
      <c r="N228" s="9">
        <v>4</v>
      </c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>
        <v>46.1857666666667</v>
      </c>
      <c r="AF228" s="15">
        <f>AE228*0.200653713865162</f>
        <v>9.26734560937648</v>
      </c>
      <c r="AG228" s="15"/>
      <c r="AH228" s="15">
        <v>44.4051333333333</v>
      </c>
      <c r="AI228" s="17">
        <f>AH228*0.200653713865162</f>
        <v>8.91005491801103</v>
      </c>
      <c r="AJ228" s="15"/>
      <c r="AK228" s="15">
        <f>LN(AH228)-LN(AE228)</f>
        <v>-0.0393165914421481</v>
      </c>
      <c r="AL228" s="15">
        <f>(AI228^2)/(N228*(AH228^2))+(AF228^2)/(N228*(AE228^2))</f>
        <v>0.0201309564439411</v>
      </c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  <c r="CA228" s="15"/>
      <c r="CB228" s="15"/>
      <c r="CC228" s="15"/>
      <c r="CD228" s="15"/>
      <c r="CE228" s="15"/>
      <c r="CF228" s="15"/>
      <c r="CG228" s="15"/>
      <c r="CH228" s="15"/>
      <c r="CI228" s="15"/>
      <c r="CJ228" s="15"/>
      <c r="CK228" s="15"/>
      <c r="CL228" s="15"/>
      <c r="CM228" s="15"/>
      <c r="CN228" s="15"/>
      <c r="CO228" s="15"/>
      <c r="CP228" s="15"/>
    </row>
    <row r="229" spans="1:94">
      <c r="A229" s="25" t="s">
        <v>83</v>
      </c>
      <c r="B229" s="7" t="s">
        <v>103</v>
      </c>
      <c r="C229" s="7" t="s">
        <v>104</v>
      </c>
      <c r="D229" s="7" t="s">
        <v>50</v>
      </c>
      <c r="E229" s="9">
        <v>4313</v>
      </c>
      <c r="F229" s="9">
        <v>1.9</v>
      </c>
      <c r="G229" s="25">
        <v>474.9</v>
      </c>
      <c r="H229" s="7" t="s">
        <v>51</v>
      </c>
      <c r="I229" s="9">
        <v>2</v>
      </c>
      <c r="J229" s="7" t="s">
        <v>52</v>
      </c>
      <c r="K229" s="15">
        <v>1.26</v>
      </c>
      <c r="L229" s="12" t="s">
        <v>53</v>
      </c>
      <c r="M229" s="15">
        <v>-3.7</v>
      </c>
      <c r="N229" s="9">
        <v>4</v>
      </c>
      <c r="O229" s="15">
        <v>30.7742714285714</v>
      </c>
      <c r="P229" s="15">
        <f t="shared" ref="P229:P237" si="71">O229*0.230646992306071</f>
        <v>7.09799314541065</v>
      </c>
      <c r="Q229" s="15"/>
      <c r="R229" s="15">
        <v>25.4277428571429</v>
      </c>
      <c r="S229" s="15">
        <f t="shared" ref="S229:S237" si="72">R229*0.230646992306071</f>
        <v>5.86483241113219</v>
      </c>
      <c r="T229" s="15"/>
      <c r="U229" s="15">
        <f t="shared" ref="U229:U243" si="73">LN(R229)-LN(O229)</f>
        <v>-0.190838181221519</v>
      </c>
      <c r="V229" s="15">
        <f t="shared" ref="V229:V243" si="74">(S229^2)/(N229*(R229^2))+(P229^2)/(N229*(O229^2))</f>
        <v>0.0265990175299184</v>
      </c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  <c r="CA229" s="15"/>
      <c r="CB229" s="15"/>
      <c r="CC229" s="15"/>
      <c r="CD229" s="15"/>
      <c r="CE229" s="15"/>
      <c r="CF229" s="15"/>
      <c r="CG229" s="15"/>
      <c r="CH229" s="15"/>
      <c r="CI229" s="15"/>
      <c r="CJ229" s="15"/>
      <c r="CK229" s="15"/>
      <c r="CL229" s="15"/>
      <c r="CM229" s="15"/>
      <c r="CN229" s="15"/>
      <c r="CO229" s="15"/>
      <c r="CP229" s="15"/>
    </row>
    <row r="230" spans="1:94">
      <c r="A230" s="25" t="s">
        <v>83</v>
      </c>
      <c r="B230" s="7" t="s">
        <v>103</v>
      </c>
      <c r="C230" s="7" t="s">
        <v>104</v>
      </c>
      <c r="D230" s="7" t="s">
        <v>50</v>
      </c>
      <c r="E230" s="9">
        <v>4513</v>
      </c>
      <c r="F230" s="9">
        <v>1.9</v>
      </c>
      <c r="G230" s="25">
        <v>474.9</v>
      </c>
      <c r="H230" s="7" t="s">
        <v>51</v>
      </c>
      <c r="I230" s="9">
        <v>2</v>
      </c>
      <c r="J230" s="7" t="s">
        <v>52</v>
      </c>
      <c r="K230" s="15">
        <v>0.98</v>
      </c>
      <c r="L230" s="12" t="s">
        <v>53</v>
      </c>
      <c r="M230" s="15">
        <v>-3.5</v>
      </c>
      <c r="N230" s="9">
        <v>4</v>
      </c>
      <c r="O230" s="15">
        <v>39.5241857142857</v>
      </c>
      <c r="P230" s="15">
        <f t="shared" si="71"/>
        <v>9.11613455834657</v>
      </c>
      <c r="Q230" s="15"/>
      <c r="R230" s="15">
        <v>35.3251</v>
      </c>
      <c r="S230" s="15">
        <f t="shared" si="72"/>
        <v>8.14762806791119</v>
      </c>
      <c r="T230" s="15"/>
      <c r="U230" s="15">
        <f t="shared" si="73"/>
        <v>-0.112319021671295</v>
      </c>
      <c r="V230" s="15">
        <f t="shared" si="74"/>
        <v>0.0265990175299184</v>
      </c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  <c r="CA230" s="15"/>
      <c r="CB230" s="15"/>
      <c r="CC230" s="15"/>
      <c r="CD230" s="15"/>
      <c r="CE230" s="15"/>
      <c r="CF230" s="15"/>
      <c r="CG230" s="15"/>
      <c r="CH230" s="15"/>
      <c r="CI230" s="15"/>
      <c r="CJ230" s="15"/>
      <c r="CK230" s="15"/>
      <c r="CL230" s="15"/>
      <c r="CM230" s="15"/>
      <c r="CN230" s="15"/>
      <c r="CO230" s="15"/>
      <c r="CP230" s="15"/>
    </row>
    <row r="231" spans="1:94">
      <c r="A231" s="25" t="s">
        <v>83</v>
      </c>
      <c r="B231" s="7" t="s">
        <v>103</v>
      </c>
      <c r="C231" s="7" t="s">
        <v>104</v>
      </c>
      <c r="D231" s="7" t="s">
        <v>50</v>
      </c>
      <c r="E231" s="9">
        <v>4693</v>
      </c>
      <c r="F231" s="9">
        <v>1.9</v>
      </c>
      <c r="G231" s="25">
        <v>474.9</v>
      </c>
      <c r="H231" s="7" t="s">
        <v>51</v>
      </c>
      <c r="I231" s="9">
        <v>2</v>
      </c>
      <c r="J231" s="7" t="s">
        <v>52</v>
      </c>
      <c r="K231" s="15">
        <v>1.37</v>
      </c>
      <c r="L231" s="12" t="s">
        <v>53</v>
      </c>
      <c r="M231" s="15">
        <v>-4.3</v>
      </c>
      <c r="N231" s="9">
        <v>4</v>
      </c>
      <c r="O231" s="15">
        <v>48.2745714285714</v>
      </c>
      <c r="P231" s="15">
        <f t="shared" si="71"/>
        <v>11.1343847048646</v>
      </c>
      <c r="Q231" s="15"/>
      <c r="R231" s="15">
        <v>47.9780714285714</v>
      </c>
      <c r="S231" s="15">
        <f t="shared" si="72"/>
        <v>11.0659978716458</v>
      </c>
      <c r="T231" s="15"/>
      <c r="U231" s="15">
        <f t="shared" si="73"/>
        <v>-0.00616088928140357</v>
      </c>
      <c r="V231" s="15">
        <f t="shared" si="74"/>
        <v>0.0265990175299184</v>
      </c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  <c r="CA231" s="15"/>
      <c r="CB231" s="15"/>
      <c r="CC231" s="15"/>
      <c r="CD231" s="15"/>
      <c r="CE231" s="15"/>
      <c r="CF231" s="15"/>
      <c r="CG231" s="15"/>
      <c r="CH231" s="15"/>
      <c r="CI231" s="15"/>
      <c r="CJ231" s="15"/>
      <c r="CK231" s="15"/>
      <c r="CL231" s="15"/>
      <c r="CM231" s="15"/>
      <c r="CN231" s="15"/>
      <c r="CO231" s="15"/>
      <c r="CP231" s="15"/>
    </row>
    <row r="232" spans="1:94">
      <c r="A232" s="7" t="s">
        <v>83</v>
      </c>
      <c r="B232" s="7" t="s">
        <v>103</v>
      </c>
      <c r="C232" s="7" t="s">
        <v>102</v>
      </c>
      <c r="D232" s="7" t="s">
        <v>50</v>
      </c>
      <c r="E232" s="9">
        <v>4313</v>
      </c>
      <c r="F232" s="9">
        <v>1.3</v>
      </c>
      <c r="G232" s="9">
        <v>476.8</v>
      </c>
      <c r="H232" s="7" t="s">
        <v>51</v>
      </c>
      <c r="I232" s="9">
        <v>4</v>
      </c>
      <c r="J232" s="7" t="s">
        <v>52</v>
      </c>
      <c r="K232" s="9">
        <v>1.4</v>
      </c>
      <c r="L232" s="12" t="s">
        <v>53</v>
      </c>
      <c r="M232" s="15">
        <v>-3.7</v>
      </c>
      <c r="N232" s="9">
        <v>4</v>
      </c>
      <c r="O232" s="15">
        <v>30.592</v>
      </c>
      <c r="P232" s="15">
        <f t="shared" si="71"/>
        <v>7.05595278862732</v>
      </c>
      <c r="Q232" s="15"/>
      <c r="R232" s="15">
        <v>23.8851</v>
      </c>
      <c r="S232" s="15">
        <f t="shared" si="72"/>
        <v>5.50902647592974</v>
      </c>
      <c r="T232" s="15"/>
      <c r="U232" s="15">
        <f t="shared" si="73"/>
        <v>-0.247483703307758</v>
      </c>
      <c r="V232" s="15">
        <f t="shared" si="74"/>
        <v>0.0265990175299184</v>
      </c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  <c r="CA232" s="15"/>
      <c r="CB232" s="15"/>
      <c r="CC232" s="15"/>
      <c r="CD232" s="15"/>
      <c r="CE232" s="15"/>
      <c r="CF232" s="15"/>
      <c r="CG232" s="15"/>
      <c r="CH232" s="15"/>
      <c r="CI232" s="15"/>
      <c r="CJ232" s="15"/>
      <c r="CK232" s="15"/>
      <c r="CL232" s="15"/>
      <c r="CM232" s="15"/>
      <c r="CN232" s="15"/>
      <c r="CO232" s="15"/>
      <c r="CP232" s="15"/>
    </row>
    <row r="233" spans="1:94">
      <c r="A233" s="7" t="s">
        <v>83</v>
      </c>
      <c r="B233" s="7" t="s">
        <v>103</v>
      </c>
      <c r="C233" s="7" t="s">
        <v>102</v>
      </c>
      <c r="D233" s="7" t="s">
        <v>50</v>
      </c>
      <c r="E233" s="9">
        <v>4313</v>
      </c>
      <c r="F233" s="9">
        <v>1.3</v>
      </c>
      <c r="G233" s="9">
        <v>476.8</v>
      </c>
      <c r="H233" s="7" t="s">
        <v>51</v>
      </c>
      <c r="I233" s="9">
        <v>4</v>
      </c>
      <c r="J233" s="7" t="s">
        <v>52</v>
      </c>
      <c r="K233" s="9">
        <v>1.4</v>
      </c>
      <c r="L233" s="12" t="s">
        <v>53</v>
      </c>
      <c r="M233" s="15">
        <v>-3.7</v>
      </c>
      <c r="N233" s="9">
        <v>4</v>
      </c>
      <c r="O233" s="15">
        <v>20.3135</v>
      </c>
      <c r="P233" s="15">
        <f t="shared" si="71"/>
        <v>4.68524767820937</v>
      </c>
      <c r="Q233" s="15"/>
      <c r="R233" s="15">
        <v>21.6938</v>
      </c>
      <c r="S233" s="15">
        <f t="shared" si="72"/>
        <v>5.00360972168944</v>
      </c>
      <c r="T233" s="15"/>
      <c r="U233" s="15">
        <f t="shared" si="73"/>
        <v>0.0657408157892041</v>
      </c>
      <c r="V233" s="15">
        <f t="shared" si="74"/>
        <v>0.0265990175299184</v>
      </c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  <c r="CA233" s="15"/>
      <c r="CB233" s="15"/>
      <c r="CC233" s="15"/>
      <c r="CD233" s="15"/>
      <c r="CE233" s="15"/>
      <c r="CF233" s="15"/>
      <c r="CG233" s="15"/>
      <c r="CH233" s="15"/>
      <c r="CI233" s="15"/>
      <c r="CJ233" s="15"/>
      <c r="CK233" s="15"/>
      <c r="CL233" s="15"/>
      <c r="CM233" s="15"/>
      <c r="CN233" s="15"/>
      <c r="CO233" s="15"/>
      <c r="CP233" s="15"/>
    </row>
    <row r="234" spans="1:94">
      <c r="A234" s="7" t="s">
        <v>83</v>
      </c>
      <c r="B234" s="7" t="s">
        <v>103</v>
      </c>
      <c r="C234" s="7" t="s">
        <v>102</v>
      </c>
      <c r="D234" s="7" t="s">
        <v>50</v>
      </c>
      <c r="E234" s="9">
        <v>4513</v>
      </c>
      <c r="F234" s="9">
        <v>1.3</v>
      </c>
      <c r="G234" s="9">
        <v>476.8</v>
      </c>
      <c r="H234" s="7" t="s">
        <v>51</v>
      </c>
      <c r="I234" s="9">
        <v>4</v>
      </c>
      <c r="J234" s="7" t="s">
        <v>52</v>
      </c>
      <c r="K234" s="9">
        <v>1.4</v>
      </c>
      <c r="L234" s="12" t="s">
        <v>53</v>
      </c>
      <c r="M234" s="15">
        <v>-3.5</v>
      </c>
      <c r="N234" s="9">
        <v>4</v>
      </c>
      <c r="O234" s="15">
        <v>45.3506</v>
      </c>
      <c r="P234" s="15">
        <f t="shared" si="71"/>
        <v>10.4599794892757</v>
      </c>
      <c r="Q234" s="15"/>
      <c r="R234" s="15">
        <v>36.3921</v>
      </c>
      <c r="S234" s="15">
        <f t="shared" si="72"/>
        <v>8.39372840870177</v>
      </c>
      <c r="T234" s="15"/>
      <c r="U234" s="15">
        <f t="shared" si="73"/>
        <v>-0.220071688783014</v>
      </c>
      <c r="V234" s="15">
        <f t="shared" si="74"/>
        <v>0.0265990175299184</v>
      </c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</row>
    <row r="235" spans="1:94">
      <c r="A235" s="7" t="s">
        <v>83</v>
      </c>
      <c r="B235" s="7" t="s">
        <v>103</v>
      </c>
      <c r="C235" s="7" t="s">
        <v>102</v>
      </c>
      <c r="D235" s="7" t="s">
        <v>50</v>
      </c>
      <c r="E235" s="9">
        <v>4513</v>
      </c>
      <c r="F235" s="9">
        <v>1.3</v>
      </c>
      <c r="G235" s="9">
        <v>476.8</v>
      </c>
      <c r="H235" s="7" t="s">
        <v>51</v>
      </c>
      <c r="I235" s="9">
        <v>4</v>
      </c>
      <c r="J235" s="7" t="s">
        <v>52</v>
      </c>
      <c r="K235" s="9">
        <v>1.4</v>
      </c>
      <c r="L235" s="12" t="s">
        <v>53</v>
      </c>
      <c r="M235" s="15">
        <v>-3.5</v>
      </c>
      <c r="N235" s="9">
        <v>4</v>
      </c>
      <c r="O235" s="15">
        <v>25.6322</v>
      </c>
      <c r="P235" s="15">
        <f t="shared" si="71"/>
        <v>5.91198983618767</v>
      </c>
      <c r="Q235" s="15"/>
      <c r="R235" s="15">
        <v>28.3528</v>
      </c>
      <c r="S235" s="15">
        <f t="shared" si="72"/>
        <v>6.53948804345557</v>
      </c>
      <c r="T235" s="15"/>
      <c r="U235" s="15">
        <f t="shared" si="73"/>
        <v>0.100876417126802</v>
      </c>
      <c r="V235" s="15">
        <f t="shared" si="74"/>
        <v>0.0265990175299184</v>
      </c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  <c r="CB235" s="15"/>
      <c r="CC235" s="15"/>
      <c r="CD235" s="15"/>
      <c r="CE235" s="15"/>
      <c r="CF235" s="15"/>
      <c r="CG235" s="15"/>
      <c r="CH235" s="15"/>
      <c r="CI235" s="15"/>
      <c r="CJ235" s="15"/>
      <c r="CK235" s="15"/>
      <c r="CL235" s="15"/>
      <c r="CM235" s="15"/>
      <c r="CN235" s="15"/>
      <c r="CO235" s="15"/>
      <c r="CP235" s="15"/>
    </row>
    <row r="236" spans="1:94">
      <c r="A236" s="7" t="s">
        <v>83</v>
      </c>
      <c r="B236" s="7" t="s">
        <v>103</v>
      </c>
      <c r="C236" s="7" t="s">
        <v>102</v>
      </c>
      <c r="D236" s="7" t="s">
        <v>50</v>
      </c>
      <c r="E236" s="9">
        <v>4693</v>
      </c>
      <c r="F236" s="9">
        <v>1.3</v>
      </c>
      <c r="G236" s="9">
        <v>476.8</v>
      </c>
      <c r="H236" s="7" t="s">
        <v>51</v>
      </c>
      <c r="I236" s="9">
        <v>4</v>
      </c>
      <c r="J236" s="7" t="s">
        <v>52</v>
      </c>
      <c r="K236" s="9">
        <v>1.4</v>
      </c>
      <c r="L236" s="12" t="s">
        <v>53</v>
      </c>
      <c r="M236" s="15">
        <v>-4.3</v>
      </c>
      <c r="N236" s="9">
        <v>4</v>
      </c>
      <c r="O236" s="15">
        <v>50.6648</v>
      </c>
      <c r="P236" s="15">
        <f t="shared" si="71"/>
        <v>11.6856837357886</v>
      </c>
      <c r="Q236" s="15"/>
      <c r="R236" s="15">
        <v>46.2157</v>
      </c>
      <c r="S236" s="15">
        <f t="shared" si="72"/>
        <v>10.6595122023197</v>
      </c>
      <c r="T236" s="15"/>
      <c r="U236" s="15">
        <f t="shared" si="73"/>
        <v>-0.091911822194759</v>
      </c>
      <c r="V236" s="15">
        <f t="shared" si="74"/>
        <v>0.0265990175299184</v>
      </c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  <c r="CA236" s="15"/>
      <c r="CB236" s="15"/>
      <c r="CC236" s="15"/>
      <c r="CD236" s="15"/>
      <c r="CE236" s="15"/>
      <c r="CF236" s="15"/>
      <c r="CG236" s="15"/>
      <c r="CH236" s="15"/>
      <c r="CI236" s="15"/>
      <c r="CJ236" s="15"/>
      <c r="CK236" s="15"/>
      <c r="CL236" s="15"/>
      <c r="CM236" s="15"/>
      <c r="CN236" s="15"/>
      <c r="CO236" s="15"/>
      <c r="CP236" s="15"/>
    </row>
    <row r="237" spans="1:94">
      <c r="A237" s="7" t="s">
        <v>83</v>
      </c>
      <c r="B237" s="7" t="s">
        <v>103</v>
      </c>
      <c r="C237" s="7" t="s">
        <v>102</v>
      </c>
      <c r="D237" s="7" t="s">
        <v>50</v>
      </c>
      <c r="E237" s="9">
        <v>4693</v>
      </c>
      <c r="F237" s="9">
        <v>1.3</v>
      </c>
      <c r="G237" s="9">
        <v>476.8</v>
      </c>
      <c r="H237" s="7" t="s">
        <v>51</v>
      </c>
      <c r="I237" s="9">
        <v>4</v>
      </c>
      <c r="J237" s="7" t="s">
        <v>52</v>
      </c>
      <c r="K237" s="9">
        <v>1.4</v>
      </c>
      <c r="L237" s="12" t="s">
        <v>53</v>
      </c>
      <c r="M237" s="15">
        <v>-4.3</v>
      </c>
      <c r="N237" s="9">
        <v>4</v>
      </c>
      <c r="O237" s="15">
        <v>36.7971</v>
      </c>
      <c r="P237" s="15">
        <f t="shared" si="71"/>
        <v>8.48714044058572</v>
      </c>
      <c r="Q237" s="15"/>
      <c r="R237" s="15">
        <v>37.7217</v>
      </c>
      <c r="S237" s="15">
        <f t="shared" si="72"/>
        <v>8.70039664967192</v>
      </c>
      <c r="T237" s="15"/>
      <c r="U237" s="15">
        <f t="shared" si="73"/>
        <v>0.0248164879567998</v>
      </c>
      <c r="V237" s="15">
        <f t="shared" si="74"/>
        <v>0.0265990175299184</v>
      </c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  <c r="CA237" s="15"/>
      <c r="CB237" s="15"/>
      <c r="CC237" s="15"/>
      <c r="CD237" s="15"/>
      <c r="CE237" s="15"/>
      <c r="CF237" s="15"/>
      <c r="CG237" s="15"/>
      <c r="CH237" s="15"/>
      <c r="CI237" s="15"/>
      <c r="CJ237" s="15"/>
      <c r="CK237" s="15"/>
      <c r="CL237" s="15"/>
      <c r="CM237" s="15"/>
      <c r="CN237" s="15"/>
      <c r="CO237" s="15"/>
      <c r="CP237" s="15"/>
    </row>
    <row r="238" ht="16.2" customHeight="1" spans="1:94">
      <c r="A238" s="7" t="s">
        <v>66</v>
      </c>
      <c r="B238" s="7" t="s">
        <v>105</v>
      </c>
      <c r="C238" s="7" t="s">
        <v>106</v>
      </c>
      <c r="D238" s="7" t="s">
        <v>50</v>
      </c>
      <c r="E238" s="7">
        <v>4754</v>
      </c>
      <c r="F238" s="7">
        <v>-5.3</v>
      </c>
      <c r="G238" s="7">
        <v>269.7</v>
      </c>
      <c r="H238" s="7" t="s">
        <v>51</v>
      </c>
      <c r="I238" s="7">
        <v>1</v>
      </c>
      <c r="J238" s="7" t="s">
        <v>52</v>
      </c>
      <c r="K238" s="11">
        <v>2.59</v>
      </c>
      <c r="L238" s="12" t="s">
        <v>54</v>
      </c>
      <c r="M238" s="15">
        <v>-1.83</v>
      </c>
      <c r="N238" s="7">
        <v>3</v>
      </c>
      <c r="O238" s="11">
        <v>0.608048</v>
      </c>
      <c r="P238" s="15">
        <f t="shared" ref="P238:P243" si="75">Q238*(N238^0.5)</f>
        <v>0.146370417595223</v>
      </c>
      <c r="Q238" s="11">
        <v>0.084507</v>
      </c>
      <c r="R238" s="11">
        <v>0.758964</v>
      </c>
      <c r="S238" s="15">
        <f t="shared" ref="S238:S243" si="76">T238*(N238^0.5)</f>
        <v>0.211424513876703</v>
      </c>
      <c r="T238" s="11">
        <v>0.122066</v>
      </c>
      <c r="U238" s="15">
        <f t="shared" si="73"/>
        <v>0.221700519222304</v>
      </c>
      <c r="V238" s="15">
        <f t="shared" si="74"/>
        <v>0.0451827241187644</v>
      </c>
      <c r="W238" s="11"/>
      <c r="X238" s="11"/>
      <c r="Y238" s="11"/>
      <c r="Z238" s="11"/>
      <c r="AA238" s="11"/>
      <c r="AB238" s="11"/>
      <c r="AC238" s="11"/>
      <c r="AD238" s="11"/>
      <c r="AE238" s="11">
        <v>1597.1</v>
      </c>
      <c r="AF238" s="15">
        <f>AG238*(N238^0.5)</f>
        <v>140.579017044982</v>
      </c>
      <c r="AG238" s="11">
        <v>81.1633333333333</v>
      </c>
      <c r="AH238" s="11">
        <v>1669.56333333333</v>
      </c>
      <c r="AI238" s="15">
        <f>AJ238*(N238^0.5)</f>
        <v>140.579017044982</v>
      </c>
      <c r="AJ238" s="11">
        <v>81.1633333333333</v>
      </c>
      <c r="AK238" s="15">
        <f>LN(AH238)-LN(AE238)</f>
        <v>0.0443726305115435</v>
      </c>
      <c r="AL238" s="15">
        <f>(AI238^2)/(N238*(AH238^2))+(AF238^2)/(N238*(AE238^2))</f>
        <v>0.00494586371676265</v>
      </c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5"/>
      <c r="CC238" s="15"/>
      <c r="CD238" s="15"/>
      <c r="CE238" s="15"/>
      <c r="CF238" s="15"/>
      <c r="CG238" s="15"/>
      <c r="CH238" s="15"/>
      <c r="CI238" s="15"/>
      <c r="CJ238" s="15"/>
      <c r="CK238" s="15"/>
      <c r="CL238" s="15"/>
      <c r="CM238" s="15"/>
      <c r="CN238" s="15"/>
      <c r="CO238" s="15"/>
      <c r="CP238" s="15"/>
    </row>
    <row r="239" spans="1:94">
      <c r="A239" s="7" t="s">
        <v>66</v>
      </c>
      <c r="B239" s="7" t="s">
        <v>105</v>
      </c>
      <c r="C239" s="7" t="s">
        <v>106</v>
      </c>
      <c r="D239" s="7" t="s">
        <v>50</v>
      </c>
      <c r="E239" s="7">
        <v>4754</v>
      </c>
      <c r="F239" s="7">
        <v>-5.3</v>
      </c>
      <c r="G239" s="7">
        <v>269.7</v>
      </c>
      <c r="H239" s="7" t="s">
        <v>51</v>
      </c>
      <c r="I239" s="7">
        <v>1</v>
      </c>
      <c r="J239" s="7" t="s">
        <v>52</v>
      </c>
      <c r="K239" s="11">
        <v>5.16</v>
      </c>
      <c r="L239" s="12" t="s">
        <v>54</v>
      </c>
      <c r="M239" s="15">
        <v>-7.71</v>
      </c>
      <c r="N239" s="7">
        <v>3</v>
      </c>
      <c r="O239" s="11">
        <v>0.608048</v>
      </c>
      <c r="P239" s="15">
        <f t="shared" si="75"/>
        <v>0.146370417595223</v>
      </c>
      <c r="Q239" s="11">
        <v>0.084507</v>
      </c>
      <c r="R239" s="11">
        <v>0.703337</v>
      </c>
      <c r="S239" s="15">
        <f t="shared" si="76"/>
        <v>0.195160556793631</v>
      </c>
      <c r="T239" s="11">
        <v>0.112676</v>
      </c>
      <c r="U239" s="15">
        <f t="shared" si="73"/>
        <v>0.145582324840147</v>
      </c>
      <c r="V239" s="15">
        <f t="shared" si="74"/>
        <v>0.0449803474249377</v>
      </c>
      <c r="W239" s="11"/>
      <c r="X239" s="11"/>
      <c r="Y239" s="11"/>
      <c r="Z239" s="11"/>
      <c r="AA239" s="11"/>
      <c r="AB239" s="11"/>
      <c r="AC239" s="11"/>
      <c r="AD239" s="11"/>
      <c r="AE239" s="11">
        <v>1597.1</v>
      </c>
      <c r="AF239" s="15">
        <f>AG239*(N239^0.5)</f>
        <v>140.579017044982</v>
      </c>
      <c r="AG239" s="11">
        <v>81.1633333333333</v>
      </c>
      <c r="AH239" s="11">
        <v>1286.95666666667</v>
      </c>
      <c r="AI239" s="15">
        <f>AJ239*(N239^0.5)</f>
        <v>120.493001179875</v>
      </c>
      <c r="AJ239" s="11">
        <v>69.5666666666666</v>
      </c>
      <c r="AK239" s="15">
        <f>LN(AH239)-LN(AE239)</f>
        <v>-0.215909226666652</v>
      </c>
      <c r="AL239" s="15">
        <f>(AI239^2)/(N239*(AH239^2))+(AF239^2)/(N239*(AE239^2))</f>
        <v>0.00550455223566793</v>
      </c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5"/>
      <c r="CC239" s="15"/>
      <c r="CD239" s="15"/>
      <c r="CE239" s="15"/>
      <c r="CF239" s="15"/>
      <c r="CG239" s="15"/>
      <c r="CH239" s="15"/>
      <c r="CI239" s="15"/>
      <c r="CJ239" s="15"/>
      <c r="CK239" s="15"/>
      <c r="CL239" s="15"/>
      <c r="CM239" s="15"/>
      <c r="CN239" s="15"/>
      <c r="CO239" s="15"/>
      <c r="CP239" s="15"/>
    </row>
    <row r="240" spans="1:94">
      <c r="A240" s="7" t="s">
        <v>66</v>
      </c>
      <c r="B240" s="7" t="s">
        <v>105</v>
      </c>
      <c r="C240" s="7" t="s">
        <v>106</v>
      </c>
      <c r="D240" s="7" t="s">
        <v>50</v>
      </c>
      <c r="E240" s="7">
        <v>4754</v>
      </c>
      <c r="F240" s="7">
        <v>-5.3</v>
      </c>
      <c r="G240" s="7">
        <v>270</v>
      </c>
      <c r="H240" s="7" t="s">
        <v>51</v>
      </c>
      <c r="I240" s="7">
        <v>1</v>
      </c>
      <c r="J240" s="7" t="s">
        <v>52</v>
      </c>
      <c r="K240" s="11">
        <v>2.59</v>
      </c>
      <c r="L240" s="12" t="s">
        <v>54</v>
      </c>
      <c r="M240" s="15">
        <v>-1.83</v>
      </c>
      <c r="N240" s="7">
        <v>3</v>
      </c>
      <c r="O240" s="15">
        <v>289.458</v>
      </c>
      <c r="P240" s="15">
        <f t="shared" si="75"/>
        <v>102.939243595434</v>
      </c>
      <c r="Q240" s="15">
        <v>59.432</v>
      </c>
      <c r="R240" s="15">
        <v>391.973</v>
      </c>
      <c r="S240" s="15">
        <f t="shared" si="76"/>
        <v>117.75347415257</v>
      </c>
      <c r="T240" s="15">
        <v>67.985</v>
      </c>
      <c r="U240" s="15">
        <f t="shared" si="73"/>
        <v>0.303182751099222</v>
      </c>
      <c r="V240" s="15">
        <f t="shared" si="74"/>
        <v>0.072239486344422</v>
      </c>
      <c r="W240" s="15">
        <v>1056.3</v>
      </c>
      <c r="X240" s="15">
        <f>Y240*(N240^0.5)</f>
        <v>309.084466610666</v>
      </c>
      <c r="Y240" s="15">
        <v>178.45</v>
      </c>
      <c r="Z240" s="15">
        <v>1456.1</v>
      </c>
      <c r="AA240" s="15">
        <f>AB240*(N240^0.5)</f>
        <v>205.871558987637</v>
      </c>
      <c r="AB240" s="15">
        <v>118.86</v>
      </c>
      <c r="AC240" s="15">
        <f>LN(Z240)-LN(W240)</f>
        <v>0.320989392887742</v>
      </c>
      <c r="AD240" s="15">
        <f>(AA240^2)/(N240*(Z240^2))+(X240^2)/(N240*(W240^2))</f>
        <v>0.0352035958415483</v>
      </c>
      <c r="AE240" s="11"/>
      <c r="AF240" s="15"/>
      <c r="AG240" s="11"/>
      <c r="AH240" s="11"/>
      <c r="AI240" s="15"/>
      <c r="AJ240" s="11"/>
      <c r="AK240" s="15"/>
      <c r="AL240" s="15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5"/>
      <c r="CC240" s="15"/>
      <c r="CD240" s="15"/>
      <c r="CE240" s="15"/>
      <c r="CF240" s="15"/>
      <c r="CG240" s="15"/>
      <c r="CH240" s="15"/>
      <c r="CI240" s="15"/>
      <c r="CJ240" s="15"/>
      <c r="CK240" s="15"/>
      <c r="CL240" s="15"/>
      <c r="CM240" s="15"/>
      <c r="CN240" s="15"/>
      <c r="CO240" s="15"/>
      <c r="CP240" s="15"/>
    </row>
    <row r="241" spans="1:94">
      <c r="A241" s="7" t="s">
        <v>66</v>
      </c>
      <c r="B241" s="7" t="s">
        <v>105</v>
      </c>
      <c r="C241" s="7" t="s">
        <v>106</v>
      </c>
      <c r="D241" s="7" t="s">
        <v>50</v>
      </c>
      <c r="E241" s="7">
        <v>4754</v>
      </c>
      <c r="F241" s="7">
        <v>-5.3</v>
      </c>
      <c r="G241" s="7">
        <v>270</v>
      </c>
      <c r="H241" s="7" t="s">
        <v>51</v>
      </c>
      <c r="I241" s="7">
        <v>1</v>
      </c>
      <c r="J241" s="7" t="s">
        <v>52</v>
      </c>
      <c r="K241" s="11">
        <v>5.16</v>
      </c>
      <c r="L241" s="12" t="s">
        <v>54</v>
      </c>
      <c r="M241" s="15">
        <v>-7.71</v>
      </c>
      <c r="N241" s="7">
        <v>3</v>
      </c>
      <c r="O241" s="15">
        <v>289.458</v>
      </c>
      <c r="P241" s="15">
        <f t="shared" si="75"/>
        <v>102.939243595434</v>
      </c>
      <c r="Q241" s="15">
        <v>59.432</v>
      </c>
      <c r="R241" s="15">
        <v>307.701</v>
      </c>
      <c r="S241" s="15">
        <f t="shared" si="76"/>
        <v>88.1787066133315</v>
      </c>
      <c r="T241" s="15">
        <v>50.91</v>
      </c>
      <c r="U241" s="15">
        <f t="shared" si="73"/>
        <v>0.0611183234734147</v>
      </c>
      <c r="V241" s="15">
        <f t="shared" si="74"/>
        <v>0.0695316258530053</v>
      </c>
      <c r="W241" s="15">
        <v>1056.3</v>
      </c>
      <c r="X241" s="15">
        <f>Y241*(N241^0.5)</f>
        <v>309.084466610666</v>
      </c>
      <c r="Y241" s="15">
        <v>178.45</v>
      </c>
      <c r="Z241" s="15">
        <v>1227.43</v>
      </c>
      <c r="AA241" s="15">
        <f>AB241*(N241^0.5)</f>
        <v>132.346002206338</v>
      </c>
      <c r="AB241" s="15">
        <v>76.4099999999999</v>
      </c>
      <c r="AC241" s="15">
        <f>LN(Z241)-LN(W241)</f>
        <v>0.150150316736909</v>
      </c>
      <c r="AD241" s="15">
        <f>(AA241^2)/(N241*(Z241^2))+(X241^2)/(N241*(W241^2))</f>
        <v>0.0324156150394313</v>
      </c>
      <c r="AE241" s="11"/>
      <c r="AF241" s="15"/>
      <c r="AG241" s="11"/>
      <c r="AH241" s="11"/>
      <c r="AI241" s="15"/>
      <c r="AJ241" s="11"/>
      <c r="AK241" s="15"/>
      <c r="AL241" s="15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5"/>
      <c r="CC241" s="15"/>
      <c r="CD241" s="15"/>
      <c r="CE241" s="15"/>
      <c r="CF241" s="15"/>
      <c r="CG241" s="15"/>
      <c r="CH241" s="15"/>
      <c r="CI241" s="15"/>
      <c r="CJ241" s="15"/>
      <c r="CK241" s="15"/>
      <c r="CL241" s="15"/>
      <c r="CM241" s="15"/>
      <c r="CN241" s="15"/>
      <c r="CO241" s="15"/>
      <c r="CP241" s="15"/>
    </row>
    <row r="242" spans="1:94">
      <c r="A242" s="7" t="s">
        <v>66</v>
      </c>
      <c r="B242" s="7" t="s">
        <v>105</v>
      </c>
      <c r="C242" s="7" t="s">
        <v>106</v>
      </c>
      <c r="D242" s="7" t="s">
        <v>50</v>
      </c>
      <c r="E242" s="7">
        <v>4754</v>
      </c>
      <c r="F242" s="7">
        <v>-5.3</v>
      </c>
      <c r="G242" s="7">
        <v>269.7</v>
      </c>
      <c r="H242" s="7" t="s">
        <v>51</v>
      </c>
      <c r="I242" s="7">
        <v>6</v>
      </c>
      <c r="J242" s="7" t="s">
        <v>57</v>
      </c>
      <c r="K242" s="11">
        <v>2.88</v>
      </c>
      <c r="L242" s="12" t="s">
        <v>54</v>
      </c>
      <c r="M242" s="15">
        <v>-1.83</v>
      </c>
      <c r="N242" s="7">
        <v>3</v>
      </c>
      <c r="O242" s="15">
        <v>137.57</v>
      </c>
      <c r="P242" s="15">
        <f t="shared" si="75"/>
        <v>8.22724133595217</v>
      </c>
      <c r="Q242" s="11">
        <v>4.75</v>
      </c>
      <c r="R242" s="15">
        <v>378.59</v>
      </c>
      <c r="S242" s="15">
        <f t="shared" si="76"/>
        <v>39.9064506063869</v>
      </c>
      <c r="T242" s="15">
        <v>23.04</v>
      </c>
      <c r="U242" s="15">
        <f t="shared" si="73"/>
        <v>1.01232094685259</v>
      </c>
      <c r="V242" s="15">
        <f t="shared" si="74"/>
        <v>0.00489579641966192</v>
      </c>
      <c r="W242" s="15">
        <v>1464.06</v>
      </c>
      <c r="X242" s="15">
        <f>Y242*(N242^0.5)</f>
        <v>170.451119972853</v>
      </c>
      <c r="Y242" s="15">
        <v>98.41</v>
      </c>
      <c r="Z242" s="15">
        <v>2016.98</v>
      </c>
      <c r="AA242" s="15">
        <f>AB242*(N242^0.5)</f>
        <v>58.0929840858601</v>
      </c>
      <c r="AB242" s="15">
        <v>33.54</v>
      </c>
      <c r="AC242" s="15">
        <f>LN(Z242)-LN(W242)</f>
        <v>0.320387944900631</v>
      </c>
      <c r="AD242" s="15">
        <f>(AA242^2)/(N242*(Z242^2))+(X242^2)/(N242*(W242^2))</f>
        <v>0.00479466840380773</v>
      </c>
      <c r="AE242" s="11"/>
      <c r="AF242" s="15"/>
      <c r="AG242" s="11"/>
      <c r="AH242" s="11"/>
      <c r="AI242" s="15"/>
      <c r="AJ242" s="11"/>
      <c r="AK242" s="15"/>
      <c r="AL242" s="15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5">
        <v>0.693846</v>
      </c>
      <c r="BT242" s="15">
        <f>BU242*(N242^0.5)</f>
        <v>0.0862699866233908</v>
      </c>
      <c r="BU242" s="15">
        <v>0.0498080000000001</v>
      </c>
      <c r="BV242" s="15">
        <v>1.1375</v>
      </c>
      <c r="BW242" s="15">
        <f>BX242*(N242^0.5)</f>
        <v>0.21650635094611</v>
      </c>
      <c r="BX242" s="15">
        <v>0.125</v>
      </c>
      <c r="BY242" s="15">
        <f>LN(BV242)-LN(BS242)</f>
        <v>0.494338116959487</v>
      </c>
      <c r="BZ242" s="15">
        <f>(BW242^2)/(N242*(BV242^2))+(BT242^2)/(N242*(BS242^2))</f>
        <v>0.0172289772876105</v>
      </c>
      <c r="CA242" s="11"/>
      <c r="CB242" s="15"/>
      <c r="CC242" s="15"/>
      <c r="CD242" s="15"/>
      <c r="CE242" s="15"/>
      <c r="CF242" s="15"/>
      <c r="CG242" s="15"/>
      <c r="CH242" s="15"/>
      <c r="CI242" s="15"/>
      <c r="CJ242" s="15"/>
      <c r="CK242" s="15"/>
      <c r="CL242" s="15"/>
      <c r="CM242" s="15"/>
      <c r="CN242" s="15"/>
      <c r="CO242" s="15"/>
      <c r="CP242" s="15"/>
    </row>
    <row r="243" spans="1:94">
      <c r="A243" s="7" t="s">
        <v>66</v>
      </c>
      <c r="B243" s="7" t="s">
        <v>105</v>
      </c>
      <c r="C243" s="7" t="s">
        <v>106</v>
      </c>
      <c r="D243" s="7" t="s">
        <v>50</v>
      </c>
      <c r="E243" s="9">
        <v>4754</v>
      </c>
      <c r="F243" s="9">
        <v>-5.3</v>
      </c>
      <c r="G243" s="9">
        <v>269.7</v>
      </c>
      <c r="H243" s="7" t="s">
        <v>51</v>
      </c>
      <c r="I243" s="9">
        <v>6</v>
      </c>
      <c r="J243" s="7" t="s">
        <v>57</v>
      </c>
      <c r="K243" s="15">
        <v>5.75</v>
      </c>
      <c r="L243" s="12" t="s">
        <v>54</v>
      </c>
      <c r="M243" s="15">
        <v>-7.71</v>
      </c>
      <c r="N243" s="7">
        <v>3</v>
      </c>
      <c r="O243" s="15">
        <v>137.57</v>
      </c>
      <c r="P243" s="15">
        <f t="shared" si="75"/>
        <v>8.22724133595217</v>
      </c>
      <c r="Q243" s="11">
        <v>4.75</v>
      </c>
      <c r="R243" s="15">
        <v>284.05</v>
      </c>
      <c r="S243" s="15">
        <f t="shared" si="76"/>
        <v>20.0225073354962</v>
      </c>
      <c r="T243" s="15">
        <v>11.56</v>
      </c>
      <c r="U243" s="15">
        <f t="shared" si="73"/>
        <v>0.725017400530231</v>
      </c>
      <c r="V243" s="15">
        <f t="shared" si="74"/>
        <v>0.00284842499390989</v>
      </c>
      <c r="W243" s="15">
        <v>1464.06</v>
      </c>
      <c r="X243" s="15">
        <f>Y243*(N243^0.5)</f>
        <v>170.451119972853</v>
      </c>
      <c r="Y243" s="15">
        <v>98.41</v>
      </c>
      <c r="Z243" s="15">
        <v>2508.21</v>
      </c>
      <c r="AA243" s="15">
        <f>AB243*(N243^0.5)</f>
        <v>298.120584998755</v>
      </c>
      <c r="AB243" s="15">
        <v>172.12</v>
      </c>
      <c r="AC243" s="15">
        <f>LN(Z243)-LN(W243)</f>
        <v>0.538355953016885</v>
      </c>
      <c r="AD243" s="15">
        <f>(AA243^2)/(N243*(Z243^2))+(X243^2)/(N243*(W243^2))</f>
        <v>0.00922721787093376</v>
      </c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>
        <v>0.693846</v>
      </c>
      <c r="BT243" s="15">
        <f>BU243*(N243^0.5)</f>
        <v>0.0862699866233908</v>
      </c>
      <c r="BU243" s="15">
        <v>0.0498080000000001</v>
      </c>
      <c r="BV243" s="15">
        <v>1.43135</v>
      </c>
      <c r="BW243" s="15">
        <f>BX243*(N243^0.5)</f>
        <v>0.129903810567666</v>
      </c>
      <c r="BX243" s="15">
        <v>0.0750000000000002</v>
      </c>
      <c r="BY243" s="15">
        <f>LN(BV243)-LN(BS243)</f>
        <v>0.72412329999184</v>
      </c>
      <c r="BZ243" s="15">
        <f>(BW243^2)/(N243*(BV243^2))+(BT243^2)/(N243*(BS243^2))</f>
        <v>0.00789870042341302</v>
      </c>
      <c r="CA243" s="15"/>
      <c r="CB243" s="15"/>
      <c r="CC243" s="15"/>
      <c r="CD243" s="15"/>
      <c r="CE243" s="15"/>
      <c r="CF243" s="15"/>
      <c r="CG243" s="15"/>
      <c r="CH243" s="15"/>
      <c r="CI243" s="15"/>
      <c r="CJ243" s="15"/>
      <c r="CK243" s="15"/>
      <c r="CL243" s="15"/>
      <c r="CM243" s="15"/>
      <c r="CN243" s="15"/>
      <c r="CO243" s="15"/>
      <c r="CP243" s="15"/>
    </row>
    <row r="244" ht="14.4" customHeight="1" spans="1:94">
      <c r="A244" s="7" t="s">
        <v>107</v>
      </c>
      <c r="B244" s="7" t="s">
        <v>108</v>
      </c>
      <c r="C244" s="7" t="s">
        <v>109</v>
      </c>
      <c r="D244" s="7" t="s">
        <v>50</v>
      </c>
      <c r="E244" s="9">
        <v>4634</v>
      </c>
      <c r="F244" s="9">
        <v>-3.8</v>
      </c>
      <c r="G244" s="9">
        <v>383</v>
      </c>
      <c r="H244" s="7" t="s">
        <v>51</v>
      </c>
      <c r="I244" s="9">
        <v>4</v>
      </c>
      <c r="J244" s="7" t="s">
        <v>52</v>
      </c>
      <c r="K244" s="15">
        <v>1.4</v>
      </c>
      <c r="L244" s="12" t="s">
        <v>53</v>
      </c>
      <c r="M244" s="15">
        <v>-2</v>
      </c>
      <c r="N244" s="9">
        <v>3</v>
      </c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>
        <v>16.5</v>
      </c>
      <c r="AF244" s="15">
        <f>AE244*0.14788825040494</f>
        <v>2.44015613168151</v>
      </c>
      <c r="AG244" s="15"/>
      <c r="AH244" s="15">
        <v>17.1</v>
      </c>
      <c r="AI244" s="15">
        <f>AH244*0.14788825040494</f>
        <v>2.52888908192447</v>
      </c>
      <c r="AJ244" s="15"/>
      <c r="AK244" s="15">
        <f>LN(AH244)-LN(AE244)</f>
        <v>0.0357180826020795</v>
      </c>
      <c r="AL244" s="15">
        <f>(AI244^2)/(N244*(AH244^2))+(AF244^2)/(N244*(AE244^2))</f>
        <v>0.0145806230718895</v>
      </c>
      <c r="AM244" s="15">
        <v>327.794</v>
      </c>
      <c r="AN244" s="15">
        <v>64.271</v>
      </c>
      <c r="AO244" s="15"/>
      <c r="AP244" s="15">
        <v>715.715</v>
      </c>
      <c r="AQ244" s="15">
        <v>101.212</v>
      </c>
      <c r="AR244" s="15"/>
      <c r="AS244" s="15">
        <f>LN(AP244)-LN(AM244)</f>
        <v>0.780896680728686</v>
      </c>
      <c r="AT244" s="15">
        <f>(AQ244^2)/(N244*(AP244^2))+(AN244^2)/(N244*(AM244^2))</f>
        <v>0.019480610463304</v>
      </c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BV244" s="15"/>
      <c r="BW244" s="15"/>
      <c r="BX244" s="15"/>
      <c r="BY244" s="15"/>
      <c r="BZ244" s="15"/>
      <c r="CA244" s="15"/>
      <c r="CB244" s="15"/>
      <c r="CC244" s="15"/>
      <c r="CD244" s="15"/>
      <c r="CE244" s="15"/>
      <c r="CF244" s="15"/>
      <c r="CG244" s="15"/>
      <c r="CH244" s="15"/>
      <c r="CI244" s="15"/>
      <c r="CJ244" s="15"/>
      <c r="CK244" s="15"/>
      <c r="CL244" s="15"/>
      <c r="CM244" s="15"/>
      <c r="CN244" s="15"/>
      <c r="CO244" s="15"/>
      <c r="CP244" s="15"/>
    </row>
    <row r="245" ht="14.4" customHeight="1" spans="1:94">
      <c r="A245" s="7" t="s">
        <v>107</v>
      </c>
      <c r="B245" s="7" t="s">
        <v>110</v>
      </c>
      <c r="C245" s="7" t="s">
        <v>111</v>
      </c>
      <c r="D245" s="7" t="s">
        <v>50</v>
      </c>
      <c r="E245" s="9">
        <v>4635</v>
      </c>
      <c r="F245" s="9">
        <v>-3.8</v>
      </c>
      <c r="G245" s="9">
        <v>290.9</v>
      </c>
      <c r="H245" s="7" t="s">
        <v>81</v>
      </c>
      <c r="I245" s="9">
        <v>1</v>
      </c>
      <c r="J245" s="7" t="s">
        <v>52</v>
      </c>
      <c r="K245" s="15">
        <v>1.67</v>
      </c>
      <c r="L245" s="12" t="s">
        <v>53</v>
      </c>
      <c r="M245" s="15">
        <v>-3.5</v>
      </c>
      <c r="N245" s="9">
        <v>5</v>
      </c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>
        <v>306.511</v>
      </c>
      <c r="AV245" s="23">
        <f>AW245*(N245^0.5)</f>
        <v>32.7829926181244</v>
      </c>
      <c r="AW245" s="15">
        <v>14.661</v>
      </c>
      <c r="AX245" s="15">
        <v>553.25</v>
      </c>
      <c r="AY245" s="23">
        <f>AZ245*(N245^0.5)</f>
        <v>49.1577184173554</v>
      </c>
      <c r="AZ245" s="15">
        <v>21.984</v>
      </c>
      <c r="BA245" s="15">
        <f>LN(AX245)-LN(AU245)</f>
        <v>0.590556335128744</v>
      </c>
      <c r="BB245" s="15">
        <f>(AY245^2)/(N245*(AX245^2))+(AV245^2)/(N245*(AU245^2))</f>
        <v>0.00386684759242295</v>
      </c>
      <c r="BC245" s="15">
        <v>200.609</v>
      </c>
      <c r="BD245" s="15">
        <f>BE245*(N245^0.5)</f>
        <v>21.8530923441054</v>
      </c>
      <c r="BE245" s="15">
        <v>9.773</v>
      </c>
      <c r="BF245" s="15">
        <v>312.92</v>
      </c>
      <c r="BG245" s="15">
        <f>BH245*(N245^0.5)</f>
        <v>27.3113342771824</v>
      </c>
      <c r="BH245" s="15">
        <v>12.214</v>
      </c>
      <c r="BI245" s="15">
        <f>LN(BF245)-LN(BC245)</f>
        <v>0.444589826891678</v>
      </c>
      <c r="BJ245" s="15">
        <f>(BG245^2)/(N245*(BF245^2))+(BD245^2)/(N245*(BC245^2))</f>
        <v>0.00389683635255531</v>
      </c>
      <c r="BK245" s="15">
        <v>38.4785</v>
      </c>
      <c r="BL245" s="15">
        <f>BM245*(N245^0.5)</f>
        <v>13.6686363328607</v>
      </c>
      <c r="BM245" s="15">
        <v>6.1128</v>
      </c>
      <c r="BN245" s="15">
        <v>114.133</v>
      </c>
      <c r="BO245" s="15">
        <f>BP245*(N245^0.5)</f>
        <v>21.859800548038</v>
      </c>
      <c r="BP245" s="15">
        <v>9.77600000000001</v>
      </c>
      <c r="BQ245" s="15">
        <f>LN(BN245)-LN(BK245)</f>
        <v>1.08726479128573</v>
      </c>
      <c r="BR245" s="15">
        <f>(BO245^2)/(N245*(BN245^2))+(BL245^2)/(N245*(BK245^2))</f>
        <v>0.0325740564393989</v>
      </c>
      <c r="BS245" s="15"/>
      <c r="BT245" s="15"/>
      <c r="BU245" s="15"/>
      <c r="BV245" s="15"/>
      <c r="BW245" s="15"/>
      <c r="BX245" s="15"/>
      <c r="BY245" s="15"/>
      <c r="BZ245" s="15"/>
      <c r="CA245" s="15"/>
      <c r="CB245" s="15"/>
      <c r="CC245" s="15"/>
      <c r="CD245" s="15"/>
      <c r="CE245" s="15"/>
      <c r="CF245" s="15"/>
      <c r="CG245" s="15"/>
      <c r="CH245" s="15"/>
      <c r="CI245" s="15"/>
      <c r="CJ245" s="15"/>
      <c r="CK245" s="15"/>
      <c r="CL245" s="15"/>
      <c r="CM245" s="15"/>
      <c r="CN245" s="15"/>
      <c r="CO245" s="15"/>
      <c r="CP245" s="15"/>
    </row>
    <row r="246" ht="14.4" customHeight="1" spans="1:94">
      <c r="A246" s="7" t="s">
        <v>107</v>
      </c>
      <c r="B246" s="7" t="s">
        <v>110</v>
      </c>
      <c r="C246" s="7" t="s">
        <v>111</v>
      </c>
      <c r="D246" s="7" t="s">
        <v>50</v>
      </c>
      <c r="E246" s="9">
        <v>4635</v>
      </c>
      <c r="F246" s="9">
        <v>-3.8</v>
      </c>
      <c r="G246" s="9">
        <v>290.9</v>
      </c>
      <c r="H246" s="7" t="s">
        <v>81</v>
      </c>
      <c r="I246" s="9">
        <v>2</v>
      </c>
      <c r="J246" s="7" t="s">
        <v>52</v>
      </c>
      <c r="K246" s="15">
        <v>1.67</v>
      </c>
      <c r="L246" s="12" t="s">
        <v>53</v>
      </c>
      <c r="M246" s="15">
        <v>-3.5</v>
      </c>
      <c r="N246" s="9">
        <v>5</v>
      </c>
      <c r="O246" s="15"/>
      <c r="P246" s="15"/>
      <c r="Q246" s="15"/>
      <c r="R246" s="15"/>
      <c r="S246" s="15"/>
      <c r="T246" s="15"/>
      <c r="U246" s="15"/>
      <c r="V246" s="15"/>
      <c r="W246" s="15">
        <v>1.74261</v>
      </c>
      <c r="X246" s="15">
        <f>Y246*(N246^0.5)</f>
        <v>0.604364452958643</v>
      </c>
      <c r="Y246" s="15">
        <v>0.27028</v>
      </c>
      <c r="Z246" s="15">
        <v>1.63354</v>
      </c>
      <c r="AA246" s="15">
        <f>AB246*(N246^0.5)</f>
        <v>0.422996979303635</v>
      </c>
      <c r="AB246" s="15">
        <v>0.18917</v>
      </c>
      <c r="AC246" s="15">
        <f>LN(Z246)-LN(W246)</f>
        <v>-0.0646345502937801</v>
      </c>
      <c r="AD246" s="15">
        <f>(AA246^2)/(N246*(Z246^2))+(X246^2)/(N246*(W246^2))</f>
        <v>0.0374667219755625</v>
      </c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>
        <v>374.677</v>
      </c>
      <c r="AV246" s="23">
        <f>AW246*(N246^0.5)</f>
        <v>43.6950043483234</v>
      </c>
      <c r="AW246" s="15">
        <v>19.541</v>
      </c>
      <c r="AX246" s="15">
        <v>581.062</v>
      </c>
      <c r="AY246" s="23">
        <f>AZ246*(N246^0.5)</f>
        <v>68.3252931204836</v>
      </c>
      <c r="AZ246" s="15">
        <v>30.556</v>
      </c>
      <c r="BA246" s="15">
        <f>LN(AX246)-LN(AU246)</f>
        <v>0.438793142246697</v>
      </c>
      <c r="BB246" s="15">
        <f>(AY246^2)/(N246*(AX246^2))+(AV246^2)/(N246*(AU246^2))</f>
        <v>0.00548540330013267</v>
      </c>
      <c r="BC246" s="15">
        <v>238.462</v>
      </c>
      <c r="BD246" s="15">
        <f>BE246*(N246^0.5)</f>
        <v>28.6663914715473</v>
      </c>
      <c r="BE246" s="15">
        <v>12.82</v>
      </c>
      <c r="BF246" s="15">
        <v>333.333</v>
      </c>
      <c r="BG246" s="15">
        <f>BH246*(N246^0.5)</f>
        <v>34.4019058338343</v>
      </c>
      <c r="BH246" s="15">
        <v>15.385</v>
      </c>
      <c r="BI246" s="15">
        <f>LN(BF246)-LN(BC246)</f>
        <v>0.334932021819829</v>
      </c>
      <c r="BJ246" s="15">
        <f>(BG246^2)/(N246*(BF246^2))+(BD246^2)/(N246*(BC246^2))</f>
        <v>0.00502055343458926</v>
      </c>
      <c r="BK246" s="15">
        <v>56.4103</v>
      </c>
      <c r="BL246" s="15">
        <f>BM246*(N246^0.5)</f>
        <v>11.4670038022144</v>
      </c>
      <c r="BM246" s="15">
        <v>5.1282</v>
      </c>
      <c r="BN246" s="15">
        <v>130.769</v>
      </c>
      <c r="BO246" s="15">
        <f>BP246*(N246^0.5)</f>
        <v>22.9353492452153</v>
      </c>
      <c r="BP246" s="15">
        <v>10.257</v>
      </c>
      <c r="BQ246" s="15">
        <f>LN(BN246)-LN(BK246)</f>
        <v>0.840780641931596</v>
      </c>
      <c r="BR246" s="15">
        <f>(BO246^2)/(N246*(BN246^2))+(BL246^2)/(N246*(BK246^2))</f>
        <v>0.0144166428628341</v>
      </c>
      <c r="BS246" s="15"/>
      <c r="BT246" s="15"/>
      <c r="BU246" s="15"/>
      <c r="BV246" s="15"/>
      <c r="BW246" s="15"/>
      <c r="BX246" s="15"/>
      <c r="BY246" s="15"/>
      <c r="BZ246" s="15"/>
      <c r="CA246" s="15"/>
      <c r="CB246" s="15"/>
      <c r="CC246" s="15"/>
      <c r="CD246" s="15"/>
      <c r="CE246" s="15"/>
      <c r="CF246" s="15"/>
      <c r="CG246" s="15"/>
      <c r="CH246" s="15"/>
      <c r="CI246" s="15"/>
      <c r="CJ246" s="15"/>
      <c r="CK246" s="15"/>
      <c r="CL246" s="15"/>
      <c r="CM246" s="15"/>
      <c r="CN246" s="15"/>
      <c r="CO246" s="15"/>
      <c r="CP246" s="15"/>
    </row>
    <row r="247" ht="16.95" customHeight="1" spans="1:94">
      <c r="A247" s="7" t="s">
        <v>107</v>
      </c>
      <c r="B247" s="7" t="s">
        <v>110</v>
      </c>
      <c r="C247" s="7" t="s">
        <v>111</v>
      </c>
      <c r="D247" s="7" t="s">
        <v>50</v>
      </c>
      <c r="E247" s="9">
        <v>4635</v>
      </c>
      <c r="F247" s="9">
        <v>-5.9</v>
      </c>
      <c r="G247" s="9">
        <v>267.6</v>
      </c>
      <c r="H247" s="7" t="s">
        <v>81</v>
      </c>
      <c r="I247" s="9">
        <v>3</v>
      </c>
      <c r="J247" s="7" t="s">
        <v>52</v>
      </c>
      <c r="K247" s="15">
        <v>1.77</v>
      </c>
      <c r="L247" s="12" t="s">
        <v>53</v>
      </c>
      <c r="M247" s="15">
        <v>-12.4</v>
      </c>
      <c r="N247" s="9">
        <v>5</v>
      </c>
      <c r="O247" s="15">
        <v>0.414239</v>
      </c>
      <c r="P247" s="15">
        <f>Q247*(N247^0.5)</f>
        <v>0.0868376999062043</v>
      </c>
      <c r="Q247" s="15">
        <v>0.038835</v>
      </c>
      <c r="R247" s="15">
        <v>0.453074</v>
      </c>
      <c r="S247" s="15">
        <f>T247*(N247^0.5)</f>
        <v>0.0578917999374696</v>
      </c>
      <c r="T247" s="15">
        <v>0.02589</v>
      </c>
      <c r="U247" s="15">
        <f>LN(R247)-LN(O247)</f>
        <v>0.0896123656095493</v>
      </c>
      <c r="V247" s="15">
        <f>(S247^2)/(N247*(R247^2))+(P247^2)/(N247*(O247^2))</f>
        <v>0.0120544254712659</v>
      </c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>
        <v>2.6875</v>
      </c>
      <c r="BT247" s="15">
        <f>BU247*(N247^0.5)</f>
        <v>0.419262745781211</v>
      </c>
      <c r="BU247" s="15">
        <v>0.1875</v>
      </c>
      <c r="BV247" s="15">
        <v>3.5</v>
      </c>
      <c r="BW247" s="15">
        <f>BX247*(N247^0.5)</f>
        <v>0.419262745781211</v>
      </c>
      <c r="BX247" s="15">
        <v>0.1875</v>
      </c>
      <c r="BY247" s="15">
        <f>LN(BV247)-LN(BS247)</f>
        <v>0.264151575041587</v>
      </c>
      <c r="BZ247" s="15">
        <f>(BW247^2)/(N247*(BV247^2))+(BT247^2)/(N247*(BS247^2))</f>
        <v>0.00773739390293706</v>
      </c>
      <c r="CA247" s="15"/>
      <c r="CB247" s="15"/>
      <c r="CC247" s="15"/>
      <c r="CD247" s="15"/>
      <c r="CE247" s="15"/>
      <c r="CF247" s="15"/>
      <c r="CG247" s="15"/>
      <c r="CH247" s="15"/>
      <c r="CI247" s="15"/>
      <c r="CJ247" s="15"/>
      <c r="CK247" s="15"/>
      <c r="CL247" s="15"/>
      <c r="CM247" s="15"/>
      <c r="CN247" s="15"/>
      <c r="CO247" s="15"/>
      <c r="CP247" s="15"/>
    </row>
    <row r="248" spans="1:94">
      <c r="A248" s="7" t="s">
        <v>107</v>
      </c>
      <c r="B248" s="7" t="s">
        <v>110</v>
      </c>
      <c r="C248" s="7" t="s">
        <v>111</v>
      </c>
      <c r="D248" s="7" t="s">
        <v>50</v>
      </c>
      <c r="E248" s="9">
        <v>4635</v>
      </c>
      <c r="F248" s="9">
        <v>-3.8</v>
      </c>
      <c r="G248" s="9">
        <v>290.9</v>
      </c>
      <c r="H248" s="7" t="s">
        <v>81</v>
      </c>
      <c r="I248" s="9">
        <v>3</v>
      </c>
      <c r="J248" s="7" t="s">
        <v>52</v>
      </c>
      <c r="K248" s="15">
        <v>1.59</v>
      </c>
      <c r="L248" s="12" t="s">
        <v>53</v>
      </c>
      <c r="M248" s="15">
        <v>-17.4</v>
      </c>
      <c r="N248" s="9">
        <v>5</v>
      </c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>
        <v>2.21045</v>
      </c>
      <c r="AV248" s="15">
        <f>AW248*(N248^0.5)</f>
        <v>0.618764730733742</v>
      </c>
      <c r="AW248" s="15">
        <v>0.27672</v>
      </c>
      <c r="AX248" s="15">
        <v>2.87096</v>
      </c>
      <c r="AY248" s="15">
        <f>AZ248*(N248^0.5)</f>
        <v>0.674644069491461</v>
      </c>
      <c r="AZ248" s="15">
        <v>0.30171</v>
      </c>
      <c r="BA248" s="15">
        <f>LN(AX248)-LN(AU248)</f>
        <v>0.261450353902701</v>
      </c>
      <c r="BB248" s="15">
        <f>(AY248^2)/(N248*(AX248^2))+(AV248^2)/(N248*(AU248^2))</f>
        <v>0.0267157974691954</v>
      </c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>
        <v>2.68937</v>
      </c>
      <c r="BT248" s="15">
        <f>BU248*(N248^0.5)</f>
        <v>1.66837503937214</v>
      </c>
      <c r="BU248" s="15">
        <v>0.74612</v>
      </c>
      <c r="BV248" s="15">
        <v>3.46624</v>
      </c>
      <c r="BW248" s="15">
        <f>BX248*(N248^0.5)</f>
        <v>1.6219989895188</v>
      </c>
      <c r="BX248" s="15">
        <v>0.72538</v>
      </c>
      <c r="BY248" s="15">
        <f>LN(BV248)-LN(BS248)</f>
        <v>0.253763467540578</v>
      </c>
      <c r="BZ248" s="15">
        <f>(BW248^2)/(N248*(BV248^2))+(BT248^2)/(N248*(BS248^2))</f>
        <v>0.12076299961832</v>
      </c>
      <c r="CA248" s="15"/>
      <c r="CB248" s="15"/>
      <c r="CC248" s="15"/>
      <c r="CD248" s="15"/>
      <c r="CE248" s="15"/>
      <c r="CF248" s="15"/>
      <c r="CG248" s="15"/>
      <c r="CH248" s="15"/>
      <c r="CI248" s="15"/>
      <c r="CJ248" s="15"/>
      <c r="CK248" s="15"/>
      <c r="CL248" s="15"/>
      <c r="CM248" s="15"/>
      <c r="CN248" s="15"/>
      <c r="CO248" s="15"/>
      <c r="CP248" s="15"/>
    </row>
    <row r="249" spans="1:94">
      <c r="A249" s="7" t="s">
        <v>107</v>
      </c>
      <c r="B249" s="7" t="s">
        <v>110</v>
      </c>
      <c r="C249" s="7" t="s">
        <v>111</v>
      </c>
      <c r="D249" s="7" t="s">
        <v>50</v>
      </c>
      <c r="E249" s="9">
        <v>4635</v>
      </c>
      <c r="F249" s="9">
        <v>-3.8</v>
      </c>
      <c r="G249" s="9">
        <v>290.9</v>
      </c>
      <c r="H249" s="7" t="s">
        <v>81</v>
      </c>
      <c r="I249" s="9">
        <v>3</v>
      </c>
      <c r="J249" s="7" t="s">
        <v>52</v>
      </c>
      <c r="K249" s="15">
        <v>1.59</v>
      </c>
      <c r="L249" s="12" t="s">
        <v>53</v>
      </c>
      <c r="M249" s="15">
        <v>-17.4</v>
      </c>
      <c r="N249" s="9">
        <v>5</v>
      </c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>
        <v>2.5815</v>
      </c>
      <c r="AV249" s="15">
        <f>AW249*(N249^0.5)</f>
        <v>0.675359611244262</v>
      </c>
      <c r="AW249" s="15">
        <v>0.30203</v>
      </c>
      <c r="AX249" s="15">
        <v>2.60037</v>
      </c>
      <c r="AY249" s="15">
        <f>AZ249*(N249^0.5)</f>
        <v>0.618764730733742</v>
      </c>
      <c r="AZ249" s="15">
        <v>0.27672</v>
      </c>
      <c r="BA249" s="15">
        <f>LN(AX249)-LN(AU249)</f>
        <v>0.00728311725739816</v>
      </c>
      <c r="BB249" s="15">
        <f>(AY249^2)/(N249*(AX249^2))+(AV249^2)/(N249*(AU249^2))</f>
        <v>0.0250127868010741</v>
      </c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>
        <v>2.72029</v>
      </c>
      <c r="BT249" s="15">
        <f>BU249*(N249^0.5)</f>
        <v>1.11262270424435</v>
      </c>
      <c r="BU249" s="15">
        <v>0.49758</v>
      </c>
      <c r="BV249" s="15">
        <v>3.41493</v>
      </c>
      <c r="BW249" s="15">
        <f>BX249*(N249^0.5)</f>
        <v>1.3435861656403</v>
      </c>
      <c r="BX249" s="15">
        <v>0.60087</v>
      </c>
      <c r="BY249" s="15">
        <f>LN(BV249)-LN(BS249)</f>
        <v>0.227418502737156</v>
      </c>
      <c r="BZ249" s="15">
        <f>(BW249^2)/(N249*(BV249^2))+(BT249^2)/(N249*(BS249^2))</f>
        <v>0.0644173980439308</v>
      </c>
      <c r="CA249" s="15"/>
      <c r="CB249" s="15"/>
      <c r="CC249" s="15"/>
      <c r="CD249" s="15"/>
      <c r="CE249" s="15"/>
      <c r="CF249" s="15"/>
      <c r="CG249" s="15"/>
      <c r="CH249" s="15"/>
      <c r="CI249" s="15"/>
      <c r="CJ249" s="15"/>
      <c r="CK249" s="15"/>
      <c r="CL249" s="15"/>
      <c r="CM249" s="15"/>
      <c r="CN249" s="15"/>
      <c r="CO249" s="15"/>
      <c r="CP249" s="15"/>
    </row>
    <row r="250" ht="14.4" customHeight="1" spans="1:94">
      <c r="A250" s="7" t="s">
        <v>107</v>
      </c>
      <c r="B250" s="7" t="s">
        <v>110</v>
      </c>
      <c r="C250" s="7" t="s">
        <v>111</v>
      </c>
      <c r="D250" s="7" t="s">
        <v>50</v>
      </c>
      <c r="E250" s="9">
        <v>4634</v>
      </c>
      <c r="F250" s="9">
        <v>-5.9</v>
      </c>
      <c r="G250" s="9">
        <v>267.6</v>
      </c>
      <c r="H250" s="7" t="s">
        <v>81</v>
      </c>
      <c r="I250" s="9">
        <v>2</v>
      </c>
      <c r="J250" s="7" t="s">
        <v>52</v>
      </c>
      <c r="K250" s="15">
        <v>1.66</v>
      </c>
      <c r="L250" s="12" t="s">
        <v>53</v>
      </c>
      <c r="M250" s="15">
        <v>-2.11</v>
      </c>
      <c r="N250" s="9">
        <v>5</v>
      </c>
      <c r="O250" s="15"/>
      <c r="P250" s="15"/>
      <c r="Q250" s="15"/>
      <c r="R250" s="15"/>
      <c r="S250" s="15"/>
      <c r="T250" s="15"/>
      <c r="U250" s="15"/>
      <c r="V250" s="15"/>
      <c r="W250" s="15">
        <v>1761.8</v>
      </c>
      <c r="X250" s="15">
        <f>Y250*(N250^0.5)</f>
        <v>198.562836401981</v>
      </c>
      <c r="Y250" s="15">
        <v>88.8</v>
      </c>
      <c r="Z250" s="15">
        <v>1612.58</v>
      </c>
      <c r="AA250" s="15">
        <f>AB250*(N250^0.5)</f>
        <v>259.428606749526</v>
      </c>
      <c r="AB250" s="15">
        <v>116.02</v>
      </c>
      <c r="AC250" s="15">
        <f>LN(Z250)-LN(W250)</f>
        <v>-0.0885006328333224</v>
      </c>
      <c r="AD250" s="15">
        <f>(AA250^2)/(N250*(Z250^2))+(X250^2)/(N250*(W250^2))</f>
        <v>0.00771680674083408</v>
      </c>
      <c r="AE250" s="15">
        <v>6.98925</v>
      </c>
      <c r="AF250" s="15">
        <f>AG250*(N250^0.5)</f>
        <v>0.240422028940777</v>
      </c>
      <c r="AG250" s="15">
        <v>0.10752</v>
      </c>
      <c r="AH250" s="15">
        <v>6.88172</v>
      </c>
      <c r="AI250" s="15">
        <f>AJ250*(N250^0.5)</f>
        <v>0.721310808181882</v>
      </c>
      <c r="AJ250" s="15">
        <v>0.32258</v>
      </c>
      <c r="AK250" s="15">
        <f>LN(AH250)-LN(AE250)</f>
        <v>-0.0155046336512781</v>
      </c>
      <c r="AL250" s="15">
        <f>(AI250^2)/(N250*(AH250^2))+(AF250^2)/(N250*(AE250^2))</f>
        <v>0.0024339130242044</v>
      </c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  <c r="CB250" s="15"/>
      <c r="CC250" s="15"/>
      <c r="CD250" s="15"/>
      <c r="CE250" s="15"/>
      <c r="CF250" s="15"/>
      <c r="CG250" s="15"/>
      <c r="CH250" s="15"/>
      <c r="CI250" s="15"/>
      <c r="CJ250" s="15"/>
      <c r="CK250" s="15"/>
      <c r="CL250" s="15"/>
      <c r="CM250" s="15"/>
      <c r="CN250" s="15"/>
      <c r="CO250" s="15"/>
      <c r="CP250" s="15"/>
    </row>
    <row r="251" ht="14.4" customHeight="1" spans="1:94">
      <c r="A251" s="7" t="s">
        <v>107</v>
      </c>
      <c r="B251" s="7" t="s">
        <v>110</v>
      </c>
      <c r="C251" s="7" t="s">
        <v>111</v>
      </c>
      <c r="D251" s="7" t="s">
        <v>50</v>
      </c>
      <c r="E251" s="9">
        <v>4634</v>
      </c>
      <c r="F251" s="9">
        <v>-5.9</v>
      </c>
      <c r="G251" s="9">
        <v>267.6</v>
      </c>
      <c r="H251" s="7" t="s">
        <v>81</v>
      </c>
      <c r="I251" s="9">
        <v>2</v>
      </c>
      <c r="J251" s="7" t="s">
        <v>52</v>
      </c>
      <c r="K251" s="15">
        <v>4.08</v>
      </c>
      <c r="L251" s="12" t="s">
        <v>54</v>
      </c>
      <c r="M251" s="15">
        <v>-0.73</v>
      </c>
      <c r="N251" s="9">
        <v>5</v>
      </c>
      <c r="O251" s="15"/>
      <c r="P251" s="15"/>
      <c r="Q251" s="15"/>
      <c r="R251" s="15"/>
      <c r="S251" s="15"/>
      <c r="T251" s="15"/>
      <c r="U251" s="15"/>
      <c r="V251" s="15"/>
      <c r="W251" s="15">
        <v>1853.08</v>
      </c>
      <c r="X251" s="15">
        <f>Y251*(N251^0.5)</f>
        <v>335.879770900243</v>
      </c>
      <c r="Y251" s="15">
        <v>150.21</v>
      </c>
      <c r="Z251" s="15">
        <v>1613.37</v>
      </c>
      <c r="AA251" s="15">
        <f>AB251*(N251^0.5)</f>
        <v>366.357377433566</v>
      </c>
      <c r="AB251" s="15">
        <v>163.84</v>
      </c>
      <c r="AC251" s="15">
        <f>LN(Z251)-LN(W251)</f>
        <v>-0.138523960528985</v>
      </c>
      <c r="AD251" s="15">
        <f>(AA251^2)/(N251*(Z251^2))+(X251^2)/(N251*(W251^2))</f>
        <v>0.0168833545194063</v>
      </c>
      <c r="AE251" s="15">
        <v>6.77419</v>
      </c>
      <c r="AF251" s="15">
        <f>AG251*(N251^0.5)</f>
        <v>0.480888779241105</v>
      </c>
      <c r="AG251" s="15">
        <v>0.21506</v>
      </c>
      <c r="AH251" s="15">
        <v>6.98925</v>
      </c>
      <c r="AI251" s="15">
        <f>AJ251*(N251^0.5)</f>
        <v>0.48086641856133</v>
      </c>
      <c r="AJ251" s="15">
        <v>0.21505</v>
      </c>
      <c r="AK251" s="15">
        <f>LN(AH251)-LN(AE251)</f>
        <v>0.0312534519290761</v>
      </c>
      <c r="AL251" s="15">
        <f>(AI251^2)/(N251*(AH251^2))+(AF251^2)/(N251*(AE251^2))</f>
        <v>0.00195458173942757</v>
      </c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BV251" s="15"/>
      <c r="BW251" s="15"/>
      <c r="BX251" s="15"/>
      <c r="BY251" s="15"/>
      <c r="BZ251" s="15"/>
      <c r="CA251" s="15"/>
      <c r="CB251" s="15"/>
      <c r="CC251" s="15"/>
      <c r="CD251" s="15"/>
      <c r="CE251" s="15"/>
      <c r="CF251" s="15"/>
      <c r="CG251" s="15"/>
      <c r="CH251" s="15"/>
      <c r="CI251" s="15"/>
      <c r="CJ251" s="15"/>
      <c r="CK251" s="15"/>
      <c r="CL251" s="15"/>
      <c r="CM251" s="15"/>
      <c r="CN251" s="15"/>
      <c r="CO251" s="15"/>
      <c r="CP251" s="15"/>
    </row>
    <row r="252" ht="14.4" customHeight="1" spans="1:94">
      <c r="A252" s="7" t="s">
        <v>107</v>
      </c>
      <c r="B252" s="7" t="s">
        <v>110</v>
      </c>
      <c r="C252" s="7" t="s">
        <v>111</v>
      </c>
      <c r="D252" s="7" t="s">
        <v>50</v>
      </c>
      <c r="E252" s="9">
        <v>4635</v>
      </c>
      <c r="F252" s="9">
        <v>-3.8</v>
      </c>
      <c r="G252" s="9">
        <v>290.9</v>
      </c>
      <c r="H252" s="7" t="s">
        <v>81</v>
      </c>
      <c r="I252" s="9">
        <v>2</v>
      </c>
      <c r="J252" s="7" t="s">
        <v>52</v>
      </c>
      <c r="K252" s="15">
        <v>1.76</v>
      </c>
      <c r="L252" s="12" t="s">
        <v>53</v>
      </c>
      <c r="M252" s="15">
        <v>-2</v>
      </c>
      <c r="N252" s="9">
        <v>4</v>
      </c>
      <c r="O252" s="15">
        <v>0.391054</v>
      </c>
      <c r="P252" s="15">
        <f>Q252*(N252^0.5)</f>
        <v>0.06901</v>
      </c>
      <c r="Q252" s="15">
        <v>0.034505</v>
      </c>
      <c r="R252" s="15">
        <v>0.417891</v>
      </c>
      <c r="S252" s="15">
        <f>T252*(N252^0.5)</f>
        <v>0.057508</v>
      </c>
      <c r="T252" s="15">
        <v>0.028754</v>
      </c>
      <c r="U252" s="15">
        <f>LN(R252)-LN(O252)</f>
        <v>0.066374975102975</v>
      </c>
      <c r="V252" s="15">
        <f>(S252^2)/(N252*(R252^2))+(P252^2)/(N252*(O252^2))</f>
        <v>0.0125200338455827</v>
      </c>
      <c r="W252" s="15">
        <v>12.0141</v>
      </c>
      <c r="X252" s="15">
        <f>Y252*(N252^0.5)</f>
        <v>1.9788</v>
      </c>
      <c r="Y252" s="15">
        <v>0.989400000000002</v>
      </c>
      <c r="Z252" s="15">
        <v>9.82332</v>
      </c>
      <c r="AA252" s="15">
        <f>AB252*(N252^0.5)</f>
        <v>1.97876</v>
      </c>
      <c r="AB252" s="15">
        <v>0.989379999999999</v>
      </c>
      <c r="AC252" s="15">
        <f>LN(Z252)-LN(W252)</f>
        <v>-0.201321809247717</v>
      </c>
      <c r="AD252" s="15">
        <f>(AA252^2)/(N252*(Z252^2))+(X252^2)/(N252*(W252^2))</f>
        <v>0.0169260653534097</v>
      </c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BV252" s="15"/>
      <c r="BW252" s="15"/>
      <c r="BX252" s="15"/>
      <c r="BY252" s="15"/>
      <c r="BZ252" s="15"/>
      <c r="CA252" s="15"/>
      <c r="CB252" s="15"/>
      <c r="CC252" s="15"/>
      <c r="CD252" s="15"/>
      <c r="CE252" s="15"/>
      <c r="CF252" s="15"/>
      <c r="CG252" s="15"/>
      <c r="CH252" s="15"/>
      <c r="CI252" s="15"/>
      <c r="CJ252" s="15"/>
      <c r="CK252" s="15"/>
      <c r="CL252" s="15"/>
      <c r="CM252" s="15"/>
      <c r="CN252" s="15"/>
      <c r="CO252" s="15"/>
      <c r="CP252" s="15"/>
    </row>
    <row r="253" ht="14.4" customHeight="1" spans="1:94">
      <c r="A253" s="7" t="s">
        <v>107</v>
      </c>
      <c r="B253" s="7" t="s">
        <v>110</v>
      </c>
      <c r="C253" s="7" t="s">
        <v>111</v>
      </c>
      <c r="D253" s="7" t="s">
        <v>50</v>
      </c>
      <c r="E253" s="9">
        <v>4635</v>
      </c>
      <c r="F253" s="9">
        <v>-3.8</v>
      </c>
      <c r="G253" s="9">
        <v>290.9</v>
      </c>
      <c r="H253" s="7" t="s">
        <v>81</v>
      </c>
      <c r="I253" s="9">
        <v>2</v>
      </c>
      <c r="J253" s="7" t="s">
        <v>52</v>
      </c>
      <c r="K253" s="15">
        <v>1.75</v>
      </c>
      <c r="L253" s="12" t="s">
        <v>53</v>
      </c>
      <c r="M253" s="15">
        <v>-0.89</v>
      </c>
      <c r="N253" s="9">
        <v>5</v>
      </c>
      <c r="O253" s="15">
        <v>0.379553</v>
      </c>
      <c r="P253" s="15">
        <f>Q253*(N253^0.5)</f>
        <v>0.090012916434254</v>
      </c>
      <c r="Q253" s="15">
        <v>0.040255</v>
      </c>
      <c r="R253" s="15">
        <v>0.354633</v>
      </c>
      <c r="S253" s="15">
        <f>T253*(N253^0.5)</f>
        <v>0.0814398318085199</v>
      </c>
      <c r="T253" s="15">
        <v>0.036421</v>
      </c>
      <c r="U253" s="15">
        <f>LN(R253)-LN(O253)</f>
        <v>-0.0679107926126921</v>
      </c>
      <c r="V253" s="15">
        <f>(S253^2)/(N253*(R253^2))+(P253^2)/(N253*(O253^2))</f>
        <v>0.0217959055508262</v>
      </c>
      <c r="W253" s="15">
        <v>15.3357</v>
      </c>
      <c r="X253" s="15">
        <f>Y253*(N253^0.5)</f>
        <v>1.26427283447838</v>
      </c>
      <c r="Y253" s="15">
        <v>0.5654</v>
      </c>
      <c r="Z253" s="15">
        <v>15.6184</v>
      </c>
      <c r="AA253" s="15">
        <f>AB253*(N253^0.5)</f>
        <v>0.632136417239191</v>
      </c>
      <c r="AB253" s="15">
        <v>0.2827</v>
      </c>
      <c r="AC253" s="15">
        <f>LN(Z253)-LN(W253)</f>
        <v>0.0182662626497834</v>
      </c>
      <c r="AD253" s="15">
        <f>(AA253^2)/(N253*(Z253^2))+(X253^2)/(N253*(W253^2))</f>
        <v>0.00168689196324423</v>
      </c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  <c r="BP253" s="15"/>
      <c r="BQ253" s="15"/>
      <c r="BR253" s="15"/>
      <c r="BS253" s="15"/>
      <c r="BT253" s="15"/>
      <c r="BU253" s="15"/>
      <c r="BV253" s="15"/>
      <c r="BW253" s="15"/>
      <c r="BX253" s="15"/>
      <c r="BY253" s="15"/>
      <c r="BZ253" s="15"/>
      <c r="CA253" s="15"/>
      <c r="CB253" s="15"/>
      <c r="CC253" s="15"/>
      <c r="CD253" s="15"/>
      <c r="CE253" s="15"/>
      <c r="CF253" s="15"/>
      <c r="CG253" s="15"/>
      <c r="CH253" s="15"/>
      <c r="CI253" s="15"/>
      <c r="CJ253" s="15"/>
      <c r="CK253" s="15"/>
      <c r="CL253" s="15"/>
      <c r="CM253" s="15"/>
      <c r="CN253" s="15"/>
      <c r="CO253" s="15"/>
      <c r="CP253" s="15"/>
    </row>
    <row r="254" spans="1:94">
      <c r="A254" s="7" t="s">
        <v>107</v>
      </c>
      <c r="B254" s="7" t="s">
        <v>112</v>
      </c>
      <c r="C254" s="7" t="s">
        <v>113</v>
      </c>
      <c r="D254" s="7" t="s">
        <v>50</v>
      </c>
      <c r="E254" s="9">
        <v>4635</v>
      </c>
      <c r="F254" s="9">
        <v>-3.8</v>
      </c>
      <c r="G254" s="9">
        <v>290.9</v>
      </c>
      <c r="H254" s="7" t="s">
        <v>81</v>
      </c>
      <c r="I254" s="9">
        <v>1</v>
      </c>
      <c r="J254" s="7" t="s">
        <v>52</v>
      </c>
      <c r="K254" s="15">
        <v>1</v>
      </c>
      <c r="L254" s="12" t="s">
        <v>53</v>
      </c>
      <c r="M254" s="15">
        <v>-1.55</v>
      </c>
      <c r="N254" s="9">
        <v>5</v>
      </c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>
        <v>8.75</v>
      </c>
      <c r="AF254" s="15">
        <v>4.59</v>
      </c>
      <c r="AG254" s="15"/>
      <c r="AH254" s="15">
        <v>7.99</v>
      </c>
      <c r="AI254" s="15">
        <f>AJ254*(N254^0.5)</f>
        <v>7.84859860102426</v>
      </c>
      <c r="AJ254" s="15">
        <v>3.51</v>
      </c>
      <c r="AK254" s="15">
        <f>LN(AH254)-LN(AE254)</f>
        <v>-0.0908629405913399</v>
      </c>
      <c r="AL254" s="15">
        <f>(AI254^2)/(N254*(AH254^2))+(AF254^2)/(N254*(AE254^2))</f>
        <v>0.24801875699829</v>
      </c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15"/>
      <c r="BU254" s="15"/>
      <c r="BV254" s="15"/>
      <c r="BW254" s="15"/>
      <c r="BX254" s="15"/>
      <c r="BY254" s="15"/>
      <c r="BZ254" s="15"/>
      <c r="CA254" s="15"/>
      <c r="CB254" s="15"/>
      <c r="CC254" s="15"/>
      <c r="CD254" s="15"/>
      <c r="CE254" s="15"/>
      <c r="CF254" s="15"/>
      <c r="CG254" s="15"/>
      <c r="CH254" s="15"/>
      <c r="CI254" s="15"/>
      <c r="CJ254" s="15"/>
      <c r="CK254" s="15"/>
      <c r="CL254" s="15"/>
      <c r="CM254" s="15"/>
      <c r="CN254" s="15"/>
      <c r="CO254" s="15"/>
      <c r="CP254" s="15"/>
    </row>
    <row r="255" spans="1:94">
      <c r="A255" s="7" t="s">
        <v>107</v>
      </c>
      <c r="B255" s="7" t="s">
        <v>112</v>
      </c>
      <c r="C255" s="7" t="s">
        <v>113</v>
      </c>
      <c r="D255" s="7" t="s">
        <v>50</v>
      </c>
      <c r="E255" s="9">
        <v>4635</v>
      </c>
      <c r="F255" s="9">
        <v>-3.8</v>
      </c>
      <c r="G255" s="9">
        <v>290.9</v>
      </c>
      <c r="H255" s="7" t="s">
        <v>81</v>
      </c>
      <c r="I255" s="9">
        <v>1</v>
      </c>
      <c r="J255" s="7" t="s">
        <v>52</v>
      </c>
      <c r="K255" s="15">
        <v>2</v>
      </c>
      <c r="L255" s="12" t="s">
        <v>54</v>
      </c>
      <c r="M255" s="15">
        <v>-1.56</v>
      </c>
      <c r="N255" s="9">
        <v>5</v>
      </c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>
        <v>8.75</v>
      </c>
      <c r="AF255" s="15">
        <v>4.59</v>
      </c>
      <c r="AG255" s="15"/>
      <c r="AH255" s="15">
        <v>7.81</v>
      </c>
      <c r="AI255" s="15">
        <f>AJ255*(N255^0.5)</f>
        <v>6.3951544156494</v>
      </c>
      <c r="AJ255" s="15">
        <v>2.86</v>
      </c>
      <c r="AK255" s="15">
        <f>LN(AH255)-LN(AE255)</f>
        <v>-0.113648736517928</v>
      </c>
      <c r="AL255" s="15">
        <f>(AI255^2)/(N255*(AH255^2))+(AF255^2)/(N255*(AE255^2))</f>
        <v>0.189135413644037</v>
      </c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15"/>
      <c r="CA255" s="15"/>
      <c r="CB255" s="15"/>
      <c r="CC255" s="15"/>
      <c r="CD255" s="15"/>
      <c r="CE255" s="15"/>
      <c r="CF255" s="15"/>
      <c r="CG255" s="15"/>
      <c r="CH255" s="15"/>
      <c r="CI255" s="15"/>
      <c r="CJ255" s="15"/>
      <c r="CK255" s="15"/>
      <c r="CL255" s="15"/>
      <c r="CM255" s="15"/>
      <c r="CN255" s="15"/>
      <c r="CO255" s="15"/>
      <c r="CP255" s="15"/>
    </row>
    <row r="256" spans="1:94">
      <c r="A256" s="7" t="s">
        <v>107</v>
      </c>
      <c r="B256" s="7" t="s">
        <v>110</v>
      </c>
      <c r="C256" s="7" t="s">
        <v>111</v>
      </c>
      <c r="D256" s="7" t="s">
        <v>50</v>
      </c>
      <c r="E256" s="9">
        <v>4634</v>
      </c>
      <c r="F256" s="9">
        <v>-5.9</v>
      </c>
      <c r="G256" s="9">
        <v>267.6</v>
      </c>
      <c r="H256" s="7" t="s">
        <v>81</v>
      </c>
      <c r="I256" s="9">
        <v>1</v>
      </c>
      <c r="J256" s="7" t="s">
        <v>52</v>
      </c>
      <c r="K256" s="15">
        <v>2.44</v>
      </c>
      <c r="L256" s="12" t="s">
        <v>54</v>
      </c>
      <c r="M256" s="15">
        <v>-12.47</v>
      </c>
      <c r="N256" s="9">
        <v>5</v>
      </c>
      <c r="O256" s="15">
        <v>176.944</v>
      </c>
      <c r="P256" s="15">
        <f>Q256*(N256^0.5)</f>
        <v>47.1407851016506</v>
      </c>
      <c r="Q256" s="15">
        <v>21.082</v>
      </c>
      <c r="R256" s="15">
        <v>214.319</v>
      </c>
      <c r="S256" s="15">
        <f>T256*(N256^0.5)</f>
        <v>36.6603344911091</v>
      </c>
      <c r="T256" s="15">
        <v>16.395</v>
      </c>
      <c r="U256" s="15">
        <f t="shared" ref="U256:U261" si="77">LN(R256)-LN(O256)</f>
        <v>0.191632260972344</v>
      </c>
      <c r="V256" s="15">
        <f t="shared" ref="V256:V261" si="78">(S256^2)/(N256*(R256^2))+(P256^2)/(N256*(O256^2))</f>
        <v>0.0200475025627751</v>
      </c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15"/>
      <c r="CA256" s="15"/>
      <c r="CB256" s="15"/>
      <c r="CC256" s="15"/>
      <c r="CD256" s="15"/>
      <c r="CE256" s="15"/>
      <c r="CF256" s="15"/>
      <c r="CG256" s="15"/>
      <c r="CH256" s="15"/>
      <c r="CI256" s="15"/>
      <c r="CJ256" s="15"/>
      <c r="CK256" s="15"/>
      <c r="CL256" s="15"/>
      <c r="CM256" s="15"/>
      <c r="CN256" s="15"/>
      <c r="CO256" s="15"/>
      <c r="CP256" s="15"/>
    </row>
    <row r="257" spans="1:94">
      <c r="A257" s="7" t="s">
        <v>107</v>
      </c>
      <c r="B257" s="7" t="s">
        <v>110</v>
      </c>
      <c r="C257" s="7" t="s">
        <v>111</v>
      </c>
      <c r="D257" s="7" t="s">
        <v>50</v>
      </c>
      <c r="E257" s="9">
        <v>4634</v>
      </c>
      <c r="F257" s="9">
        <v>-5.9</v>
      </c>
      <c r="G257" s="9">
        <v>267.6</v>
      </c>
      <c r="H257" s="7" t="s">
        <v>81</v>
      </c>
      <c r="I257" s="10">
        <v>2</v>
      </c>
      <c r="J257" s="10" t="s">
        <v>52</v>
      </c>
      <c r="K257" s="15">
        <v>2.44</v>
      </c>
      <c r="L257" s="12" t="s">
        <v>54</v>
      </c>
      <c r="M257" s="15">
        <v>-12.47</v>
      </c>
      <c r="N257" s="9">
        <v>5</v>
      </c>
      <c r="O257" s="15">
        <v>200.549</v>
      </c>
      <c r="P257" s="15">
        <f>Q257*(N257^0.5)</f>
        <v>26.173175676635</v>
      </c>
      <c r="Q257" s="15">
        <v>11.705</v>
      </c>
      <c r="R257" s="15">
        <v>216.857</v>
      </c>
      <c r="S257" s="15">
        <f>T257*(N257^0.5)</f>
        <v>26.1798838805675</v>
      </c>
      <c r="T257" s="15">
        <v>11.708</v>
      </c>
      <c r="U257" s="15">
        <f t="shared" si="77"/>
        <v>0.0781795442225954</v>
      </c>
      <c r="V257" s="15">
        <f t="shared" si="78"/>
        <v>0.00632131416633528</v>
      </c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15"/>
      <c r="BL257" s="15"/>
      <c r="BM257" s="15"/>
      <c r="BN257" s="15"/>
      <c r="BO257" s="15"/>
      <c r="BP257" s="15"/>
      <c r="BQ257" s="15"/>
      <c r="BR257" s="15"/>
      <c r="BS257" s="15"/>
      <c r="BT257" s="15"/>
      <c r="BU257" s="15"/>
      <c r="BV257" s="15"/>
      <c r="BW257" s="15"/>
      <c r="BX257" s="15"/>
      <c r="BY257" s="15"/>
      <c r="BZ257" s="15"/>
      <c r="CA257" s="15"/>
      <c r="CB257" s="15"/>
      <c r="CC257" s="15"/>
      <c r="CD257" s="15"/>
      <c r="CE257" s="15"/>
      <c r="CF257" s="15"/>
      <c r="CG257" s="15"/>
      <c r="CH257" s="15"/>
      <c r="CI257" s="15"/>
      <c r="CJ257" s="15"/>
      <c r="CK257" s="15"/>
      <c r="CL257" s="15"/>
      <c r="CM257" s="15"/>
      <c r="CN257" s="15"/>
      <c r="CO257" s="15"/>
      <c r="CP257" s="15"/>
    </row>
    <row r="258" spans="1:94">
      <c r="A258" s="7" t="s">
        <v>107</v>
      </c>
      <c r="B258" s="7" t="s">
        <v>110</v>
      </c>
      <c r="C258" s="7" t="s">
        <v>111</v>
      </c>
      <c r="D258" s="7" t="s">
        <v>50</v>
      </c>
      <c r="E258" s="9">
        <v>4634</v>
      </c>
      <c r="F258" s="9">
        <v>-5.9</v>
      </c>
      <c r="G258" s="9">
        <v>267.6</v>
      </c>
      <c r="H258" s="7" t="s">
        <v>81</v>
      </c>
      <c r="I258" s="9">
        <v>3</v>
      </c>
      <c r="J258" s="7" t="s">
        <v>52</v>
      </c>
      <c r="K258" s="15">
        <v>2.44</v>
      </c>
      <c r="L258" s="12" t="s">
        <v>54</v>
      </c>
      <c r="M258" s="15">
        <v>-12.47</v>
      </c>
      <c r="N258" s="9">
        <v>5</v>
      </c>
      <c r="O258" s="15">
        <v>196.056</v>
      </c>
      <c r="P258" s="15">
        <f>Q258*(N258^0.5)</f>
        <v>7.85307073697926</v>
      </c>
      <c r="Q258" s="15">
        <v>3.512</v>
      </c>
      <c r="R258" s="15">
        <v>183.097</v>
      </c>
      <c r="S258" s="15">
        <f>T258*(N258^0.5)</f>
        <v>18.3268131435883</v>
      </c>
      <c r="T258" s="15">
        <v>8.196</v>
      </c>
      <c r="U258" s="15">
        <f t="shared" si="77"/>
        <v>-0.0683842656507903</v>
      </c>
      <c r="V258" s="15">
        <f t="shared" si="78"/>
        <v>0.00232462484292488</v>
      </c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T258" s="15"/>
      <c r="BU258" s="15"/>
      <c r="BV258" s="15"/>
      <c r="BW258" s="15"/>
      <c r="BX258" s="15"/>
      <c r="BY258" s="15"/>
      <c r="BZ258" s="15"/>
      <c r="CA258" s="15"/>
      <c r="CB258" s="15"/>
      <c r="CC258" s="15"/>
      <c r="CD258" s="15"/>
      <c r="CE258" s="15"/>
      <c r="CF258" s="15"/>
      <c r="CG258" s="15"/>
      <c r="CH258" s="15"/>
      <c r="CI258" s="15"/>
      <c r="CJ258" s="15"/>
      <c r="CK258" s="15"/>
      <c r="CL258" s="15"/>
      <c r="CM258" s="15"/>
      <c r="CN258" s="15"/>
      <c r="CO258" s="15"/>
      <c r="CP258" s="15"/>
    </row>
    <row r="259" spans="1:94">
      <c r="A259" s="7" t="s">
        <v>107</v>
      </c>
      <c r="B259" s="7" t="s">
        <v>110</v>
      </c>
      <c r="C259" s="7" t="s">
        <v>111</v>
      </c>
      <c r="D259" s="7" t="s">
        <v>50</v>
      </c>
      <c r="E259" s="9">
        <v>4634</v>
      </c>
      <c r="F259" s="9">
        <v>-5.9</v>
      </c>
      <c r="G259" s="9">
        <v>267.6</v>
      </c>
      <c r="H259" s="7" t="s">
        <v>81</v>
      </c>
      <c r="I259" s="9">
        <v>6</v>
      </c>
      <c r="J259" s="7" t="s">
        <v>57</v>
      </c>
      <c r="K259" s="15">
        <v>2.44</v>
      </c>
      <c r="L259" s="12" t="s">
        <v>54</v>
      </c>
      <c r="M259" s="15">
        <v>-12.47</v>
      </c>
      <c r="N259" s="9">
        <v>5</v>
      </c>
      <c r="O259" s="15">
        <v>280.543</v>
      </c>
      <c r="P259" s="15">
        <f>Q259*(N259^0.5)</f>
        <v>120.445801608026</v>
      </c>
      <c r="Q259" s="15">
        <v>53.865</v>
      </c>
      <c r="R259" s="15">
        <v>281.635</v>
      </c>
      <c r="S259" s="15">
        <f>T259*(N259^0.5)</f>
        <v>68.0837977789136</v>
      </c>
      <c r="T259" s="15">
        <v>30.448</v>
      </c>
      <c r="U259" s="15">
        <f t="shared" si="77"/>
        <v>0.00388489543670989</v>
      </c>
      <c r="V259" s="15">
        <f t="shared" si="78"/>
        <v>0.0485531283943507</v>
      </c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/>
      <c r="BL259" s="15"/>
      <c r="BM259" s="15"/>
      <c r="BN259" s="15"/>
      <c r="BO259" s="15"/>
      <c r="BP259" s="15"/>
      <c r="BQ259" s="15"/>
      <c r="BR259" s="15"/>
      <c r="BS259" s="15"/>
      <c r="BT259" s="15"/>
      <c r="BU259" s="15"/>
      <c r="BV259" s="15"/>
      <c r="BW259" s="15"/>
      <c r="BX259" s="15"/>
      <c r="BY259" s="15"/>
      <c r="BZ259" s="15"/>
      <c r="CA259" s="15"/>
      <c r="CB259" s="15"/>
      <c r="CC259" s="15"/>
      <c r="CD259" s="15"/>
      <c r="CE259" s="15"/>
      <c r="CF259" s="15"/>
      <c r="CG259" s="15"/>
      <c r="CH259" s="15"/>
      <c r="CI259" s="15"/>
      <c r="CJ259" s="15"/>
      <c r="CK259" s="15"/>
      <c r="CL259" s="15"/>
      <c r="CM259" s="15"/>
      <c r="CN259" s="15"/>
      <c r="CO259" s="15"/>
      <c r="CP259" s="15"/>
    </row>
    <row r="260" spans="1:94">
      <c r="A260" s="7" t="s">
        <v>107</v>
      </c>
      <c r="B260" s="7" t="s">
        <v>110</v>
      </c>
      <c r="C260" s="7" t="s">
        <v>111</v>
      </c>
      <c r="D260" s="7" t="s">
        <v>50</v>
      </c>
      <c r="E260" s="9">
        <v>4634</v>
      </c>
      <c r="F260" s="9">
        <v>-5.9</v>
      </c>
      <c r="G260" s="9">
        <v>267.6</v>
      </c>
      <c r="H260" s="7" t="s">
        <v>81</v>
      </c>
      <c r="I260" s="9">
        <v>7</v>
      </c>
      <c r="J260" s="7" t="s">
        <v>57</v>
      </c>
      <c r="K260" s="15">
        <v>2.44</v>
      </c>
      <c r="L260" s="12" t="s">
        <v>54</v>
      </c>
      <c r="M260" s="15">
        <v>-12.47</v>
      </c>
      <c r="N260" s="9">
        <v>5</v>
      </c>
      <c r="O260" s="15">
        <v>252.637</v>
      </c>
      <c r="P260" s="15">
        <f>Q260*(N260^0.5)</f>
        <v>154.47204802164</v>
      </c>
      <c r="Q260" s="15">
        <v>69.082</v>
      </c>
      <c r="R260" s="15">
        <v>304.081</v>
      </c>
      <c r="S260" s="15">
        <f>T260*(N260^0.5)</f>
        <v>178.024552028646</v>
      </c>
      <c r="T260" s="15">
        <v>79.615</v>
      </c>
      <c r="U260" s="15">
        <f t="shared" si="77"/>
        <v>0.185340437451199</v>
      </c>
      <c r="V260" s="15">
        <f t="shared" si="78"/>
        <v>0.14332206073538</v>
      </c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15"/>
      <c r="CA260" s="15"/>
      <c r="CB260" s="15"/>
      <c r="CC260" s="15"/>
      <c r="CD260" s="15"/>
      <c r="CE260" s="15"/>
      <c r="CF260" s="15"/>
      <c r="CG260" s="15"/>
      <c r="CH260" s="15"/>
      <c r="CI260" s="15"/>
      <c r="CJ260" s="15"/>
      <c r="CK260" s="15"/>
      <c r="CL260" s="15"/>
      <c r="CM260" s="15"/>
      <c r="CN260" s="15"/>
      <c r="CO260" s="15"/>
      <c r="CP260" s="15"/>
    </row>
    <row r="261" spans="1:94">
      <c r="A261" s="7" t="s">
        <v>107</v>
      </c>
      <c r="B261" s="7" t="s">
        <v>110</v>
      </c>
      <c r="C261" s="7" t="s">
        <v>111</v>
      </c>
      <c r="D261" s="7" t="s">
        <v>50</v>
      </c>
      <c r="E261" s="9">
        <v>4634</v>
      </c>
      <c r="F261" s="9">
        <v>-5.9</v>
      </c>
      <c r="G261" s="9">
        <v>267.6</v>
      </c>
      <c r="H261" s="7" t="s">
        <v>81</v>
      </c>
      <c r="I261" s="9">
        <v>8</v>
      </c>
      <c r="J261" s="7" t="s">
        <v>57</v>
      </c>
      <c r="K261" s="15">
        <v>2.44</v>
      </c>
      <c r="L261" s="12" t="s">
        <v>54</v>
      </c>
      <c r="M261" s="15">
        <v>-12.47</v>
      </c>
      <c r="N261" s="9">
        <v>5</v>
      </c>
      <c r="O261" s="15">
        <v>232.578</v>
      </c>
      <c r="P261" s="15">
        <f>O261*0.233878078976262</f>
        <v>54.3948958521411</v>
      </c>
      <c r="Q261" s="15">
        <v>49.751</v>
      </c>
      <c r="R261" s="15">
        <v>272.744</v>
      </c>
      <c r="S261" s="15">
        <f>R261*0.233878078976262</f>
        <v>63.7888427723016</v>
      </c>
      <c r="T261" s="15">
        <v>28.223</v>
      </c>
      <c r="U261" s="15">
        <f t="shared" si="77"/>
        <v>0.159307973668149</v>
      </c>
      <c r="V261" s="15">
        <f t="shared" si="78"/>
        <v>0.0218795823302507</v>
      </c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  <c r="BM261" s="15"/>
      <c r="BN261" s="15"/>
      <c r="BO261" s="15"/>
      <c r="BP261" s="15"/>
      <c r="BQ261" s="15"/>
      <c r="BR261" s="15"/>
      <c r="BS261" s="15"/>
      <c r="BT261" s="15"/>
      <c r="BU261" s="15"/>
      <c r="BV261" s="15"/>
      <c r="BW261" s="15"/>
      <c r="BX261" s="15"/>
      <c r="BY261" s="15"/>
      <c r="BZ261" s="15"/>
      <c r="CA261" s="15"/>
      <c r="CB261" s="15"/>
      <c r="CC261" s="15"/>
      <c r="CD261" s="15"/>
      <c r="CE261" s="15"/>
      <c r="CF261" s="15"/>
      <c r="CG261" s="15"/>
      <c r="CH261" s="15"/>
      <c r="CI261" s="15"/>
      <c r="CJ261" s="15"/>
      <c r="CK261" s="15"/>
      <c r="CL261" s="15"/>
      <c r="CM261" s="15"/>
      <c r="CN261" s="15"/>
      <c r="CO261" s="15"/>
      <c r="CP261" s="15"/>
    </row>
    <row r="262" spans="1:94">
      <c r="A262" s="7" t="s">
        <v>107</v>
      </c>
      <c r="B262" s="7" t="s">
        <v>110</v>
      </c>
      <c r="C262" s="7" t="s">
        <v>111</v>
      </c>
      <c r="D262" s="7" t="s">
        <v>50</v>
      </c>
      <c r="E262" s="9">
        <v>4635</v>
      </c>
      <c r="F262" s="9">
        <v>-3.8</v>
      </c>
      <c r="G262" s="9">
        <v>290</v>
      </c>
      <c r="H262" s="7" t="s">
        <v>81</v>
      </c>
      <c r="I262" s="9">
        <v>8</v>
      </c>
      <c r="J262" s="7" t="s">
        <v>57</v>
      </c>
      <c r="K262" s="15">
        <v>0.6</v>
      </c>
      <c r="L262" s="12" t="s">
        <v>53</v>
      </c>
      <c r="M262" s="15">
        <v>-5.7</v>
      </c>
      <c r="N262" s="9">
        <v>5</v>
      </c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>
        <v>402.583</v>
      </c>
      <c r="AN262" s="15">
        <f>AO262*(N262^0.5)</f>
        <v>60.2888648093493</v>
      </c>
      <c r="AO262" s="15">
        <v>26.962</v>
      </c>
      <c r="AP262" s="15">
        <v>326.343</v>
      </c>
      <c r="AQ262" s="15">
        <f>AR262*(N301^0.5)</f>
        <v>33.8182920177823</v>
      </c>
      <c r="AR262" s="15">
        <v>19.525</v>
      </c>
      <c r="AS262" s="15">
        <f>LN(AP262)-LN(AM262)</f>
        <v>-0.209952311293134</v>
      </c>
      <c r="AT262" s="15">
        <f>(AQ262^2)/(N262*(AP262^2))+(AN262^2)/(N262*(AM262^2))</f>
        <v>0.00663307406229381</v>
      </c>
      <c r="AU262" s="15">
        <v>3.51</v>
      </c>
      <c r="AV262" s="15">
        <f>AU262*0.14455330148456</f>
        <v>0.507382088210806</v>
      </c>
      <c r="AW262" s="15"/>
      <c r="AX262" s="15">
        <v>5.08</v>
      </c>
      <c r="AY262" s="15">
        <f>AX262*0.14455330148456</f>
        <v>0.734330771541565</v>
      </c>
      <c r="AZ262" s="15"/>
      <c r="BA262" s="15">
        <f>LN(AX262)-LN(AU262)</f>
        <v>0.369695224112616</v>
      </c>
      <c r="BB262" s="15">
        <f>(AY262^2)/(N262*(AX262^2))+(AV262^2)/(N262*(AU262^2))</f>
        <v>0.00835826278803444</v>
      </c>
      <c r="BC262" s="15">
        <v>1.49</v>
      </c>
      <c r="BD262" s="15">
        <f>BC262*0.175951426887223</f>
        <v>0.262167626061962</v>
      </c>
      <c r="BE262" s="15"/>
      <c r="BF262" s="15">
        <v>2.25</v>
      </c>
      <c r="BG262" s="15">
        <f>BF262*0.175951426887223</f>
        <v>0.395890710496252</v>
      </c>
      <c r="BH262" s="15"/>
      <c r="BI262" s="15">
        <f>LN(BF262)-LN(BC262)</f>
        <v>0.412154096258961</v>
      </c>
      <c r="BJ262" s="15">
        <f>(BG262^2)/(N262*(BF262^2))+(BD262^2)/(N262*(BC262^2))</f>
        <v>0.0123835618494599</v>
      </c>
      <c r="BK262" s="15"/>
      <c r="BL262" s="15"/>
      <c r="BM262" s="15"/>
      <c r="BN262" s="15"/>
      <c r="BO262" s="15"/>
      <c r="BP262" s="15"/>
      <c r="BQ262" s="15"/>
      <c r="BR262" s="15"/>
      <c r="BS262" s="15"/>
      <c r="BT262" s="15"/>
      <c r="BU262" s="15"/>
      <c r="BV262" s="15"/>
      <c r="BW262" s="15"/>
      <c r="BX262" s="15"/>
      <c r="BY262" s="15"/>
      <c r="BZ262" s="15"/>
      <c r="CA262" s="15"/>
      <c r="CB262" s="15"/>
      <c r="CC262" s="15"/>
      <c r="CD262" s="15"/>
      <c r="CE262" s="15"/>
      <c r="CF262" s="15"/>
      <c r="CG262" s="15"/>
      <c r="CH262" s="15"/>
      <c r="CI262" s="15"/>
      <c r="CJ262" s="15"/>
      <c r="CK262" s="15"/>
      <c r="CL262" s="15"/>
      <c r="CM262" s="15"/>
      <c r="CN262" s="15"/>
      <c r="CO262" s="15"/>
      <c r="CP262" s="15"/>
    </row>
    <row r="263" ht="14.4" customHeight="1" spans="1:94">
      <c r="A263" s="7" t="s">
        <v>107</v>
      </c>
      <c r="B263" s="7" t="s">
        <v>110</v>
      </c>
      <c r="C263" s="7" t="s">
        <v>111</v>
      </c>
      <c r="D263" s="7" t="s">
        <v>50</v>
      </c>
      <c r="E263" s="9">
        <v>4635</v>
      </c>
      <c r="F263" s="9">
        <v>-3.8</v>
      </c>
      <c r="G263" s="9">
        <v>290</v>
      </c>
      <c r="H263" s="7" t="s">
        <v>81</v>
      </c>
      <c r="I263" s="9">
        <v>2</v>
      </c>
      <c r="J263" s="7" t="s">
        <v>52</v>
      </c>
      <c r="K263" s="15">
        <v>2.27</v>
      </c>
      <c r="L263" s="12" t="s">
        <v>54</v>
      </c>
      <c r="M263" s="15">
        <v>-1.12</v>
      </c>
      <c r="N263" s="9">
        <v>5</v>
      </c>
      <c r="O263" s="15"/>
      <c r="P263" s="15"/>
      <c r="Q263" s="15"/>
      <c r="R263" s="15"/>
      <c r="S263" s="15"/>
      <c r="T263" s="15"/>
      <c r="U263" s="15"/>
      <c r="V263" s="15"/>
      <c r="W263" s="15">
        <v>1.69471</v>
      </c>
      <c r="X263" s="15">
        <f>Y263*(N263^0.5)</f>
        <v>0.658074805778188</v>
      </c>
      <c r="Y263" s="15">
        <v>0.2943</v>
      </c>
      <c r="Z263" s="15">
        <v>1.59262</v>
      </c>
      <c r="AA263" s="15">
        <f>Z263*0.31682480568973</f>
        <v>0.504581522037578</v>
      </c>
      <c r="AB263" s="15">
        <v>0.23857</v>
      </c>
      <c r="AC263" s="15">
        <f t="shared" ref="AC263:AC270" si="79">LN(Z263)-LN(W263)</f>
        <v>-0.0621311759056943</v>
      </c>
      <c r="AD263" s="15">
        <f t="shared" ref="AD263:AD270" si="80">(AA263^2)/(N263*(Z263^2))+(X263^2)/(N263*(W263^2))</f>
        <v>0.0502327028791827</v>
      </c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 t="e">
        <f>AVERAGE(Q398:Q399)</f>
        <v>#DIV/0!</v>
      </c>
      <c r="AQ263" s="15"/>
      <c r="AR263" s="15"/>
      <c r="AS263" s="15"/>
      <c r="AT263" s="15"/>
      <c r="AU263" s="15">
        <v>2.23897</v>
      </c>
      <c r="AV263" s="15">
        <f>AW263*(N263^0.5)</f>
        <v>0.32060742661392</v>
      </c>
      <c r="AW263" s="15">
        <v>0.14338</v>
      </c>
      <c r="AX263" s="15">
        <v>3.08824</v>
      </c>
      <c r="AY263" s="23">
        <f>AZ263*(N263^0.5)</f>
        <v>0.493231874476904</v>
      </c>
      <c r="AZ263" s="15">
        <v>0.22058</v>
      </c>
      <c r="BA263" s="15">
        <f>LN(AX263)-LN(AU263)</f>
        <v>0.321585410661639</v>
      </c>
      <c r="BB263" s="15">
        <f>(AY263^2)/(N263*(AX263^2))+(AV263^2)/(N263*(AU263^2))</f>
        <v>0.00920255776871693</v>
      </c>
      <c r="BC263" s="15">
        <v>2.00735</v>
      </c>
      <c r="BD263" s="15">
        <f>BE263*(N263^0.5)</f>
        <v>0.443926575573033</v>
      </c>
      <c r="BE263" s="15">
        <v>0.19853</v>
      </c>
      <c r="BF263" s="15">
        <v>2.12868</v>
      </c>
      <c r="BG263" s="15">
        <f>BH263*(N263^0.5)</f>
        <v>0.715206342603308</v>
      </c>
      <c r="BH263" s="15">
        <v>0.31985</v>
      </c>
      <c r="BI263" s="15">
        <f>LN(BF263)-LN(BC263)</f>
        <v>0.0586866250603423</v>
      </c>
      <c r="BJ263" s="15">
        <f>(BG263^2)/(N263*(BF263^2))+(BD263^2)/(N263*(BC263^2))</f>
        <v>0.0323588112253014</v>
      </c>
      <c r="BK263" s="15">
        <v>0.551471</v>
      </c>
      <c r="BL263" s="15">
        <f>BM263*(N263^0.5)</f>
        <v>0.468585933228901</v>
      </c>
      <c r="BM263" s="15">
        <v>0.209558</v>
      </c>
      <c r="BN263" s="15">
        <v>1.02574</v>
      </c>
      <c r="BO263" s="15">
        <f>BP263*(N263^0.5)</f>
        <v>0.295943596822097</v>
      </c>
      <c r="BP263" s="15">
        <v>0.13235</v>
      </c>
      <c r="BQ263" s="15">
        <f>LN(BN263)-LN(BK263)</f>
        <v>0.620580328861818</v>
      </c>
      <c r="BR263" s="15">
        <f>(BO263^2)/(N263*(BN263^2))+(BL263^2)/(N263*(BK263^2))</f>
        <v>0.161047080332864</v>
      </c>
      <c r="BS263" s="15">
        <v>3.12132</v>
      </c>
      <c r="BT263" s="15">
        <f>BU263*(N263^0.5)</f>
        <v>1.13449144906429</v>
      </c>
      <c r="BU263" s="15">
        <v>0.50736</v>
      </c>
      <c r="BV263" s="15">
        <v>4.23529</v>
      </c>
      <c r="BW263" s="15">
        <f>BX263*(N263^0.5)</f>
        <v>2.31828819703246</v>
      </c>
      <c r="BX263" s="15">
        <v>1.03677</v>
      </c>
      <c r="BY263" s="15">
        <f>LN(BV263)-LN(BS263)</f>
        <v>0.305195813464483</v>
      </c>
      <c r="BZ263" s="15">
        <f>(BW263^2)/(N263*(BV263^2))+(BT263^2)/(N263*(BS263^2))</f>
        <v>0.0863450905818007</v>
      </c>
      <c r="CA263" s="15"/>
      <c r="CB263" s="15"/>
      <c r="CC263" s="15"/>
      <c r="CD263" s="15"/>
      <c r="CE263" s="15"/>
      <c r="CF263" s="15"/>
      <c r="CG263" s="15"/>
      <c r="CH263" s="15"/>
      <c r="CI263" s="15"/>
      <c r="CJ263" s="15"/>
      <c r="CK263" s="15"/>
      <c r="CL263" s="15"/>
      <c r="CM263" s="15"/>
      <c r="CN263" s="15"/>
      <c r="CO263" s="15"/>
      <c r="CP263" s="15"/>
    </row>
    <row r="264" ht="14.4" customHeight="1" spans="1:94">
      <c r="A264" s="7" t="s">
        <v>107</v>
      </c>
      <c r="B264" s="7" t="s">
        <v>110</v>
      </c>
      <c r="C264" s="7" t="s">
        <v>111</v>
      </c>
      <c r="D264" s="7" t="s">
        <v>50</v>
      </c>
      <c r="E264" s="9">
        <v>4635</v>
      </c>
      <c r="F264" s="9">
        <v>-3.8</v>
      </c>
      <c r="G264" s="9">
        <v>290</v>
      </c>
      <c r="H264" s="7" t="s">
        <v>81</v>
      </c>
      <c r="I264" s="9">
        <v>2</v>
      </c>
      <c r="J264" s="7" t="s">
        <v>52</v>
      </c>
      <c r="K264" s="15">
        <v>2.27</v>
      </c>
      <c r="L264" s="12" t="s">
        <v>54</v>
      </c>
      <c r="M264" s="15">
        <v>-1.12</v>
      </c>
      <c r="N264" s="9">
        <v>5</v>
      </c>
      <c r="O264" s="15"/>
      <c r="P264" s="15"/>
      <c r="Q264" s="15"/>
      <c r="R264" s="15"/>
      <c r="S264" s="15"/>
      <c r="T264" s="15"/>
      <c r="U264" s="15"/>
      <c r="V264" s="15"/>
      <c r="W264" s="15">
        <v>3301.89</v>
      </c>
      <c r="X264" s="15">
        <f>W264*0.31682480568973</f>
        <v>1046.12065765886</v>
      </c>
      <c r="Y264" s="15"/>
      <c r="Z264" s="15">
        <v>3808.84</v>
      </c>
      <c r="AA264" s="15">
        <f>Z264*0.31682480568973</f>
        <v>1206.73499290327</v>
      </c>
      <c r="AB264" s="15"/>
      <c r="AC264" s="15">
        <f t="shared" si="79"/>
        <v>0.142829649038912</v>
      </c>
      <c r="AD264" s="15">
        <f t="shared" si="80"/>
        <v>0.0401511830001341</v>
      </c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/>
      <c r="BL264" s="15"/>
      <c r="BM264" s="15"/>
      <c r="BN264" s="15"/>
      <c r="BO264" s="15"/>
      <c r="BP264" s="15"/>
      <c r="BQ264" s="15"/>
      <c r="BR264" s="15"/>
      <c r="BS264" s="15"/>
      <c r="BT264" s="15"/>
      <c r="BU264" s="15"/>
      <c r="BV264" s="15"/>
      <c r="BW264" s="15"/>
      <c r="BX264" s="15"/>
      <c r="BY264" s="15"/>
      <c r="BZ264" s="15"/>
      <c r="CA264" s="15"/>
      <c r="CB264" s="15"/>
      <c r="CC264" s="15"/>
      <c r="CD264" s="15"/>
      <c r="CE264" s="15"/>
      <c r="CF264" s="15"/>
      <c r="CG264" s="15"/>
      <c r="CH264" s="15"/>
      <c r="CI264" s="15"/>
      <c r="CJ264" s="15"/>
      <c r="CK264" s="15"/>
      <c r="CL264" s="15"/>
      <c r="CM264" s="15"/>
      <c r="CN264" s="15"/>
      <c r="CO264" s="15"/>
      <c r="CP264" s="15"/>
    </row>
    <row r="265" ht="14.4" customHeight="1" spans="1:94">
      <c r="A265" s="7" t="s">
        <v>107</v>
      </c>
      <c r="B265" s="7" t="s">
        <v>110</v>
      </c>
      <c r="C265" s="7" t="s">
        <v>111</v>
      </c>
      <c r="D265" s="7" t="s">
        <v>50</v>
      </c>
      <c r="E265" s="9">
        <v>4635</v>
      </c>
      <c r="F265" s="9">
        <v>-3.8</v>
      </c>
      <c r="G265" s="9">
        <v>290</v>
      </c>
      <c r="H265" s="7" t="s">
        <v>81</v>
      </c>
      <c r="I265" s="9">
        <v>3</v>
      </c>
      <c r="J265" s="7" t="s">
        <v>52</v>
      </c>
      <c r="K265" s="15">
        <v>2.27</v>
      </c>
      <c r="L265" s="12" t="s">
        <v>54</v>
      </c>
      <c r="M265" s="15">
        <v>-1.12</v>
      </c>
      <c r="N265" s="9">
        <v>5</v>
      </c>
      <c r="O265" s="15"/>
      <c r="P265" s="15"/>
      <c r="Q265" s="15"/>
      <c r="R265" s="15"/>
      <c r="S265" s="15"/>
      <c r="T265" s="15"/>
      <c r="U265" s="15"/>
      <c r="V265" s="15"/>
      <c r="W265" s="15">
        <v>3340.06</v>
      </c>
      <c r="X265" s="15">
        <f>W265*0.31682480568973</f>
        <v>1058.21386049204</v>
      </c>
      <c r="Y265" s="15"/>
      <c r="Z265" s="15">
        <v>3437.416</v>
      </c>
      <c r="AA265" s="15">
        <f>Z265*0.31682480568973</f>
        <v>1089.05865627477</v>
      </c>
      <c r="AB265" s="15"/>
      <c r="AC265" s="15">
        <f t="shared" si="79"/>
        <v>0.0287312554313672</v>
      </c>
      <c r="AD265" s="15">
        <f t="shared" si="80"/>
        <v>0.0401511830001341</v>
      </c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/>
      <c r="BO265" s="15"/>
      <c r="BP265" s="15"/>
      <c r="BQ265" s="15"/>
      <c r="BR265" s="15"/>
      <c r="BS265" s="15"/>
      <c r="BT265" s="15"/>
      <c r="BU265" s="15"/>
      <c r="BV265" s="15"/>
      <c r="BW265" s="15"/>
      <c r="BX265" s="15"/>
      <c r="BY265" s="15"/>
      <c r="BZ265" s="15"/>
      <c r="CA265" s="15"/>
      <c r="CB265" s="15"/>
      <c r="CC265" s="15"/>
      <c r="CD265" s="15"/>
      <c r="CE265" s="15"/>
      <c r="CF265" s="15"/>
      <c r="CG265" s="15"/>
      <c r="CH265" s="15"/>
      <c r="CI265" s="15"/>
      <c r="CJ265" s="15"/>
      <c r="CK265" s="15"/>
      <c r="CL265" s="15"/>
      <c r="CM265" s="15"/>
      <c r="CN265" s="15"/>
      <c r="CO265" s="15"/>
      <c r="CP265" s="15"/>
    </row>
    <row r="266" ht="14.4" customHeight="1" spans="1:94">
      <c r="A266" s="7" t="s">
        <v>107</v>
      </c>
      <c r="B266" s="7" t="s">
        <v>110</v>
      </c>
      <c r="C266" s="7" t="s">
        <v>111</v>
      </c>
      <c r="D266" s="7" t="s">
        <v>50</v>
      </c>
      <c r="E266" s="9">
        <v>4635</v>
      </c>
      <c r="F266" s="9">
        <v>-3.8</v>
      </c>
      <c r="G266" s="9">
        <v>290</v>
      </c>
      <c r="H266" s="7" t="s">
        <v>81</v>
      </c>
      <c r="I266" s="9">
        <v>2</v>
      </c>
      <c r="J266" s="7" t="s">
        <v>52</v>
      </c>
      <c r="K266" s="15">
        <v>2.27</v>
      </c>
      <c r="L266" s="12" t="s">
        <v>54</v>
      </c>
      <c r="M266" s="15">
        <v>-1.12</v>
      </c>
      <c r="N266" s="9">
        <v>5</v>
      </c>
      <c r="O266" s="15"/>
      <c r="P266" s="15"/>
      <c r="Q266" s="15"/>
      <c r="R266" s="15"/>
      <c r="S266" s="15"/>
      <c r="T266" s="15"/>
      <c r="U266" s="15"/>
      <c r="V266" s="15"/>
      <c r="W266" s="15">
        <v>1694.46</v>
      </c>
      <c r="X266" s="15">
        <f>Y266*(N266^0.5)</f>
        <v>299.968519181597</v>
      </c>
      <c r="Y266" s="15">
        <v>134.15</v>
      </c>
      <c r="Z266" s="15">
        <v>1584.46</v>
      </c>
      <c r="AA266" s="15">
        <f>AB266*(N266^0.5)</f>
        <v>395.515703860163</v>
      </c>
      <c r="AB266" s="15">
        <v>176.88</v>
      </c>
      <c r="AC266" s="15">
        <f t="shared" si="79"/>
        <v>-0.0671204507293846</v>
      </c>
      <c r="AD266" s="15">
        <f t="shared" si="80"/>
        <v>0.0187300569339178</v>
      </c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BZ266" s="15"/>
      <c r="CA266" s="15"/>
      <c r="CB266" s="15"/>
      <c r="CC266" s="15"/>
      <c r="CD266" s="15"/>
      <c r="CE266" s="15"/>
      <c r="CF266" s="15"/>
      <c r="CG266" s="15"/>
      <c r="CH266" s="15"/>
      <c r="CI266" s="15"/>
      <c r="CJ266" s="15"/>
      <c r="CK266" s="15"/>
      <c r="CL266" s="15"/>
      <c r="CM266" s="15"/>
      <c r="CN266" s="15"/>
      <c r="CO266" s="15"/>
      <c r="CP266" s="15"/>
    </row>
    <row r="267" ht="14.4" customHeight="1" spans="1:94">
      <c r="A267" s="7" t="s">
        <v>107</v>
      </c>
      <c r="B267" s="7" t="s">
        <v>110</v>
      </c>
      <c r="C267" s="7" t="s">
        <v>111</v>
      </c>
      <c r="D267" s="7" t="s">
        <v>50</v>
      </c>
      <c r="E267" s="9">
        <v>4635</v>
      </c>
      <c r="F267" s="9">
        <v>-3.8</v>
      </c>
      <c r="G267" s="9">
        <v>290</v>
      </c>
      <c r="H267" s="7" t="s">
        <v>81</v>
      </c>
      <c r="I267" s="9">
        <v>3</v>
      </c>
      <c r="J267" s="7" t="s">
        <v>52</v>
      </c>
      <c r="K267" s="15">
        <v>2.27</v>
      </c>
      <c r="L267" s="12" t="s">
        <v>54</v>
      </c>
      <c r="M267" s="15">
        <v>-1.12</v>
      </c>
      <c r="N267" s="9">
        <v>5</v>
      </c>
      <c r="O267" s="15"/>
      <c r="P267" s="15"/>
      <c r="Q267" s="15"/>
      <c r="R267" s="15"/>
      <c r="S267" s="15"/>
      <c r="T267" s="15"/>
      <c r="U267" s="15"/>
      <c r="V267" s="15"/>
      <c r="W267" s="15">
        <v>1840.43</v>
      </c>
      <c r="X267" s="15">
        <f>Y267*(N267^0.5)</f>
        <v>327.248548507094</v>
      </c>
      <c r="Y267" s="15">
        <v>146.35</v>
      </c>
      <c r="Z267" s="15">
        <v>1596.33</v>
      </c>
      <c r="AA267" s="15">
        <f>AB267*(N267^0.5)</f>
        <v>327.226187827319</v>
      </c>
      <c r="AB267" s="15">
        <v>146.34</v>
      </c>
      <c r="AC267" s="15">
        <f t="shared" si="79"/>
        <v>-0.142291995398915</v>
      </c>
      <c r="AD267" s="15">
        <f t="shared" si="80"/>
        <v>0.0147272421097796</v>
      </c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  <c r="BU267" s="15"/>
      <c r="BV267" s="15"/>
      <c r="BW267" s="15"/>
      <c r="BX267" s="15"/>
      <c r="BY267" s="15"/>
      <c r="BZ267" s="15"/>
      <c r="CA267" s="15"/>
      <c r="CB267" s="15"/>
      <c r="CC267" s="15"/>
      <c r="CD267" s="15"/>
      <c r="CE267" s="15"/>
      <c r="CF267" s="15"/>
      <c r="CG267" s="15"/>
      <c r="CH267" s="15"/>
      <c r="CI267" s="15"/>
      <c r="CJ267" s="15"/>
      <c r="CK267" s="15"/>
      <c r="CL267" s="15"/>
      <c r="CM267" s="15"/>
      <c r="CN267" s="15"/>
      <c r="CO267" s="15"/>
      <c r="CP267" s="15"/>
    </row>
    <row r="268" ht="14.4" customHeight="1" spans="1:94">
      <c r="A268" s="7" t="s">
        <v>107</v>
      </c>
      <c r="B268" s="7" t="s">
        <v>110</v>
      </c>
      <c r="C268" s="7" t="s">
        <v>111</v>
      </c>
      <c r="D268" s="7" t="s">
        <v>50</v>
      </c>
      <c r="E268" s="9">
        <v>4635</v>
      </c>
      <c r="F268" s="9">
        <v>-3.8</v>
      </c>
      <c r="G268" s="9">
        <v>290</v>
      </c>
      <c r="H268" s="7" t="s">
        <v>81</v>
      </c>
      <c r="I268" s="9">
        <v>2</v>
      </c>
      <c r="J268" s="7" t="s">
        <v>52</v>
      </c>
      <c r="K268" s="15">
        <v>2.27</v>
      </c>
      <c r="L268" s="12" t="s">
        <v>54</v>
      </c>
      <c r="M268" s="15">
        <v>-1.12</v>
      </c>
      <c r="N268" s="9">
        <v>5</v>
      </c>
      <c r="O268" s="15"/>
      <c r="P268" s="15"/>
      <c r="Q268" s="15"/>
      <c r="R268" s="15"/>
      <c r="S268" s="15"/>
      <c r="T268" s="15"/>
      <c r="U268" s="15"/>
      <c r="V268" s="15"/>
      <c r="W268" s="15">
        <v>2084.08</v>
      </c>
      <c r="X268" s="15">
        <f>Y268*(N268^0.5)</f>
        <v>245.475542569927</v>
      </c>
      <c r="Y268" s="15">
        <v>109.78</v>
      </c>
      <c r="Z268" s="15">
        <v>1730.24</v>
      </c>
      <c r="AA268" s="15">
        <f>AB268*(N268^0.5)</f>
        <v>204.510777222131</v>
      </c>
      <c r="AB268" s="15">
        <v>91.46</v>
      </c>
      <c r="AC268" s="15">
        <f t="shared" si="79"/>
        <v>-0.186067383658759</v>
      </c>
      <c r="AD268" s="15">
        <f t="shared" si="80"/>
        <v>0.00556886040282673</v>
      </c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/>
      <c r="BN268" s="15"/>
      <c r="BO268" s="15"/>
      <c r="BP268" s="15"/>
      <c r="BQ268" s="15"/>
      <c r="BR268" s="15"/>
      <c r="BS268" s="15"/>
      <c r="BT268" s="15"/>
      <c r="BU268" s="15"/>
      <c r="BV268" s="15"/>
      <c r="BW268" s="15"/>
      <c r="BX268" s="15"/>
      <c r="BY268" s="15"/>
      <c r="BZ268" s="15"/>
      <c r="CA268" s="15"/>
      <c r="CB268" s="15"/>
      <c r="CC268" s="15"/>
      <c r="CD268" s="15"/>
      <c r="CE268" s="15"/>
      <c r="CF268" s="15"/>
      <c r="CG268" s="15"/>
      <c r="CH268" s="15"/>
      <c r="CI268" s="15"/>
      <c r="CJ268" s="15"/>
      <c r="CK268" s="15"/>
      <c r="CL268" s="15"/>
      <c r="CM268" s="15"/>
      <c r="CN268" s="15"/>
      <c r="CO268" s="15"/>
      <c r="CP268" s="15"/>
    </row>
    <row r="269" ht="14.4" customHeight="1" spans="1:94">
      <c r="A269" s="7" t="s">
        <v>107</v>
      </c>
      <c r="B269" s="7" t="s">
        <v>110</v>
      </c>
      <c r="C269" s="7" t="s">
        <v>111</v>
      </c>
      <c r="D269" s="7" t="s">
        <v>50</v>
      </c>
      <c r="E269" s="9">
        <v>4635</v>
      </c>
      <c r="F269" s="9">
        <v>-3.8</v>
      </c>
      <c r="G269" s="9">
        <v>290</v>
      </c>
      <c r="H269" s="7" t="s">
        <v>81</v>
      </c>
      <c r="I269" s="9">
        <v>3</v>
      </c>
      <c r="J269" s="7" t="s">
        <v>52</v>
      </c>
      <c r="K269" s="15">
        <v>2.27</v>
      </c>
      <c r="L269" s="12" t="s">
        <v>54</v>
      </c>
      <c r="M269" s="15">
        <v>-1.12</v>
      </c>
      <c r="N269" s="9">
        <v>5</v>
      </c>
      <c r="O269" s="15"/>
      <c r="P269" s="15"/>
      <c r="Q269" s="15"/>
      <c r="R269" s="15"/>
      <c r="S269" s="15"/>
      <c r="T269" s="15"/>
      <c r="U269" s="15"/>
      <c r="V269" s="15"/>
      <c r="W269" s="15">
        <v>2278.83</v>
      </c>
      <c r="X269" s="15">
        <f>Y269*(N269^0.5)</f>
        <v>259.070835873126</v>
      </c>
      <c r="Y269" s="15">
        <v>115.86</v>
      </c>
      <c r="Z269" s="15">
        <v>1973.78</v>
      </c>
      <c r="AA269" s="15">
        <f>AB269*(N269^0.5)</f>
        <v>259.048475193351</v>
      </c>
      <c r="AB269" s="15">
        <v>115.85</v>
      </c>
      <c r="AC269" s="15">
        <f t="shared" si="79"/>
        <v>-0.143711667395485</v>
      </c>
      <c r="AD269" s="15">
        <f t="shared" si="80"/>
        <v>0.00602993923298154</v>
      </c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/>
      <c r="BO269" s="15"/>
      <c r="BP269" s="15"/>
      <c r="BQ269" s="15"/>
      <c r="BR269" s="15"/>
      <c r="BS269" s="15"/>
      <c r="BT269" s="15"/>
      <c r="BU269" s="15"/>
      <c r="BV269" s="15"/>
      <c r="BW269" s="15"/>
      <c r="BX269" s="15"/>
      <c r="BY269" s="15"/>
      <c r="BZ269" s="15"/>
      <c r="CA269" s="15"/>
      <c r="CB269" s="15"/>
      <c r="CC269" s="15"/>
      <c r="CD269" s="15"/>
      <c r="CE269" s="15"/>
      <c r="CF269" s="15"/>
      <c r="CG269" s="15"/>
      <c r="CH269" s="15"/>
      <c r="CI269" s="15"/>
      <c r="CJ269" s="15"/>
      <c r="CK269" s="15"/>
      <c r="CL269" s="15"/>
      <c r="CM269" s="15"/>
      <c r="CN269" s="15"/>
      <c r="CO269" s="15"/>
      <c r="CP269" s="15"/>
    </row>
    <row r="270" ht="14.4" customHeight="1" spans="1:94">
      <c r="A270" s="7" t="s">
        <v>107</v>
      </c>
      <c r="B270" s="7" t="s">
        <v>110</v>
      </c>
      <c r="C270" s="7" t="s">
        <v>111</v>
      </c>
      <c r="D270" s="7" t="s">
        <v>50</v>
      </c>
      <c r="E270" s="9">
        <v>4635</v>
      </c>
      <c r="F270" s="9">
        <v>-3.8</v>
      </c>
      <c r="G270" s="9">
        <v>290</v>
      </c>
      <c r="H270" s="7" t="s">
        <v>81</v>
      </c>
      <c r="I270" s="9">
        <v>4</v>
      </c>
      <c r="J270" s="7" t="s">
        <v>52</v>
      </c>
      <c r="K270" s="15">
        <v>2.27</v>
      </c>
      <c r="L270" s="12" t="s">
        <v>54</v>
      </c>
      <c r="M270" s="15">
        <v>-1.12</v>
      </c>
      <c r="N270" s="9">
        <v>5</v>
      </c>
      <c r="O270" s="15"/>
      <c r="P270" s="15"/>
      <c r="Q270" s="15"/>
      <c r="R270" s="15"/>
      <c r="S270" s="15"/>
      <c r="T270" s="15"/>
      <c r="U270" s="15"/>
      <c r="V270" s="15"/>
      <c r="W270" s="15">
        <v>1662.27</v>
      </c>
      <c r="X270" s="15">
        <f>Y270*(N270^0.5)</f>
        <v>3716.57869242966</v>
      </c>
      <c r="Y270" s="15">
        <f>W270-BE270</f>
        <v>1662.10452</v>
      </c>
      <c r="Z270" s="15">
        <v>1451.48</v>
      </c>
      <c r="AA270" s="15">
        <f>AB270*(N270^0.5)</f>
        <v>120.568785346789</v>
      </c>
      <c r="AB270" s="15">
        <v>53.9200000000001</v>
      </c>
      <c r="AC270" s="15">
        <f t="shared" si="79"/>
        <v>-0.135600412574386</v>
      </c>
      <c r="AD270" s="15">
        <f t="shared" si="80"/>
        <v>1.00118090413278</v>
      </c>
      <c r="AE270" s="15">
        <v>7.04316</v>
      </c>
      <c r="AF270" s="15">
        <f>AG270*(N270^0.5)</f>
        <v>1.26820831411878</v>
      </c>
      <c r="AG270" s="15">
        <v>0.567159999999999</v>
      </c>
      <c r="AH270" s="15">
        <v>7.49085</v>
      </c>
      <c r="AI270" s="15">
        <f>AJ270*(N270^0.5)</f>
        <v>9.04715339764392</v>
      </c>
      <c r="AJ270" s="15">
        <f>AH270-AX270</f>
        <v>4.04601</v>
      </c>
      <c r="AK270" s="15">
        <f>LN(AH270)-LN(AE270)</f>
        <v>0.0616253426392597</v>
      </c>
      <c r="AL270" s="15">
        <f>(AI270^2)/(N270*(AH270^2))+(AF270^2)/(N270*(AE270^2))</f>
        <v>0.298221621186135</v>
      </c>
      <c r="AM270" s="15"/>
      <c r="AN270" s="15"/>
      <c r="AO270" s="15"/>
      <c r="AP270" s="15"/>
      <c r="AQ270" s="15"/>
      <c r="AR270" s="15"/>
      <c r="AS270" s="15"/>
      <c r="AT270" s="15"/>
      <c r="AU270" s="15">
        <v>2.72154</v>
      </c>
      <c r="AV270" s="15">
        <f>AW270*(N270^0.5)</f>
        <v>0.42288517590476</v>
      </c>
      <c r="AW270" s="15">
        <v>0.18912</v>
      </c>
      <c r="AX270" s="15">
        <v>3.44484</v>
      </c>
      <c r="AY270" s="15">
        <f>AX270*0.14455330148456</f>
        <v>0.497962995086072</v>
      </c>
      <c r="AZ270" s="15"/>
      <c r="BA270" s="15">
        <f>LN(AX270)-LN(AU270)</f>
        <v>0.235679562704077</v>
      </c>
      <c r="BB270" s="15">
        <f>(AY270^2)/(N270*(AX270^2))+(AV270^2)/(N270*(AU270^2))</f>
        <v>0.0090080009617835</v>
      </c>
      <c r="BC270" s="15">
        <v>2.17388</v>
      </c>
      <c r="BD270" s="15">
        <f>BE270*(N270^0.5)</f>
        <v>0.370024528916665</v>
      </c>
      <c r="BE270" s="15">
        <v>0.16548</v>
      </c>
      <c r="BF270" s="15">
        <v>2.25885</v>
      </c>
      <c r="BG270" s="15">
        <f>BF270*0.175951426887223</f>
        <v>0.397447880624204</v>
      </c>
      <c r="BH270" s="15"/>
      <c r="BI270" s="15">
        <f>LN(BF270)-LN(BC270)</f>
        <v>0.0383422448353258</v>
      </c>
      <c r="BJ270" s="15">
        <f>(BG270^2)/(N270*(BF270^2))+(BD270^2)/(N270*(BC270^2))</f>
        <v>0.0119863332704225</v>
      </c>
      <c r="BK270" s="15">
        <v>0.633318</v>
      </c>
      <c r="BL270" s="15">
        <f>BM270*(N270^0.5)</f>
        <v>0.185016736594288</v>
      </c>
      <c r="BM270" s="15">
        <v>0.082742</v>
      </c>
      <c r="BN270" s="15">
        <v>1.21478</v>
      </c>
      <c r="BO270" s="15">
        <f>BP270*(N270^0.5)</f>
        <v>0.237783468727328</v>
      </c>
      <c r="BP270" s="15">
        <v>0.10634</v>
      </c>
      <c r="BQ270" s="15">
        <f>LN(BN270)-LN(BK270)</f>
        <v>0.65134560375363</v>
      </c>
      <c r="BR270" s="15">
        <f>(BO270^2)/(N270*(BN270^2))+(BL270^2)/(N270*(BK270^2))</f>
        <v>0.024731997514685</v>
      </c>
      <c r="BS270" s="15"/>
      <c r="BT270" s="15"/>
      <c r="BU270" s="15"/>
      <c r="BV270" s="15"/>
      <c r="BW270" s="15"/>
      <c r="BX270" s="15"/>
      <c r="BY270" s="15"/>
      <c r="BZ270" s="15"/>
      <c r="CA270" s="15"/>
      <c r="CB270" s="15"/>
      <c r="CC270" s="15"/>
      <c r="CD270" s="15"/>
      <c r="CE270" s="15"/>
      <c r="CF270" s="15"/>
      <c r="CG270" s="15"/>
      <c r="CH270" s="15"/>
      <c r="CI270" s="15">
        <v>120.179</v>
      </c>
      <c r="CJ270" s="15">
        <f>CK270*(N270^0.5)</f>
        <v>10.1025551223441</v>
      </c>
      <c r="CK270" s="15">
        <v>4.518</v>
      </c>
      <c r="CL270" s="15">
        <v>109.319</v>
      </c>
      <c r="CM270" s="15">
        <f>CN270*(N270^0.5)</f>
        <v>8.09456607854922</v>
      </c>
      <c r="CN270" s="15">
        <v>3.61999999999999</v>
      </c>
      <c r="CO270" s="15">
        <f>LN(CL270)-LN(CI270)</f>
        <v>-0.0947120844580862</v>
      </c>
      <c r="CP270" s="15">
        <f>(CM270^2)/(N270*(CL270^2))+(CK270^2)/(N270*(CI270^2))</f>
        <v>0.00137920403860442</v>
      </c>
    </row>
    <row r="271" spans="1:94">
      <c r="A271" s="7" t="s">
        <v>107</v>
      </c>
      <c r="B271" s="7" t="s">
        <v>110</v>
      </c>
      <c r="C271" s="7" t="s">
        <v>111</v>
      </c>
      <c r="D271" s="7" t="s">
        <v>50</v>
      </c>
      <c r="E271" s="9">
        <v>4635</v>
      </c>
      <c r="F271" s="9">
        <v>-3.8</v>
      </c>
      <c r="G271" s="9">
        <v>290</v>
      </c>
      <c r="H271" s="7" t="s">
        <v>81</v>
      </c>
      <c r="I271" s="9">
        <v>1</v>
      </c>
      <c r="J271" s="7" t="s">
        <v>52</v>
      </c>
      <c r="K271" s="15">
        <v>1</v>
      </c>
      <c r="L271" s="12" t="s">
        <v>53</v>
      </c>
      <c r="M271" s="15">
        <v>-1.12</v>
      </c>
      <c r="N271" s="9">
        <v>5</v>
      </c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>
        <v>2.64552425</v>
      </c>
      <c r="AV271" s="15">
        <f>AU271*0.14455330148456</f>
        <v>0.382419264494964</v>
      </c>
      <c r="AW271" s="15"/>
      <c r="AX271" s="15">
        <v>3.04021</v>
      </c>
      <c r="AY271" s="15">
        <f>AX271*0.14455330148456</f>
        <v>0.439472392706374</v>
      </c>
      <c r="AZ271" s="15"/>
      <c r="BA271" s="15">
        <f>LN(AX271)-LN(AU271)</f>
        <v>0.139057342150455</v>
      </c>
      <c r="BB271" s="15">
        <f>(AY271^2)/(N271*(AX271^2))+(AV271^2)/(N271*(AU271^2))</f>
        <v>0.00835826278803444</v>
      </c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/>
      <c r="BN271" s="15"/>
      <c r="BO271" s="15"/>
      <c r="BP271" s="15"/>
      <c r="BQ271" s="15"/>
      <c r="BR271" s="15"/>
      <c r="BS271" s="15"/>
      <c r="BT271" s="15"/>
      <c r="BU271" s="15"/>
      <c r="BV271" s="15"/>
      <c r="BW271" s="15"/>
      <c r="BX271" s="15"/>
      <c r="BY271" s="15"/>
      <c r="BZ271" s="15"/>
      <c r="CA271" s="15"/>
      <c r="CB271" s="15"/>
      <c r="CC271" s="15"/>
      <c r="CD271" s="15"/>
      <c r="CE271" s="15"/>
      <c r="CF271" s="15"/>
      <c r="CG271" s="15"/>
      <c r="CH271" s="15"/>
      <c r="CI271" s="15"/>
      <c r="CJ271" s="15"/>
      <c r="CK271" s="15"/>
      <c r="CL271" s="15"/>
      <c r="CM271" s="15"/>
      <c r="CN271" s="15"/>
      <c r="CO271" s="15"/>
      <c r="CP271" s="15"/>
    </row>
    <row r="272" spans="1:94">
      <c r="A272" s="7" t="s">
        <v>107</v>
      </c>
      <c r="B272" s="7" t="s">
        <v>110</v>
      </c>
      <c r="C272" s="7" t="s">
        <v>111</v>
      </c>
      <c r="D272" s="7" t="s">
        <v>50</v>
      </c>
      <c r="E272" s="9">
        <v>4635</v>
      </c>
      <c r="F272" s="9">
        <v>-3.8</v>
      </c>
      <c r="G272" s="9">
        <v>290</v>
      </c>
      <c r="H272" s="7" t="s">
        <v>81</v>
      </c>
      <c r="I272" s="9">
        <v>1</v>
      </c>
      <c r="J272" s="7" t="s">
        <v>52</v>
      </c>
      <c r="K272" s="15">
        <v>2</v>
      </c>
      <c r="L272" s="12" t="s">
        <v>54</v>
      </c>
      <c r="M272" s="15">
        <v>-1.12</v>
      </c>
      <c r="N272" s="9">
        <v>5</v>
      </c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>
        <v>2.64552425</v>
      </c>
      <c r="AV272" s="15">
        <f>AU272*0.14455330148456</f>
        <v>0.382419264494964</v>
      </c>
      <c r="AW272" s="15"/>
      <c r="AX272" s="15">
        <v>3.1313125</v>
      </c>
      <c r="AY272" s="15">
        <f>AX272*0.14455330148456</f>
        <v>0.452641559854871</v>
      </c>
      <c r="AZ272" s="15"/>
      <c r="BA272" s="15">
        <f>LN(AX272)-LN(AU272)</f>
        <v>0.168582995902475</v>
      </c>
      <c r="BB272" s="15">
        <f>(AY272^2)/(N272*(AX272^2))+(AV272^2)/(N272*(AU272^2))</f>
        <v>0.00835826278803444</v>
      </c>
      <c r="BC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15"/>
      <c r="BN272" s="15"/>
      <c r="BO272" s="15"/>
      <c r="BP272" s="15"/>
      <c r="BQ272" s="15"/>
      <c r="BR272" s="15"/>
      <c r="BS272" s="15"/>
      <c r="BT272" s="15"/>
      <c r="BU272" s="15"/>
      <c r="BV272" s="15"/>
      <c r="BW272" s="15"/>
      <c r="BX272" s="15"/>
      <c r="BY272" s="15"/>
      <c r="BZ272" s="15"/>
      <c r="CA272" s="15"/>
      <c r="CB272" s="15"/>
      <c r="CC272" s="15"/>
      <c r="CD272" s="15"/>
      <c r="CE272" s="15"/>
      <c r="CF272" s="15"/>
      <c r="CG272" s="15"/>
      <c r="CH272" s="15"/>
      <c r="CI272" s="15"/>
      <c r="CJ272" s="15"/>
      <c r="CK272" s="15"/>
      <c r="CL272" s="15"/>
      <c r="CM272" s="15"/>
      <c r="CN272" s="15"/>
      <c r="CO272" s="15"/>
      <c r="CP272" s="15"/>
    </row>
    <row r="273" spans="1:94">
      <c r="A273" s="7" t="s">
        <v>107</v>
      </c>
      <c r="B273" s="7" t="s">
        <v>110</v>
      </c>
      <c r="C273" s="7" t="s">
        <v>111</v>
      </c>
      <c r="D273" s="7" t="s">
        <v>50</v>
      </c>
      <c r="E273" s="9">
        <v>4635</v>
      </c>
      <c r="F273" s="9">
        <v>-3.8</v>
      </c>
      <c r="G273" s="9">
        <v>290</v>
      </c>
      <c r="H273" s="7" t="s">
        <v>81</v>
      </c>
      <c r="I273" s="9">
        <v>7</v>
      </c>
      <c r="J273" s="7" t="s">
        <v>57</v>
      </c>
      <c r="K273" s="15">
        <v>0.83</v>
      </c>
      <c r="L273" s="12" t="s">
        <v>53</v>
      </c>
      <c r="M273" s="15">
        <v>-2.43</v>
      </c>
      <c r="N273" s="9">
        <v>5</v>
      </c>
      <c r="O273" s="15">
        <v>152.567</v>
      </c>
      <c r="P273" s="15">
        <f>Q273*(N273^0.5)</f>
        <v>95.556128950476</v>
      </c>
      <c r="Q273" s="15">
        <v>42.734</v>
      </c>
      <c r="R273" s="15">
        <v>273.806</v>
      </c>
      <c r="S273" s="15">
        <f>T273*(N273^0.5)</f>
        <v>48.7731147252254</v>
      </c>
      <c r="T273" s="15">
        <v>21.812</v>
      </c>
      <c r="U273" s="15">
        <f>LN(R273)-LN(O273)</f>
        <v>0.584815982593613</v>
      </c>
      <c r="V273" s="15">
        <f>(S273^2)/(N273*(R273^2))+(P273^2)/(N273*(O273^2))</f>
        <v>0.0848020215780722</v>
      </c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>
        <v>449.543</v>
      </c>
      <c r="AN273" s="15">
        <f>AM273*0.177653778456014</f>
        <v>79.8630125284519</v>
      </c>
      <c r="AO273" s="15"/>
      <c r="AP273" s="15">
        <v>504.577</v>
      </c>
      <c r="AQ273" s="15">
        <f>AP273*0.177653778456014</f>
        <v>89.6400105720002</v>
      </c>
      <c r="AR273" s="15"/>
      <c r="AS273" s="15">
        <f>LN(AP273)-LN(AM273)</f>
        <v>0.115488943327312</v>
      </c>
      <c r="AT273" s="15">
        <f>(AQ273^2)/(N273*(AP273^2))+(AN273^2)/(N273*(AM273^2))</f>
        <v>0.0126243459998794</v>
      </c>
      <c r="AU273" s="15"/>
      <c r="AV273" s="15"/>
      <c r="AW273" s="15"/>
      <c r="AX273" s="15"/>
      <c r="AY273" s="15"/>
      <c r="AZ273" s="15"/>
      <c r="BA273" s="15"/>
      <c r="BB273" s="15"/>
      <c r="BC273" s="15">
        <v>1.47260333333333</v>
      </c>
      <c r="BD273" s="15">
        <f>BC273*0.175951426887223</f>
        <v>0.25910665773888</v>
      </c>
      <c r="BE273" s="15"/>
      <c r="BF273" s="15">
        <v>1.86834333333333</v>
      </c>
      <c r="BG273" s="15">
        <f>BF273*0.175951426887223</f>
        <v>0.32873767541523</v>
      </c>
      <c r="BH273" s="15"/>
      <c r="BI273" s="15">
        <f>LN(BF273)-LN(BC273)</f>
        <v>0.238020310685631</v>
      </c>
      <c r="BJ273" s="15">
        <f>(BG273^2)/(N273*(BF273^2))+(BD273^2)/(N273*(BC273^2))</f>
        <v>0.0123835618494599</v>
      </c>
      <c r="BK273" s="15"/>
      <c r="BL273" s="15"/>
      <c r="BM273" s="15"/>
      <c r="BN273" s="15"/>
      <c r="BO273" s="15"/>
      <c r="BP273" s="15"/>
      <c r="BQ273" s="15"/>
      <c r="BR273" s="15"/>
      <c r="BS273" s="15"/>
      <c r="BT273" s="15"/>
      <c r="BU273" s="15"/>
      <c r="BV273" s="15"/>
      <c r="BW273" s="15"/>
      <c r="BX273" s="15"/>
      <c r="BY273" s="15"/>
      <c r="BZ273" s="15"/>
      <c r="CA273" s="15"/>
      <c r="CB273" s="15"/>
      <c r="CC273" s="15"/>
      <c r="CD273" s="15"/>
      <c r="CE273" s="15"/>
      <c r="CF273" s="15"/>
      <c r="CG273" s="15"/>
      <c r="CH273" s="15"/>
      <c r="CI273" s="15"/>
      <c r="CJ273" s="15"/>
      <c r="CK273" s="15"/>
      <c r="CL273" s="15"/>
      <c r="CM273" s="15"/>
      <c r="CN273" s="15"/>
      <c r="CO273" s="15"/>
      <c r="CP273" s="15"/>
    </row>
    <row r="274" spans="1:94">
      <c r="A274" s="7" t="s">
        <v>107</v>
      </c>
      <c r="B274" s="7" t="s">
        <v>110</v>
      </c>
      <c r="C274" s="7" t="s">
        <v>111</v>
      </c>
      <c r="D274" s="7" t="s">
        <v>50</v>
      </c>
      <c r="E274" s="9">
        <v>4635</v>
      </c>
      <c r="F274" s="9">
        <v>-3.8</v>
      </c>
      <c r="G274" s="9">
        <v>290</v>
      </c>
      <c r="H274" s="7" t="s">
        <v>81</v>
      </c>
      <c r="I274" s="9">
        <v>8</v>
      </c>
      <c r="J274" s="7" t="s">
        <v>57</v>
      </c>
      <c r="K274" s="15">
        <v>1.38</v>
      </c>
      <c r="L274" s="12" t="s">
        <v>53</v>
      </c>
      <c r="M274" s="15">
        <v>-0.92</v>
      </c>
      <c r="N274" s="9">
        <v>5</v>
      </c>
      <c r="O274" s="15">
        <v>159.538</v>
      </c>
      <c r="P274" s="15">
        <f>Q274*(N274^0.5)</f>
        <v>81.3034316618924</v>
      </c>
      <c r="Q274" s="15">
        <v>36.36</v>
      </c>
      <c r="R274" s="15">
        <v>270.767</v>
      </c>
      <c r="S274" s="15">
        <f>T274*(N274^0.5)</f>
        <v>30.4999672130971</v>
      </c>
      <c r="T274" s="15">
        <v>13.64</v>
      </c>
      <c r="U274" s="15">
        <f>LN(R274)-LN(O274)</f>
        <v>0.528976534097017</v>
      </c>
      <c r="V274" s="15">
        <f>(S274^2)/(N274*(R274^2))+(P274^2)/(N274*(O274^2))</f>
        <v>0.0544797774623405</v>
      </c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>
        <v>402.762</v>
      </c>
      <c r="AN274" s="15">
        <f>AM274*0.177653778456014</f>
        <v>71.5521911185011</v>
      </c>
      <c r="AO274" s="15"/>
      <c r="AP274" s="15">
        <v>277.462</v>
      </c>
      <c r="AQ274" s="15">
        <f>AP274*0.177653778456014</f>
        <v>49.2921726779626</v>
      </c>
      <c r="AR274" s="15"/>
      <c r="AS274" s="15">
        <f>LN(AP274)-LN(AM274)</f>
        <v>-0.37266182989867</v>
      </c>
      <c r="AT274" s="15">
        <f>(AQ274^2)/(N274*(AP274^2))+(AN274^2)/(N274*(AM274^2))</f>
        <v>0.0126243459998794</v>
      </c>
      <c r="AU274" s="15"/>
      <c r="AV274" s="15"/>
      <c r="AW274" s="15"/>
      <c r="AX274" s="15"/>
      <c r="AY274" s="15"/>
      <c r="AZ274" s="15"/>
      <c r="BA274" s="15"/>
      <c r="BB274" s="15"/>
      <c r="BC274" s="15">
        <v>0.7448625</v>
      </c>
      <c r="BD274" s="15">
        <f>BC274*0.175951426887223</f>
        <v>0.131059619709784</v>
      </c>
      <c r="BE274" s="15"/>
      <c r="BF274" s="15">
        <v>1.02739775</v>
      </c>
      <c r="BG274" s="15">
        <f>BF274*0.175951426887223</f>
        <v>0.180772100093222</v>
      </c>
      <c r="BH274" s="15"/>
      <c r="BI274" s="15">
        <f>LN(BF274)-LN(BC274)</f>
        <v>0.321584790449426</v>
      </c>
      <c r="BJ274" s="15">
        <f>(BG274^2)/(N274*(BF274^2))+(BD274^2)/(N274*(BC274^2))</f>
        <v>0.0123835618494599</v>
      </c>
      <c r="BK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BV274" s="15"/>
      <c r="BW274" s="15"/>
      <c r="BX274" s="15"/>
      <c r="BY274" s="15"/>
      <c r="BZ274" s="15"/>
      <c r="CA274" s="15"/>
      <c r="CB274" s="15"/>
      <c r="CC274" s="15"/>
      <c r="CD274" s="15"/>
      <c r="CE274" s="15"/>
      <c r="CF274" s="15"/>
      <c r="CG274" s="15"/>
      <c r="CH274" s="15"/>
      <c r="CI274" s="15"/>
      <c r="CJ274" s="15"/>
      <c r="CK274" s="15"/>
      <c r="CL274" s="15"/>
      <c r="CM274" s="15"/>
      <c r="CN274" s="15"/>
      <c r="CO274" s="15"/>
      <c r="CP274" s="15"/>
    </row>
    <row r="275" spans="1:94">
      <c r="A275" s="7" t="s">
        <v>114</v>
      </c>
      <c r="B275" s="7" t="s">
        <v>115</v>
      </c>
      <c r="C275" s="7" t="s">
        <v>116</v>
      </c>
      <c r="D275" s="7" t="s">
        <v>50</v>
      </c>
      <c r="E275" s="9">
        <v>3887</v>
      </c>
      <c r="F275" s="9">
        <v>-4</v>
      </c>
      <c r="G275" s="9">
        <v>300</v>
      </c>
      <c r="H275" s="7" t="s">
        <v>51</v>
      </c>
      <c r="I275" s="9">
        <v>1</v>
      </c>
      <c r="J275" s="7" t="s">
        <v>52</v>
      </c>
      <c r="K275" s="15">
        <v>0.62</v>
      </c>
      <c r="L275" s="12" t="s">
        <v>53</v>
      </c>
      <c r="M275" s="15">
        <v>-0.59</v>
      </c>
      <c r="N275" s="9">
        <v>3</v>
      </c>
      <c r="O275" s="15">
        <v>202.19</v>
      </c>
      <c r="P275" s="15">
        <f>Q275*(N275^0.5)</f>
        <v>50.3507169760273</v>
      </c>
      <c r="Q275" s="15">
        <v>29.07</v>
      </c>
      <c r="R275" s="15">
        <v>284.32</v>
      </c>
      <c r="S275" s="15">
        <f>T275*(N275^0.5)</f>
        <v>65.3849179857251</v>
      </c>
      <c r="T275" s="15">
        <v>37.75</v>
      </c>
      <c r="U275" s="15">
        <f>LN(R275)-LN(O275)</f>
        <v>0.340892515027131</v>
      </c>
      <c r="V275" s="15">
        <f>(S275^2)/(N275*(R275^2))+(P275^2)/(N275*(O275^2))</f>
        <v>0.0383000908668184</v>
      </c>
      <c r="W275" s="15">
        <v>2961.25</v>
      </c>
      <c r="X275" s="15">
        <f>Y275*(N275^0.5)</f>
        <v>677.71683998555</v>
      </c>
      <c r="Y275" s="15">
        <v>391.28</v>
      </c>
      <c r="Z275" s="15">
        <v>3826.34</v>
      </c>
      <c r="AA275" s="15">
        <f>AB275*(N275^0.5)</f>
        <v>927.634451009664</v>
      </c>
      <c r="AB275" s="15">
        <v>535.57</v>
      </c>
      <c r="AC275" s="15">
        <f>LN(Z275)-LN(W275)</f>
        <v>0.256297256234922</v>
      </c>
      <c r="AD275" s="15">
        <f>(AA275^2)/(N275*(Z275^2))+(X275^2)/(N275*(W275^2))</f>
        <v>0.0370506279833046</v>
      </c>
      <c r="AE275" s="15">
        <v>14.89</v>
      </c>
      <c r="AF275" s="15">
        <f>AG275*(N275^0.5)</f>
        <v>2.49415316289918</v>
      </c>
      <c r="AG275" s="15">
        <v>1.44</v>
      </c>
      <c r="AH275" s="15">
        <v>16.59</v>
      </c>
      <c r="AI275" s="15">
        <f>AH275/10</f>
        <v>1.659</v>
      </c>
      <c r="AJ275" s="15">
        <v>2.14</v>
      </c>
      <c r="AK275" s="15">
        <f>LN(AH275)-LN(AE275)</f>
        <v>0.108110257506436</v>
      </c>
      <c r="AL275" s="15">
        <f>(AI275^2)/(N275*(AH275^2))+(AF275^2)/(N275*(AE275^2))</f>
        <v>0.0126860028538512</v>
      </c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>
        <v>2.32237</v>
      </c>
      <c r="BT275" s="15">
        <f t="shared" ref="BT275" si="81">BS275*0.294645413711549</f>
        <v>0.68427566944129</v>
      </c>
      <c r="BU275" s="15"/>
      <c r="BV275" s="15">
        <v>2.715576</v>
      </c>
      <c r="BW275" s="15">
        <f t="shared" ref="BW275" si="82">BV275*0.294645413711549</f>
        <v>0.800132013985153</v>
      </c>
      <c r="BX275" s="15"/>
      <c r="BY275" s="15">
        <f>LN(BV275)-LN(BS275)</f>
        <v>0.156415869606932</v>
      </c>
      <c r="BZ275" s="15">
        <f>(BW275^2)/(N275*(BV275^2))+(BT275^2)/(N275*(BS275^2))</f>
        <v>0.0578772798808333</v>
      </c>
      <c r="CA275" s="15"/>
      <c r="CB275" s="15"/>
      <c r="CC275" s="15"/>
      <c r="CD275" s="15"/>
      <c r="CE275" s="15"/>
      <c r="CF275" s="15"/>
      <c r="CG275" s="15"/>
      <c r="CH275" s="15"/>
      <c r="CI275" s="15"/>
      <c r="CJ275" s="15"/>
      <c r="CK275" s="15"/>
      <c r="CL275" s="15"/>
      <c r="CM275" s="15"/>
      <c r="CN275" s="15"/>
      <c r="CO275" s="15"/>
      <c r="CP275" s="15"/>
    </row>
    <row r="276" spans="1:94">
      <c r="A276" s="7" t="s">
        <v>117</v>
      </c>
      <c r="B276" s="7" t="s">
        <v>118</v>
      </c>
      <c r="C276" s="7" t="s">
        <v>119</v>
      </c>
      <c r="D276" s="7" t="s">
        <v>50</v>
      </c>
      <c r="E276" s="9">
        <v>3400</v>
      </c>
      <c r="F276" s="9">
        <v>2.8</v>
      </c>
      <c r="G276" s="9">
        <v>718</v>
      </c>
      <c r="H276" s="7" t="s">
        <v>51</v>
      </c>
      <c r="I276" s="9">
        <v>1</v>
      </c>
      <c r="J276" s="7" t="s">
        <v>52</v>
      </c>
      <c r="K276" s="15">
        <v>1</v>
      </c>
      <c r="L276" s="12" t="s">
        <v>53</v>
      </c>
      <c r="M276" s="15">
        <v>-6.8</v>
      </c>
      <c r="N276" s="9">
        <v>5</v>
      </c>
      <c r="O276" s="15"/>
      <c r="P276" s="15"/>
      <c r="Q276" s="15"/>
      <c r="R276" s="15"/>
      <c r="S276" s="15"/>
      <c r="T276" s="15"/>
      <c r="U276" s="15"/>
      <c r="V276" s="15"/>
      <c r="W276" s="15">
        <v>2361.8</v>
      </c>
      <c r="X276" s="15">
        <f>Y276*(N276^0.5)</f>
        <v>355.400644343817</v>
      </c>
      <c r="Y276" s="15">
        <v>158.94</v>
      </c>
      <c r="Z276" s="15">
        <v>2674.7</v>
      </c>
      <c r="AA276" s="15">
        <f>AB276*(N276^0.5)</f>
        <v>710.801288687633</v>
      </c>
      <c r="AB276" s="15">
        <v>317.88</v>
      </c>
      <c r="AC276" s="15">
        <f>LN(Z276)-LN(W276)</f>
        <v>0.124413184340987</v>
      </c>
      <c r="AD276" s="15">
        <f>(AA276^2)/(N276*(Z276^2))+(X276^2)/(N276*(W276^2))</f>
        <v>0.0186533722307291</v>
      </c>
      <c r="AE276" s="15"/>
      <c r="AF276" s="15"/>
      <c r="AG276" s="15"/>
      <c r="AH276" s="15"/>
      <c r="AI276" s="15"/>
      <c r="AJ276" s="15"/>
      <c r="AK276" s="15"/>
      <c r="AL276" s="15"/>
      <c r="AM276" s="15">
        <v>901.93</v>
      </c>
      <c r="AN276" s="15">
        <f>AO276*(N276^0.5)</f>
        <v>138.345525767912</v>
      </c>
      <c r="AO276" s="15">
        <v>61.87</v>
      </c>
      <c r="AP276" s="15">
        <v>1149.7</v>
      </c>
      <c r="AQ276" s="15">
        <f>AR276*(N276^0.5)</f>
        <v>158.06764532946</v>
      </c>
      <c r="AR276" s="15">
        <v>70.69</v>
      </c>
      <c r="AS276" s="15">
        <f>LN(AP276)-LN(AM276)</f>
        <v>0.242719406030028</v>
      </c>
      <c r="AT276" s="15">
        <f>(AQ276^2)/(N276*(AP276^2))+(AN276^2)/(N276*(AM276^2))</f>
        <v>0.00848607484242988</v>
      </c>
      <c r="AU276" s="15">
        <v>242.914666666667</v>
      </c>
      <c r="AV276" s="15">
        <f>AU276*0.14455330148456</f>
        <v>35.1141170456881</v>
      </c>
      <c r="AW276" s="15"/>
      <c r="AX276" s="15">
        <v>322.929333333333</v>
      </c>
      <c r="AY276" s="15">
        <f>AX276*0.14455330148456</f>
        <v>46.6805012795413</v>
      </c>
      <c r="AZ276" s="15"/>
      <c r="BA276" s="15">
        <f>LN(AX276)-LN(AU276)</f>
        <v>0.284723301350043</v>
      </c>
      <c r="BB276" s="15">
        <f>(AY276^2)/(N276*(AX276^2))+(AV276^2)/(N276*(AU276^2))</f>
        <v>0.00835826278803444</v>
      </c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/>
      <c r="BO276" s="15"/>
      <c r="BP276" s="15"/>
      <c r="BQ276" s="15"/>
      <c r="BR276" s="15"/>
      <c r="BS276" s="15"/>
      <c r="BT276" s="15"/>
      <c r="BU276" s="15"/>
      <c r="BV276" s="15"/>
      <c r="BW276" s="15"/>
      <c r="BX276" s="15"/>
      <c r="BY276" s="15"/>
      <c r="BZ276" s="15"/>
      <c r="CA276" s="15"/>
      <c r="CB276" s="15"/>
      <c r="CC276" s="15"/>
      <c r="CD276" s="15"/>
      <c r="CE276" s="15"/>
      <c r="CF276" s="15"/>
      <c r="CG276" s="15"/>
      <c r="CH276" s="15"/>
      <c r="CI276" s="15"/>
      <c r="CJ276" s="15"/>
      <c r="CK276" s="15"/>
      <c r="CL276" s="15"/>
      <c r="CM276" s="15"/>
      <c r="CN276" s="15"/>
      <c r="CO276" s="15"/>
      <c r="CP276" s="15"/>
    </row>
    <row r="277" spans="1:94">
      <c r="A277" s="7" t="s">
        <v>117</v>
      </c>
      <c r="B277" s="7" t="s">
        <v>118</v>
      </c>
      <c r="C277" s="7" t="s">
        <v>119</v>
      </c>
      <c r="D277" s="7" t="s">
        <v>50</v>
      </c>
      <c r="E277" s="9">
        <v>3400</v>
      </c>
      <c r="F277" s="9">
        <v>2.8</v>
      </c>
      <c r="G277" s="9">
        <v>718</v>
      </c>
      <c r="H277" s="7" t="s">
        <v>51</v>
      </c>
      <c r="I277" s="9">
        <v>1</v>
      </c>
      <c r="J277" s="7" t="s">
        <v>52</v>
      </c>
      <c r="K277" s="15">
        <v>1</v>
      </c>
      <c r="L277" s="12" t="s">
        <v>53</v>
      </c>
      <c r="M277" s="15">
        <v>-6.8</v>
      </c>
      <c r="N277" s="9">
        <v>5</v>
      </c>
      <c r="O277" s="15"/>
      <c r="P277" s="15"/>
      <c r="Q277" s="15"/>
      <c r="R277" s="15"/>
      <c r="S277" s="15"/>
      <c r="T277" s="15"/>
      <c r="U277" s="15"/>
      <c r="V277" s="15"/>
      <c r="W277" s="15">
        <v>2053.83</v>
      </c>
      <c r="X277" s="15">
        <f>Y277*(N277^0.5)</f>
        <v>399.831315056737</v>
      </c>
      <c r="Y277" s="15">
        <v>178.81</v>
      </c>
      <c r="Z277" s="15">
        <v>2187.92</v>
      </c>
      <c r="AA277" s="15">
        <f>AB277*(N277^0.5)</f>
        <v>710.801288687633</v>
      </c>
      <c r="AB277" s="15">
        <v>317.88</v>
      </c>
      <c r="AC277" s="15">
        <f>LN(Z277)-LN(W277)</f>
        <v>0.0632449780747946</v>
      </c>
      <c r="AD277" s="15">
        <f>(AA277^2)/(N277*(Z277^2))+(X277^2)/(N277*(W277^2))</f>
        <v>0.0286885448049747</v>
      </c>
      <c r="AE277" s="15"/>
      <c r="AF277" s="15"/>
      <c r="AG277" s="15"/>
      <c r="AH277" s="15"/>
      <c r="AI277" s="15"/>
      <c r="AJ277" s="15"/>
      <c r="AK277" s="15"/>
      <c r="AL277" s="15"/>
      <c r="AM277" s="15">
        <v>516.78</v>
      </c>
      <c r="AN277" s="15">
        <f>AO277*(N277^0.5)</f>
        <v>32.8701992692469</v>
      </c>
      <c r="AO277" s="15">
        <v>14.7</v>
      </c>
      <c r="AP277" s="15">
        <v>697.37</v>
      </c>
      <c r="AQ277" s="15">
        <f>AR277*(N277^0.5)</f>
        <v>212.672425340005</v>
      </c>
      <c r="AR277" s="15">
        <v>95.11</v>
      </c>
      <c r="AS277" s="15">
        <f>LN(AP277)-LN(AM277)</f>
        <v>0.299698864367171</v>
      </c>
      <c r="AT277" s="15">
        <f>(AQ277^2)/(N277*(AP277^2))+(AN277^2)/(N277*(AM277^2))</f>
        <v>0.0194096916601772</v>
      </c>
      <c r="AU277" s="15">
        <v>125.349833333333</v>
      </c>
      <c r="AV277" s="15">
        <f>AU277*0.14455330148456</f>
        <v>18.1197322488726</v>
      </c>
      <c r="AW277" s="15"/>
      <c r="AX277" s="15">
        <v>165.289333333333</v>
      </c>
      <c r="AY277" s="15">
        <f>AX277*0.14455330148456</f>
        <v>23.8931188335152</v>
      </c>
      <c r="AZ277" s="15"/>
      <c r="BA277" s="15">
        <f>LN(AX277)-LN(AU277)</f>
        <v>0.276588978612951</v>
      </c>
      <c r="BB277" s="15">
        <f>(AY277^2)/(N277*(AX277^2))+(AV277^2)/(N277*(AU277^2))</f>
        <v>0.00835826278803444</v>
      </c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  <c r="BO277" s="15"/>
      <c r="BP277" s="15"/>
      <c r="BQ277" s="15"/>
      <c r="BR277" s="15"/>
      <c r="BS277" s="15"/>
      <c r="BT277" s="15"/>
      <c r="BU277" s="15"/>
      <c r="BV277" s="15"/>
      <c r="BW277" s="15"/>
      <c r="BX277" s="15"/>
      <c r="BY277" s="15"/>
      <c r="BZ277" s="15"/>
      <c r="CA277" s="15"/>
      <c r="CB277" s="15"/>
      <c r="CC277" s="15"/>
      <c r="CD277" s="15"/>
      <c r="CE277" s="15"/>
      <c r="CF277" s="15"/>
      <c r="CG277" s="15"/>
      <c r="CH277" s="15"/>
      <c r="CI277" s="15"/>
      <c r="CJ277" s="15"/>
      <c r="CK277" s="15"/>
      <c r="CL277" s="15"/>
      <c r="CM277" s="15"/>
      <c r="CN277" s="15"/>
      <c r="CO277" s="15"/>
      <c r="CP277" s="15"/>
    </row>
    <row r="278" spans="1:94">
      <c r="A278" s="7" t="s">
        <v>117</v>
      </c>
      <c r="B278" s="7" t="s">
        <v>118</v>
      </c>
      <c r="C278" s="7" t="s">
        <v>119</v>
      </c>
      <c r="D278" s="7" t="s">
        <v>50</v>
      </c>
      <c r="E278" s="9">
        <v>3400</v>
      </c>
      <c r="F278" s="9">
        <v>2.8</v>
      </c>
      <c r="G278" s="9">
        <v>718</v>
      </c>
      <c r="H278" s="7" t="s">
        <v>51</v>
      </c>
      <c r="I278" s="27">
        <v>1</v>
      </c>
      <c r="J278" s="7" t="s">
        <v>52</v>
      </c>
      <c r="K278" s="21">
        <v>0.28</v>
      </c>
      <c r="L278" s="12" t="s">
        <v>53</v>
      </c>
      <c r="M278" s="15">
        <v>-5.49</v>
      </c>
      <c r="N278" s="9">
        <v>5</v>
      </c>
      <c r="O278" s="15">
        <v>259.10075</v>
      </c>
      <c r="P278" s="15">
        <f>O278*0.230646992306071</f>
        <v>59.7608086917472</v>
      </c>
      <c r="Q278" s="15"/>
      <c r="R278" s="15">
        <v>268.5915</v>
      </c>
      <c r="S278" s="15">
        <f>R278*0.230646992306071</f>
        <v>61.9498216339761</v>
      </c>
      <c r="T278" s="15"/>
      <c r="U278" s="15">
        <f>LN(R278)-LN(O278)</f>
        <v>0.0359746558196345</v>
      </c>
      <c r="V278" s="15">
        <f>(S278^2)/(N278*(R278^2))+(P278^2)/(N278*(O278^2))</f>
        <v>0.0212792140239347</v>
      </c>
      <c r="W278" s="15">
        <v>1972.41825</v>
      </c>
      <c r="X278" s="15">
        <f>W278*0.31682480568973</f>
        <v>624.911028795127</v>
      </c>
      <c r="Y278" s="15"/>
      <c r="Z278" s="15">
        <v>2123.1675</v>
      </c>
      <c r="AA278" s="15">
        <f>Z278*0.31682480568973</f>
        <v>672.67213063425</v>
      </c>
      <c r="AB278" s="15"/>
      <c r="AC278" s="15">
        <f>LN(Z278)-LN(W278)</f>
        <v>0.0736487493828939</v>
      </c>
      <c r="AD278" s="15">
        <f>(AA278^2)/(N278*(Z278^2))+(X278^2)/(N278*(W278^2))</f>
        <v>0.0401511830001341</v>
      </c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/>
      <c r="BO278" s="15"/>
      <c r="BP278" s="15"/>
      <c r="BQ278" s="15"/>
      <c r="BR278" s="15"/>
      <c r="BS278" s="15"/>
      <c r="BT278" s="15"/>
      <c r="BU278" s="15"/>
      <c r="BV278" s="15"/>
      <c r="BW278" s="15"/>
      <c r="BX278" s="15"/>
      <c r="BY278" s="15"/>
      <c r="BZ278" s="15"/>
      <c r="CA278" s="15"/>
      <c r="CB278" s="15"/>
      <c r="CC278" s="15"/>
      <c r="CD278" s="15"/>
      <c r="CE278" s="15"/>
      <c r="CF278" s="15"/>
      <c r="CG278" s="15"/>
      <c r="CH278" s="15"/>
      <c r="CI278" s="15"/>
      <c r="CJ278" s="15"/>
      <c r="CK278" s="15"/>
      <c r="CL278" s="15"/>
      <c r="CM278" s="15"/>
      <c r="CN278" s="15"/>
      <c r="CO278" s="15"/>
      <c r="CP278" s="15"/>
    </row>
    <row r="279" spans="1:94">
      <c r="A279" s="7" t="s">
        <v>47</v>
      </c>
      <c r="B279" s="7" t="s">
        <v>120</v>
      </c>
      <c r="C279" s="7" t="s">
        <v>121</v>
      </c>
      <c r="D279" s="7" t="s">
        <v>50</v>
      </c>
      <c r="E279" s="9">
        <v>4500</v>
      </c>
      <c r="F279" s="26">
        <v>-3</v>
      </c>
      <c r="G279" s="9">
        <v>450</v>
      </c>
      <c r="H279" s="7" t="s">
        <v>51</v>
      </c>
      <c r="I279" s="9">
        <v>2</v>
      </c>
      <c r="J279" s="7" t="s">
        <v>52</v>
      </c>
      <c r="K279" s="15">
        <v>1.08</v>
      </c>
      <c r="L279" s="12" t="s">
        <v>53</v>
      </c>
      <c r="M279" s="15">
        <v>-2.91</v>
      </c>
      <c r="N279" s="9">
        <v>4</v>
      </c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>
        <v>41.39</v>
      </c>
      <c r="AF279" s="15">
        <f>AG279*(N279^0.5)</f>
        <v>3.1</v>
      </c>
      <c r="AG279" s="15">
        <v>1.55</v>
      </c>
      <c r="AH279" s="15">
        <v>36.35</v>
      </c>
      <c r="AI279" s="15">
        <f>AH279/10</f>
        <v>3.635</v>
      </c>
      <c r="AJ279" s="15">
        <v>4.57</v>
      </c>
      <c r="AK279" s="15">
        <f>LN(AH279)-LN(AE279)</f>
        <v>-0.129845101781113</v>
      </c>
      <c r="AL279" s="15">
        <f>(AI279^2)/(N279*(AH279^2))+(AF279^2)/(N279*(AE279^2))</f>
        <v>0.00390240206811839</v>
      </c>
      <c r="AM279" s="15">
        <v>538.63</v>
      </c>
      <c r="AN279" s="15">
        <f>AO279*(N279^0.5)</f>
        <v>4.72</v>
      </c>
      <c r="AO279" s="15">
        <v>2.36</v>
      </c>
      <c r="AP279" s="15">
        <v>541.6</v>
      </c>
      <c r="AQ279" s="15">
        <f>AR279*(N279^0.5)</f>
        <v>29</v>
      </c>
      <c r="AR279" s="15">
        <v>14.5</v>
      </c>
      <c r="AS279" s="15">
        <f>LN(AP279)-LN(AM279)</f>
        <v>0.00549884280888513</v>
      </c>
      <c r="AT279" s="15">
        <f>(AQ279^2)/(N279*(AP279^2))+(AN279^2)/(N279*(AM279^2))</f>
        <v>0.000735965563107319</v>
      </c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5"/>
      <c r="BP279" s="15"/>
      <c r="BQ279" s="15"/>
      <c r="BR279" s="15"/>
      <c r="BS279" s="15"/>
      <c r="BT279" s="15"/>
      <c r="BU279" s="15"/>
      <c r="BV279" s="15"/>
      <c r="BW279" s="15"/>
      <c r="BX279" s="15"/>
      <c r="BY279" s="15"/>
      <c r="BZ279" s="15"/>
      <c r="CA279" s="15"/>
      <c r="CB279" s="15"/>
      <c r="CC279" s="15"/>
      <c r="CD279" s="15"/>
      <c r="CE279" s="15"/>
      <c r="CF279" s="15"/>
      <c r="CG279" s="15"/>
      <c r="CH279" s="15"/>
      <c r="CI279" s="15"/>
      <c r="CJ279" s="15"/>
      <c r="CK279" s="15"/>
      <c r="CL279" s="15"/>
      <c r="CM279" s="15"/>
      <c r="CN279" s="15"/>
      <c r="CO279" s="15"/>
      <c r="CP279" s="15"/>
    </row>
    <row r="280" spans="1:94">
      <c r="A280" s="7" t="s">
        <v>71</v>
      </c>
      <c r="B280" s="7" t="s">
        <v>122</v>
      </c>
      <c r="C280" s="7" t="s">
        <v>123</v>
      </c>
      <c r="D280" s="7" t="s">
        <v>50</v>
      </c>
      <c r="E280" s="9">
        <v>3200</v>
      </c>
      <c r="F280" s="26">
        <v>-2</v>
      </c>
      <c r="G280" s="9">
        <v>540</v>
      </c>
      <c r="H280" s="7" t="s">
        <v>51</v>
      </c>
      <c r="I280" s="9">
        <v>10</v>
      </c>
      <c r="J280" s="12" t="s">
        <v>57</v>
      </c>
      <c r="K280" s="15">
        <v>0.97</v>
      </c>
      <c r="L280" s="12" t="s">
        <v>53</v>
      </c>
      <c r="M280" s="15">
        <v>-2.78</v>
      </c>
      <c r="N280" s="9">
        <v>4</v>
      </c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>
        <v>42.56</v>
      </c>
      <c r="AF280" s="15">
        <f>AG280*(N280^0.5)</f>
        <v>3.2</v>
      </c>
      <c r="AG280" s="15">
        <v>1.6</v>
      </c>
      <c r="AH280" s="15">
        <v>40.85</v>
      </c>
      <c r="AI280" s="15">
        <f>AH280/10</f>
        <v>4.085</v>
      </c>
      <c r="AJ280" s="15">
        <v>2.36</v>
      </c>
      <c r="AK280" s="15">
        <f>LN(AH280)-LN(AE280)</f>
        <v>-0.0410080237273771</v>
      </c>
      <c r="AL280" s="15">
        <f>(AI280^2)/(N280*(AH280^2))+(AF280^2)/(N280*(AE280^2))</f>
        <v>0.00391330770535361</v>
      </c>
      <c r="AM280" s="15">
        <v>522.25</v>
      </c>
      <c r="AN280" s="15">
        <f>AO280*(N280^0.5)</f>
        <v>39.76</v>
      </c>
      <c r="AO280" s="15">
        <v>19.88</v>
      </c>
      <c r="AP280" s="15">
        <v>496.31</v>
      </c>
      <c r="AQ280" s="15">
        <f>AR280*(N280^0.5)</f>
        <v>42.02</v>
      </c>
      <c r="AR280" s="15">
        <v>21.01</v>
      </c>
      <c r="AS280" s="15">
        <f>LN(AP280)-LN(AM280)</f>
        <v>-0.0509456689429051</v>
      </c>
      <c r="AT280" s="15">
        <f>(AQ280^2)/(N280*(AP280^2))+(AN280^2)/(N280*(AM280^2))</f>
        <v>0.0032410581561155</v>
      </c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15"/>
      <c r="BN280" s="15"/>
      <c r="BO280" s="15"/>
      <c r="BP280" s="15"/>
      <c r="BQ280" s="15"/>
      <c r="BR280" s="15"/>
      <c r="BS280" s="15"/>
      <c r="BT280" s="15"/>
      <c r="BU280" s="15"/>
      <c r="BV280" s="15"/>
      <c r="BW280" s="15"/>
      <c r="BX280" s="15"/>
      <c r="BY280" s="15"/>
      <c r="BZ280" s="15"/>
      <c r="CA280" s="15"/>
      <c r="CB280" s="15"/>
      <c r="CC280" s="15"/>
      <c r="CD280" s="15"/>
      <c r="CE280" s="15"/>
      <c r="CF280" s="15"/>
      <c r="CG280" s="15"/>
      <c r="CH280" s="15"/>
      <c r="CI280" s="15"/>
      <c r="CJ280" s="15"/>
      <c r="CK280" s="15"/>
      <c r="CL280" s="15"/>
      <c r="CM280" s="15"/>
      <c r="CN280" s="15"/>
      <c r="CO280" s="15"/>
      <c r="CP280" s="15"/>
    </row>
    <row r="281" ht="13.5" customHeight="1" spans="1:94">
      <c r="A281" s="7" t="s">
        <v>124</v>
      </c>
      <c r="B281" s="7" t="s">
        <v>125</v>
      </c>
      <c r="C281" s="7" t="s">
        <v>126</v>
      </c>
      <c r="D281" s="7" t="s">
        <v>50</v>
      </c>
      <c r="E281" s="9">
        <v>4076</v>
      </c>
      <c r="F281" s="9">
        <v>1.7</v>
      </c>
      <c r="G281" s="9">
        <v>397.3</v>
      </c>
      <c r="H281" s="7" t="s">
        <v>51</v>
      </c>
      <c r="I281" s="9">
        <v>3</v>
      </c>
      <c r="J281" s="7" t="s">
        <v>52</v>
      </c>
      <c r="K281" s="15">
        <v>1.02</v>
      </c>
      <c r="L281" s="12" t="s">
        <v>53</v>
      </c>
      <c r="M281" s="15">
        <v>-29.12</v>
      </c>
      <c r="N281" s="9">
        <v>3</v>
      </c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>
        <v>125.1</v>
      </c>
      <c r="AF281" s="15">
        <f>AE281*0.14788825040494</f>
        <v>18.500820125658</v>
      </c>
      <c r="AG281" s="15"/>
      <c r="AH281" s="15">
        <v>98.6</v>
      </c>
      <c r="AI281" s="15">
        <f>AH281*0.14788825040494</f>
        <v>14.5817814899271</v>
      </c>
      <c r="AJ281" s="15"/>
      <c r="AK281" s="15">
        <f>LN(AH281)-LN(AE281)</f>
        <v>-0.238042155864276</v>
      </c>
      <c r="AL281" s="15">
        <f>(AI281^2)/(N281*(AH281^2))+(AF281^2)/(N281*(AE281^2))</f>
        <v>0.0145806230718895</v>
      </c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/>
      <c r="BO281" s="15"/>
      <c r="BP281" s="15"/>
      <c r="BQ281" s="15"/>
      <c r="BR281" s="15"/>
      <c r="BS281" s="15"/>
      <c r="BT281" s="15"/>
      <c r="BU281" s="15"/>
      <c r="BV281" s="15"/>
      <c r="BW281" s="15"/>
      <c r="BX281" s="15"/>
      <c r="BY281" s="15"/>
      <c r="BZ281" s="15"/>
      <c r="CA281" s="15"/>
      <c r="CB281" s="15"/>
      <c r="CC281" s="15"/>
      <c r="CD281" s="15"/>
      <c r="CE281" s="15"/>
      <c r="CF281" s="15"/>
      <c r="CG281" s="15"/>
      <c r="CH281" s="15"/>
      <c r="CI281" s="15"/>
      <c r="CJ281" s="15"/>
      <c r="CK281" s="15"/>
      <c r="CL281" s="15"/>
      <c r="CM281" s="15"/>
      <c r="CN281" s="15"/>
      <c r="CO281" s="15"/>
      <c r="CP281" s="15"/>
    </row>
    <row r="282" spans="1:94">
      <c r="A282" s="7" t="s">
        <v>124</v>
      </c>
      <c r="B282" s="7" t="s">
        <v>125</v>
      </c>
      <c r="C282" s="7" t="s">
        <v>126</v>
      </c>
      <c r="D282" s="7" t="s">
        <v>50</v>
      </c>
      <c r="E282" s="9">
        <v>4076</v>
      </c>
      <c r="F282" s="9">
        <v>1.7</v>
      </c>
      <c r="G282" s="9">
        <v>397.3</v>
      </c>
      <c r="H282" s="7" t="s">
        <v>51</v>
      </c>
      <c r="I282" s="9">
        <v>3</v>
      </c>
      <c r="J282" s="7" t="s">
        <v>52</v>
      </c>
      <c r="K282" s="15">
        <v>1.02</v>
      </c>
      <c r="L282" s="12" t="s">
        <v>53</v>
      </c>
      <c r="M282" s="15">
        <v>-7.9</v>
      </c>
      <c r="N282" s="9">
        <v>3</v>
      </c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>
        <v>88.7</v>
      </c>
      <c r="AF282" s="15">
        <v>39.3</v>
      </c>
      <c r="AG282" s="15"/>
      <c r="AH282" s="15">
        <v>181.9</v>
      </c>
      <c r="AI282" s="15">
        <v>27.1</v>
      </c>
      <c r="AJ282" s="15"/>
      <c r="AK282" s="15">
        <f>LN(AH282)-LN(AE282)</f>
        <v>0.718197196208543</v>
      </c>
      <c r="AL282" s="15">
        <f>(AI282^2)/(N282*(AH282^2))+(AF282^2)/(N282*(AE282^2))</f>
        <v>0.0728346198612983</v>
      </c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BV282" s="15"/>
      <c r="BW282" s="15"/>
      <c r="BX282" s="15"/>
      <c r="BY282" s="15"/>
      <c r="BZ282" s="15"/>
      <c r="CA282" s="15"/>
      <c r="CB282" s="15"/>
      <c r="CC282" s="15"/>
      <c r="CD282" s="15"/>
      <c r="CE282" s="15"/>
      <c r="CF282" s="15"/>
      <c r="CG282" s="15"/>
      <c r="CH282" s="15"/>
      <c r="CI282" s="15"/>
      <c r="CJ282" s="15"/>
      <c r="CK282" s="15"/>
      <c r="CL282" s="15"/>
      <c r="CM282" s="15"/>
      <c r="CN282" s="15"/>
      <c r="CO282" s="15"/>
      <c r="CP282" s="15"/>
    </row>
    <row r="283" spans="1:94">
      <c r="A283" s="7" t="s">
        <v>124</v>
      </c>
      <c r="B283" s="7" t="s">
        <v>125</v>
      </c>
      <c r="C283" s="7" t="s">
        <v>126</v>
      </c>
      <c r="D283" s="7" t="s">
        <v>50</v>
      </c>
      <c r="E283" s="9">
        <v>4076</v>
      </c>
      <c r="F283" s="9">
        <v>1.7</v>
      </c>
      <c r="G283" s="9">
        <v>397.3</v>
      </c>
      <c r="H283" s="7" t="s">
        <v>51</v>
      </c>
      <c r="I283" s="9">
        <v>3</v>
      </c>
      <c r="J283" s="7" t="s">
        <v>52</v>
      </c>
      <c r="K283" s="15">
        <v>1.02</v>
      </c>
      <c r="L283" s="12" t="s">
        <v>53</v>
      </c>
      <c r="M283" s="15">
        <v>-14.83</v>
      </c>
      <c r="N283" s="9">
        <v>3</v>
      </c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>
        <v>173.3</v>
      </c>
      <c r="AF283" s="15">
        <v>18.3</v>
      </c>
      <c r="AG283" s="15"/>
      <c r="AH283" s="15">
        <v>160.1</v>
      </c>
      <c r="AI283" s="15">
        <v>57.3</v>
      </c>
      <c r="AJ283" s="15"/>
      <c r="AK283" s="15">
        <f>LN(AH283)-LN(AE283)</f>
        <v>-0.0792255767188923</v>
      </c>
      <c r="AL283" s="15">
        <f>(AI283^2)/(N283*(AH283^2))+(AF283^2)/(N283*(AE283^2))</f>
        <v>0.0464147079786819</v>
      </c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BV283" s="15"/>
      <c r="BW283" s="15"/>
      <c r="BX283" s="15"/>
      <c r="BY283" s="15"/>
      <c r="BZ283" s="15"/>
      <c r="CA283" s="15"/>
      <c r="CB283" s="15"/>
      <c r="CC283" s="15"/>
      <c r="CD283" s="15"/>
      <c r="CE283" s="15"/>
      <c r="CF283" s="15"/>
      <c r="CG283" s="15"/>
      <c r="CH283" s="15"/>
      <c r="CI283" s="15"/>
      <c r="CJ283" s="15"/>
      <c r="CK283" s="15"/>
      <c r="CL283" s="15"/>
      <c r="CM283" s="15"/>
      <c r="CN283" s="15"/>
      <c r="CO283" s="15"/>
      <c r="CP283" s="15"/>
    </row>
    <row r="284" spans="1:94">
      <c r="A284" s="7" t="s">
        <v>127</v>
      </c>
      <c r="B284" s="8">
        <v>102</v>
      </c>
      <c r="C284" s="8">
        <v>33.98</v>
      </c>
      <c r="D284" s="7" t="s">
        <v>50</v>
      </c>
      <c r="E284" s="8">
        <v>3538</v>
      </c>
      <c r="F284" s="8">
        <v>1.2</v>
      </c>
      <c r="G284" s="8">
        <v>620</v>
      </c>
      <c r="H284" s="8" t="s">
        <v>51</v>
      </c>
      <c r="I284" s="8">
        <v>2</v>
      </c>
      <c r="J284" s="7" t="s">
        <v>52</v>
      </c>
      <c r="K284" s="13">
        <v>1.54</v>
      </c>
      <c r="L284" s="12" t="s">
        <v>53</v>
      </c>
      <c r="M284" s="15">
        <v>-6.4</v>
      </c>
      <c r="N284" s="9">
        <v>4</v>
      </c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>
        <v>880.1</v>
      </c>
      <c r="AN284" s="15">
        <f>AO284*(N284^0.5)</f>
        <v>150.4</v>
      </c>
      <c r="AO284" s="15">
        <v>75.2</v>
      </c>
      <c r="AP284" s="15">
        <v>848.1</v>
      </c>
      <c r="AQ284" s="15">
        <f>AR284*(N284^0.5)</f>
        <v>146.8</v>
      </c>
      <c r="AR284" s="15">
        <v>73.4</v>
      </c>
      <c r="AS284" s="15">
        <f>LN(AP284)-LN(AM284)</f>
        <v>-0.0370369840121123</v>
      </c>
      <c r="AT284" s="15">
        <f>(AQ284^2)/(N284*(AP284^2))+(AN284^2)/(N284*(AM284^2))</f>
        <v>0.0147910989447261</v>
      </c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/>
      <c r="BO284" s="15"/>
      <c r="BP284" s="15"/>
      <c r="BQ284" s="15"/>
      <c r="BR284" s="15"/>
      <c r="BS284" s="15"/>
      <c r="BT284" s="15"/>
      <c r="BU284" s="15"/>
      <c r="BV284" s="15"/>
      <c r="BW284" s="15"/>
      <c r="BX284" s="15"/>
      <c r="BY284" s="15"/>
      <c r="BZ284" s="15"/>
      <c r="CA284" s="15"/>
      <c r="CB284" s="15"/>
      <c r="CC284" s="15"/>
      <c r="CD284" s="15"/>
      <c r="CE284" s="15"/>
      <c r="CF284" s="15"/>
      <c r="CG284" s="15"/>
      <c r="CH284" s="15"/>
      <c r="CI284" s="15"/>
      <c r="CJ284" s="15"/>
      <c r="CK284" s="15"/>
      <c r="CL284" s="15"/>
      <c r="CM284" s="15"/>
      <c r="CN284" s="15"/>
      <c r="CO284" s="15"/>
      <c r="CP284" s="15"/>
    </row>
    <row r="285" spans="1:94">
      <c r="A285" s="7" t="s">
        <v>127</v>
      </c>
      <c r="B285" s="8">
        <v>102</v>
      </c>
      <c r="C285" s="8">
        <v>33.98</v>
      </c>
      <c r="D285" s="7" t="s">
        <v>50</v>
      </c>
      <c r="E285" s="8">
        <v>3538</v>
      </c>
      <c r="F285" s="8">
        <v>1.2</v>
      </c>
      <c r="G285" s="8">
        <v>620</v>
      </c>
      <c r="H285" s="8" t="s">
        <v>51</v>
      </c>
      <c r="I285" s="8">
        <v>2</v>
      </c>
      <c r="J285" s="7" t="s">
        <v>52</v>
      </c>
      <c r="K285" s="13">
        <v>1.54</v>
      </c>
      <c r="L285" s="12" t="s">
        <v>53</v>
      </c>
      <c r="M285" s="15">
        <v>-0.7</v>
      </c>
      <c r="N285" s="9">
        <v>4</v>
      </c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>
        <v>620.2</v>
      </c>
      <c r="AN285" s="15">
        <f>AO285*(N285^0.5)</f>
        <v>165</v>
      </c>
      <c r="AO285" s="15">
        <v>82.5</v>
      </c>
      <c r="AP285" s="15">
        <v>1226.6</v>
      </c>
      <c r="AQ285" s="15">
        <f>AR285*(N285^0.5)</f>
        <v>174.6</v>
      </c>
      <c r="AR285" s="15">
        <v>87.3</v>
      </c>
      <c r="AS285" s="15">
        <f>LN(AP285)-LN(AM285)</f>
        <v>0.681959386525534</v>
      </c>
      <c r="AT285" s="15">
        <f>(AQ285^2)/(N285*(AP285^2))+(AN285^2)/(N285*(AM285^2))</f>
        <v>0.0227602505262911</v>
      </c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/>
      <c r="BO285" s="15"/>
      <c r="BP285" s="15"/>
      <c r="BQ285" s="15"/>
      <c r="BR285" s="15"/>
      <c r="BS285" s="15"/>
      <c r="BT285" s="15"/>
      <c r="BU285" s="15"/>
      <c r="BV285" s="15"/>
      <c r="BW285" s="15"/>
      <c r="BX285" s="15"/>
      <c r="BY285" s="15"/>
      <c r="BZ285" s="15"/>
      <c r="CA285" s="15"/>
      <c r="CB285" s="15"/>
      <c r="CC285" s="15"/>
      <c r="CD285" s="15"/>
      <c r="CE285" s="15"/>
      <c r="CF285" s="15"/>
      <c r="CG285" s="15"/>
      <c r="CH285" s="15"/>
      <c r="CI285" s="15"/>
      <c r="CJ285" s="15"/>
      <c r="CK285" s="15"/>
      <c r="CL285" s="15"/>
      <c r="CM285" s="15"/>
      <c r="CN285" s="15"/>
      <c r="CO285" s="15"/>
      <c r="CP285" s="15"/>
    </row>
    <row r="286" spans="1:94">
      <c r="A286" s="7" t="s">
        <v>127</v>
      </c>
      <c r="B286" s="8" t="s">
        <v>128</v>
      </c>
      <c r="C286" s="7" t="s">
        <v>129</v>
      </c>
      <c r="D286" s="7" t="s">
        <v>50</v>
      </c>
      <c r="E286" s="8">
        <v>3538</v>
      </c>
      <c r="F286" s="8">
        <v>1.2</v>
      </c>
      <c r="G286" s="9">
        <v>615</v>
      </c>
      <c r="H286" s="8" t="s">
        <v>51</v>
      </c>
      <c r="I286" s="8">
        <v>2</v>
      </c>
      <c r="J286" s="7" t="s">
        <v>52</v>
      </c>
      <c r="K286" s="15">
        <v>0.66</v>
      </c>
      <c r="L286" s="12" t="s">
        <v>53</v>
      </c>
      <c r="M286" s="15">
        <v>-11.38</v>
      </c>
      <c r="N286" s="9">
        <v>4</v>
      </c>
      <c r="O286" s="15">
        <v>385.4</v>
      </c>
      <c r="P286" s="15">
        <f>Q286*(N286^0.5)</f>
        <v>55.6</v>
      </c>
      <c r="Q286" s="15">
        <v>27.8</v>
      </c>
      <c r="R286" s="15">
        <v>446.6</v>
      </c>
      <c r="S286" s="15">
        <f>T286*(N286^0.5)</f>
        <v>92.4</v>
      </c>
      <c r="T286" s="15">
        <v>46.2</v>
      </c>
      <c r="U286" s="15">
        <f>LN(R286)-LN(O286)</f>
        <v>0.147381583425791</v>
      </c>
      <c r="V286" s="15">
        <f>(S286^2)/(N286*(R286^2))+(P286^2)/(N286*(O286^2))</f>
        <v>0.0159046936819696</v>
      </c>
      <c r="W286" s="15"/>
      <c r="X286" s="15"/>
      <c r="Y286" s="15"/>
      <c r="Z286" s="15"/>
      <c r="AA286" s="15"/>
      <c r="AB286" s="15"/>
      <c r="AC286" s="15"/>
      <c r="AD286" s="15"/>
      <c r="AE286" s="15">
        <v>9.66</v>
      </c>
      <c r="AF286" s="15">
        <f>AG286*(N286^0.5)</f>
        <v>1.72</v>
      </c>
      <c r="AG286" s="15">
        <v>0.86</v>
      </c>
      <c r="AH286" s="15">
        <v>9.06</v>
      </c>
      <c r="AI286" s="15">
        <f>AJ286*(N286^0.5)</f>
        <v>1.36</v>
      </c>
      <c r="AJ286" s="15">
        <v>0.68</v>
      </c>
      <c r="AK286" s="15">
        <f>LN(AH286)-LN(AE286)</f>
        <v>-0.0641245281695388</v>
      </c>
      <c r="AL286" s="15">
        <f>(AI286^2)/(N286*(AH286^2))+(AF286^2)/(N286*(AE286^2))</f>
        <v>0.0135590728060633</v>
      </c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/>
      <c r="BO286" s="15"/>
      <c r="BP286" s="15"/>
      <c r="BQ286" s="15"/>
      <c r="BR286" s="15"/>
      <c r="BS286" s="15"/>
      <c r="BT286" s="15"/>
      <c r="BU286" s="15"/>
      <c r="BV286" s="15"/>
      <c r="BW286" s="15"/>
      <c r="BX286" s="15"/>
      <c r="BY286" s="15"/>
      <c r="BZ286" s="15"/>
      <c r="CA286" s="15"/>
      <c r="CB286" s="15"/>
      <c r="CC286" s="15"/>
      <c r="CD286" s="15"/>
      <c r="CE286" s="15"/>
      <c r="CF286" s="15"/>
      <c r="CG286" s="15"/>
      <c r="CH286" s="15"/>
      <c r="CI286" s="15"/>
      <c r="CJ286" s="15"/>
      <c r="CK286" s="15"/>
      <c r="CL286" s="15"/>
      <c r="CM286" s="15"/>
      <c r="CN286" s="15"/>
      <c r="CO286" s="15"/>
      <c r="CP286" s="15"/>
    </row>
    <row r="287" spans="1:94">
      <c r="A287" s="7" t="s">
        <v>127</v>
      </c>
      <c r="B287" s="8" t="s">
        <v>128</v>
      </c>
      <c r="C287" s="7" t="s">
        <v>129</v>
      </c>
      <c r="D287" s="7" t="s">
        <v>50</v>
      </c>
      <c r="E287" s="8">
        <v>3538</v>
      </c>
      <c r="F287" s="8">
        <v>1.2</v>
      </c>
      <c r="G287" s="9">
        <v>615</v>
      </c>
      <c r="H287" s="8" t="s">
        <v>51</v>
      </c>
      <c r="I287" s="8">
        <v>2</v>
      </c>
      <c r="J287" s="7" t="s">
        <v>52</v>
      </c>
      <c r="K287" s="15">
        <v>0.66</v>
      </c>
      <c r="L287" s="12" t="s">
        <v>53</v>
      </c>
      <c r="M287" s="15">
        <v>-11.38</v>
      </c>
      <c r="N287" s="9">
        <v>4</v>
      </c>
      <c r="O287" s="15">
        <v>581.3</v>
      </c>
      <c r="P287" s="15">
        <f>Q287*(N287^0.5)</f>
        <v>80.4</v>
      </c>
      <c r="Q287" s="15">
        <v>40.2</v>
      </c>
      <c r="R287" s="15">
        <v>513</v>
      </c>
      <c r="S287" s="15">
        <f>T287*(N287^0.5)</f>
        <v>85.6</v>
      </c>
      <c r="T287" s="15">
        <v>42.8</v>
      </c>
      <c r="U287" s="15">
        <f>LN(R287)-LN(O287)</f>
        <v>-0.124991129536536</v>
      </c>
      <c r="V287" s="15">
        <f>(S287^2)/(N287*(R287^2))+(P287^2)/(N287*(O287^2))</f>
        <v>0.0117431595131959</v>
      </c>
      <c r="W287" s="15"/>
      <c r="X287" s="15"/>
      <c r="Y287" s="15"/>
      <c r="Z287" s="15"/>
      <c r="AA287" s="15"/>
      <c r="AB287" s="15"/>
      <c r="AC287" s="15"/>
      <c r="AD287" s="15"/>
      <c r="AE287" s="15">
        <v>8.6</v>
      </c>
      <c r="AF287" s="15">
        <f>AG287*(N287^0.5)</f>
        <v>1.02</v>
      </c>
      <c r="AG287" s="15">
        <v>0.51</v>
      </c>
      <c r="AH287" s="15">
        <v>10.55</v>
      </c>
      <c r="AI287" s="15">
        <f>AJ287*(N287^0.5)</f>
        <v>1.02</v>
      </c>
      <c r="AJ287" s="15">
        <v>0.51</v>
      </c>
      <c r="AK287" s="15">
        <f>LN(AH287)-LN(AE287)</f>
        <v>0.204363656662613</v>
      </c>
      <c r="AL287" s="15">
        <f>(AI287^2)/(N287*(AH287^2))+(AF287^2)/(N287*(AE287^2))</f>
        <v>0.00585364055263376</v>
      </c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  <c r="BO287" s="15"/>
      <c r="BP287" s="15"/>
      <c r="BQ287" s="15"/>
      <c r="BR287" s="15"/>
      <c r="BS287" s="15"/>
      <c r="BT287" s="15"/>
      <c r="BU287" s="15"/>
      <c r="BV287" s="15"/>
      <c r="BW287" s="15"/>
      <c r="BX287" s="15"/>
      <c r="BY287" s="15"/>
      <c r="BZ287" s="15"/>
      <c r="CA287" s="15"/>
      <c r="CB287" s="15"/>
      <c r="CC287" s="15"/>
      <c r="CD287" s="15"/>
      <c r="CE287" s="15"/>
      <c r="CF287" s="15"/>
      <c r="CG287" s="15"/>
      <c r="CH287" s="15"/>
      <c r="CI287" s="15"/>
      <c r="CJ287" s="15"/>
      <c r="CK287" s="15"/>
      <c r="CL287" s="15"/>
      <c r="CM287" s="15"/>
      <c r="CN287" s="15"/>
      <c r="CO287" s="15"/>
      <c r="CP287" s="15"/>
    </row>
    <row r="288" spans="1:94">
      <c r="A288" s="7" t="s">
        <v>47</v>
      </c>
      <c r="B288" s="9">
        <v>92.01</v>
      </c>
      <c r="C288" s="9">
        <v>31.44</v>
      </c>
      <c r="D288" s="7" t="s">
        <v>50</v>
      </c>
      <c r="E288" s="9">
        <v>4500</v>
      </c>
      <c r="F288" s="9">
        <v>-1.2</v>
      </c>
      <c r="G288" s="9">
        <v>431.7</v>
      </c>
      <c r="H288" s="7" t="s">
        <v>51</v>
      </c>
      <c r="I288" s="9">
        <v>3</v>
      </c>
      <c r="J288" s="7" t="s">
        <v>52</v>
      </c>
      <c r="K288" s="15">
        <v>0.65</v>
      </c>
      <c r="L288" s="12" t="s">
        <v>53</v>
      </c>
      <c r="M288" s="15">
        <v>6.7</v>
      </c>
      <c r="N288" s="9">
        <v>3</v>
      </c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>
        <v>23.56</v>
      </c>
      <c r="AF288" s="15">
        <f>AE288*0.14788825040494</f>
        <v>3.48424717954039</v>
      </c>
      <c r="AG288" s="15">
        <v>1.63</v>
      </c>
      <c r="AH288" s="15">
        <v>26.02</v>
      </c>
      <c r="AI288" s="15">
        <f>AH288*0.14788825040494</f>
        <v>3.84805227553654</v>
      </c>
      <c r="AJ288" s="15">
        <v>1.14</v>
      </c>
      <c r="AK288" s="15">
        <f>LN(AH288)-LN(AE288)</f>
        <v>0.0993151143009734</v>
      </c>
      <c r="AL288" s="15">
        <f>(AI288^2)/(N288*(AH288^2))+(AF288^2)/(N288*(AE288^2))</f>
        <v>0.0145806230718895</v>
      </c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/>
      <c r="BN288" s="15"/>
      <c r="BO288" s="15"/>
      <c r="BP288" s="15"/>
      <c r="BQ288" s="15"/>
      <c r="BR288" s="15"/>
      <c r="BS288" s="15"/>
      <c r="BT288" s="15"/>
      <c r="BU288" s="15"/>
      <c r="BV288" s="15"/>
      <c r="BW288" s="15"/>
      <c r="BX288" s="15"/>
      <c r="BY288" s="15"/>
      <c r="BZ288" s="15"/>
      <c r="CA288" s="15"/>
      <c r="CB288" s="15"/>
      <c r="CC288" s="15"/>
      <c r="CD288" s="15"/>
      <c r="CE288" s="15"/>
      <c r="CF288" s="15"/>
      <c r="CG288" s="15"/>
      <c r="CH288" s="15"/>
      <c r="CI288" s="15"/>
      <c r="CJ288" s="15"/>
      <c r="CK288" s="15"/>
      <c r="CL288" s="15"/>
      <c r="CM288" s="15"/>
      <c r="CN288" s="15"/>
      <c r="CO288" s="15"/>
      <c r="CP288" s="15"/>
    </row>
    <row r="289" spans="1:94">
      <c r="A289" s="7" t="s">
        <v>47</v>
      </c>
      <c r="B289" s="9">
        <v>92.01</v>
      </c>
      <c r="C289" s="9">
        <v>31.44</v>
      </c>
      <c r="D289" s="7" t="s">
        <v>50</v>
      </c>
      <c r="E289" s="9">
        <v>4500</v>
      </c>
      <c r="F289" s="9">
        <v>-1.2</v>
      </c>
      <c r="G289" s="9">
        <v>431.7</v>
      </c>
      <c r="H289" s="7" t="s">
        <v>51</v>
      </c>
      <c r="I289" s="9">
        <v>3</v>
      </c>
      <c r="J289" s="7" t="s">
        <v>52</v>
      </c>
      <c r="K289" s="15">
        <v>0.65</v>
      </c>
      <c r="L289" s="12" t="s">
        <v>53</v>
      </c>
      <c r="M289" s="15">
        <v>6.7</v>
      </c>
      <c r="N289" s="9">
        <v>3</v>
      </c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>
        <v>26.72</v>
      </c>
      <c r="AF289" s="15">
        <f>AE289*0.14788825040494</f>
        <v>3.95157405082</v>
      </c>
      <c r="AG289" s="15">
        <v>1.45</v>
      </c>
      <c r="AH289" s="15">
        <v>24.13</v>
      </c>
      <c r="AI289" s="15">
        <f t="shared" ref="AI289:AI290" si="83">AH289*0.14788825040494</f>
        <v>3.5685434822712</v>
      </c>
      <c r="AJ289" s="15">
        <v>1.51</v>
      </c>
      <c r="AK289" s="15">
        <f>LN(AH289)-LN(AE289)</f>
        <v>-0.101956469031504</v>
      </c>
      <c r="AL289" s="15">
        <f>(AI289^2)/(N289*(AH289^2))+(AF289^2)/(N289*(AE289^2))</f>
        <v>0.0145806230718895</v>
      </c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  <c r="BO289" s="15"/>
      <c r="BP289" s="15"/>
      <c r="BQ289" s="15"/>
      <c r="BR289" s="15"/>
      <c r="BS289" s="15"/>
      <c r="BT289" s="15"/>
      <c r="BU289" s="15"/>
      <c r="BV289" s="15"/>
      <c r="BW289" s="15"/>
      <c r="BX289" s="15"/>
      <c r="BY289" s="15"/>
      <c r="BZ289" s="15"/>
      <c r="CA289" s="15"/>
      <c r="CB289" s="15"/>
      <c r="CC289" s="15"/>
      <c r="CD289" s="15"/>
      <c r="CE289" s="15"/>
      <c r="CF289" s="15"/>
      <c r="CG289" s="15"/>
      <c r="CH289" s="15"/>
      <c r="CI289" s="15"/>
      <c r="CJ289" s="15"/>
      <c r="CK289" s="15"/>
      <c r="CL289" s="15"/>
      <c r="CM289" s="15"/>
      <c r="CN289" s="15"/>
      <c r="CO289" s="15"/>
      <c r="CP289" s="15"/>
    </row>
    <row r="290" spans="1:94">
      <c r="A290" s="7" t="s">
        <v>47</v>
      </c>
      <c r="B290" s="9">
        <v>92.01</v>
      </c>
      <c r="C290" s="9">
        <v>31.44</v>
      </c>
      <c r="D290" s="7" t="s">
        <v>50</v>
      </c>
      <c r="E290" s="9">
        <v>4500</v>
      </c>
      <c r="F290" s="9">
        <v>-1.2</v>
      </c>
      <c r="G290" s="9">
        <v>431.7</v>
      </c>
      <c r="H290" s="7" t="s">
        <v>51</v>
      </c>
      <c r="I290" s="9">
        <v>3</v>
      </c>
      <c r="J290" s="7" t="s">
        <v>52</v>
      </c>
      <c r="K290" s="15">
        <v>0.65</v>
      </c>
      <c r="L290" s="12" t="s">
        <v>53</v>
      </c>
      <c r="M290" s="15">
        <v>6.7</v>
      </c>
      <c r="N290" s="9">
        <v>3</v>
      </c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>
        <v>24.36</v>
      </c>
      <c r="AF290" s="15">
        <f>AE290*0.14788825040494</f>
        <v>3.60255777986434</v>
      </c>
      <c r="AG290" s="15">
        <v>1.35</v>
      </c>
      <c r="AH290" s="15">
        <v>24.34</v>
      </c>
      <c r="AI290" s="15">
        <f t="shared" si="83"/>
        <v>3.59960001485624</v>
      </c>
      <c r="AJ290" s="15">
        <v>1.51</v>
      </c>
      <c r="AK290" s="15">
        <f>LN(AH290)-LN(AE290)</f>
        <v>-0.000821355282314862</v>
      </c>
      <c r="AL290" s="15">
        <f>(AI290^2)/(N290*(AH290^2))+(AF290^2)/(N290*(AE290^2))</f>
        <v>0.0145806230718895</v>
      </c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BV290" s="15"/>
      <c r="BW290" s="15"/>
      <c r="BX290" s="15"/>
      <c r="BY290" s="15"/>
      <c r="BZ290" s="15"/>
      <c r="CA290" s="15"/>
      <c r="CB290" s="15"/>
      <c r="CC290" s="15"/>
      <c r="CD290" s="15"/>
      <c r="CE290" s="15"/>
      <c r="CF290" s="15"/>
      <c r="CG290" s="15"/>
      <c r="CH290" s="15"/>
      <c r="CI290" s="15"/>
      <c r="CJ290" s="15"/>
      <c r="CK290" s="15"/>
      <c r="CL290" s="15"/>
      <c r="CM290" s="15"/>
      <c r="CN290" s="15"/>
      <c r="CO290" s="15"/>
      <c r="CP290" s="15"/>
    </row>
    <row r="291" spans="1:94">
      <c r="A291" s="7" t="s">
        <v>83</v>
      </c>
      <c r="B291" s="7" t="s">
        <v>103</v>
      </c>
      <c r="C291" s="7" t="s">
        <v>102</v>
      </c>
      <c r="D291" s="7" t="s">
        <v>50</v>
      </c>
      <c r="E291" s="9">
        <v>4950</v>
      </c>
      <c r="F291" s="9">
        <v>5.8</v>
      </c>
      <c r="G291" s="9">
        <v>421</v>
      </c>
      <c r="H291" s="7" t="s">
        <v>130</v>
      </c>
      <c r="I291" s="9">
        <v>2</v>
      </c>
      <c r="J291" s="7" t="s">
        <v>52</v>
      </c>
      <c r="K291" s="15">
        <v>2.3</v>
      </c>
      <c r="L291" s="12" t="s">
        <v>54</v>
      </c>
      <c r="M291" s="15">
        <v>-11.4</v>
      </c>
      <c r="N291" s="9">
        <v>6</v>
      </c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>
        <v>3.993</v>
      </c>
      <c r="AV291" s="15">
        <f t="shared" ref="AV291:AV296" si="84">AW291*(N291^0.5)</f>
        <v>0.177881945120915</v>
      </c>
      <c r="AW291" s="15">
        <v>0.0726200000000001</v>
      </c>
      <c r="AX291" s="15">
        <v>2.94334</v>
      </c>
      <c r="AY291" s="23">
        <f t="shared" ref="AY291:AY296" si="85">AZ291*(N291^0.5)</f>
        <v>0.399903695406782</v>
      </c>
      <c r="AZ291" s="15">
        <v>0.16326</v>
      </c>
      <c r="BA291" s="15">
        <f t="shared" ref="BA291:BA296" si="86">LN(AX291)-LN(AU291)</f>
        <v>-0.304997837130228</v>
      </c>
      <c r="BB291" s="15">
        <f t="shared" ref="BB291:BB296" si="87">(AY291^2)/(N291*(AX291^2))+(AV291^2)/(N291*(AU291^2))</f>
        <v>0.00340741510616549</v>
      </c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BV291" s="15"/>
      <c r="BW291" s="15"/>
      <c r="BX291" s="15"/>
      <c r="BY291" s="15"/>
      <c r="BZ291" s="15"/>
      <c r="CA291" s="15"/>
      <c r="CB291" s="15"/>
      <c r="CC291" s="15"/>
      <c r="CD291" s="15"/>
      <c r="CE291" s="15"/>
      <c r="CF291" s="15"/>
      <c r="CG291" s="15"/>
      <c r="CH291" s="15"/>
      <c r="CI291" s="15"/>
      <c r="CJ291" s="15"/>
      <c r="CK291" s="15"/>
      <c r="CL291" s="15"/>
      <c r="CM291" s="15"/>
      <c r="CN291" s="15"/>
      <c r="CO291" s="15"/>
      <c r="CP291" s="15"/>
    </row>
    <row r="292" spans="1:94">
      <c r="A292" s="7" t="s">
        <v>83</v>
      </c>
      <c r="B292" s="7" t="s">
        <v>103</v>
      </c>
      <c r="C292" s="7" t="s">
        <v>102</v>
      </c>
      <c r="D292" s="7" t="s">
        <v>50</v>
      </c>
      <c r="E292" s="9">
        <v>5200</v>
      </c>
      <c r="F292" s="9">
        <v>3.9</v>
      </c>
      <c r="G292" s="9">
        <v>390</v>
      </c>
      <c r="H292" s="7" t="s">
        <v>130</v>
      </c>
      <c r="I292" s="9">
        <v>2</v>
      </c>
      <c r="J292" s="7" t="s">
        <v>52</v>
      </c>
      <c r="K292" s="15">
        <v>4.2</v>
      </c>
      <c r="L292" s="12" t="s">
        <v>54</v>
      </c>
      <c r="M292" s="15">
        <v>-6.7</v>
      </c>
      <c r="N292" s="9">
        <v>6</v>
      </c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>
        <v>2.74981</v>
      </c>
      <c r="AV292" s="15">
        <f t="shared" si="84"/>
        <v>0.401887782098436</v>
      </c>
      <c r="AW292" s="15">
        <v>0.16407</v>
      </c>
      <c r="AX292" s="15">
        <v>2.32818</v>
      </c>
      <c r="AY292" s="23">
        <f t="shared" si="85"/>
        <v>0.356645706549231</v>
      </c>
      <c r="AZ292" s="15">
        <v>0.1456</v>
      </c>
      <c r="BA292" s="15">
        <f t="shared" si="86"/>
        <v>-0.166444971914687</v>
      </c>
      <c r="BB292" s="15">
        <f t="shared" si="87"/>
        <v>0.00747104090364879</v>
      </c>
      <c r="BC292" s="15"/>
      <c r="BD292" s="15"/>
      <c r="BE292" s="15"/>
      <c r="BF292" s="15"/>
      <c r="BG292" s="15"/>
      <c r="BH292" s="15"/>
      <c r="BI292" s="15"/>
      <c r="BJ292" s="15"/>
      <c r="BK292" s="15"/>
      <c r="BL292" s="15"/>
      <c r="BM292" s="15"/>
      <c r="BN292" s="15"/>
      <c r="BO292" s="15"/>
      <c r="BP292" s="15"/>
      <c r="BQ292" s="15"/>
      <c r="BR292" s="15"/>
      <c r="BS292" s="15"/>
      <c r="BT292" s="15"/>
      <c r="BU292" s="15"/>
      <c r="BV292" s="15"/>
      <c r="BW292" s="15"/>
      <c r="BX292" s="15"/>
      <c r="BY292" s="15"/>
      <c r="BZ292" s="15"/>
      <c r="CA292" s="15"/>
      <c r="CB292" s="15"/>
      <c r="CC292" s="15"/>
      <c r="CD292" s="15"/>
      <c r="CE292" s="15"/>
      <c r="CF292" s="15"/>
      <c r="CG292" s="15"/>
      <c r="CH292" s="15"/>
      <c r="CI292" s="15"/>
      <c r="CJ292" s="15"/>
      <c r="CK292" s="15"/>
      <c r="CL292" s="15"/>
      <c r="CM292" s="15"/>
      <c r="CN292" s="15"/>
      <c r="CO292" s="15"/>
      <c r="CP292" s="15"/>
    </row>
    <row r="293" spans="1:94">
      <c r="A293" s="7" t="s">
        <v>83</v>
      </c>
      <c r="B293" s="7" t="s">
        <v>103</v>
      </c>
      <c r="C293" s="7" t="s">
        <v>102</v>
      </c>
      <c r="D293" s="7" t="s">
        <v>50</v>
      </c>
      <c r="E293" s="9">
        <v>5200</v>
      </c>
      <c r="F293" s="9">
        <v>3.9</v>
      </c>
      <c r="G293" s="9">
        <v>390</v>
      </c>
      <c r="H293" s="7" t="s">
        <v>130</v>
      </c>
      <c r="I293" s="9">
        <v>2</v>
      </c>
      <c r="J293" s="7" t="s">
        <v>52</v>
      </c>
      <c r="K293" s="15">
        <v>1.9</v>
      </c>
      <c r="L293" s="12" t="s">
        <v>53</v>
      </c>
      <c r="M293" s="15">
        <v>4.7</v>
      </c>
      <c r="N293" s="9">
        <v>6</v>
      </c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>
        <v>2.74981</v>
      </c>
      <c r="AV293" s="15">
        <f t="shared" si="84"/>
        <v>0.401887782098436</v>
      </c>
      <c r="AW293" s="15">
        <v>0.16407</v>
      </c>
      <c r="AX293" s="15">
        <v>3.25534</v>
      </c>
      <c r="AY293" s="23">
        <f t="shared" si="85"/>
        <v>0.178396337966899</v>
      </c>
      <c r="AZ293" s="15">
        <v>0.0728300000000002</v>
      </c>
      <c r="BA293" s="15">
        <f t="shared" si="86"/>
        <v>0.168764906508119</v>
      </c>
      <c r="BB293" s="15">
        <f t="shared" si="87"/>
        <v>0.00406055192456827</v>
      </c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15"/>
      <c r="BN293" s="15"/>
      <c r="BO293" s="15"/>
      <c r="BP293" s="15"/>
      <c r="BQ293" s="15"/>
      <c r="BR293" s="15"/>
      <c r="BS293" s="15"/>
      <c r="BT293" s="15"/>
      <c r="BU293" s="15"/>
      <c r="BV293" s="15"/>
      <c r="BW293" s="15"/>
      <c r="BX293" s="15"/>
      <c r="BY293" s="15"/>
      <c r="BZ293" s="15"/>
      <c r="CA293" s="15"/>
      <c r="CB293" s="15"/>
      <c r="CC293" s="15"/>
      <c r="CD293" s="15"/>
      <c r="CE293" s="15"/>
      <c r="CF293" s="15"/>
      <c r="CG293" s="15"/>
      <c r="CH293" s="15"/>
      <c r="CI293" s="15"/>
      <c r="CJ293" s="15"/>
      <c r="CK293" s="15"/>
      <c r="CL293" s="15"/>
      <c r="CM293" s="15"/>
      <c r="CN293" s="15"/>
      <c r="CO293" s="15"/>
      <c r="CP293" s="15"/>
    </row>
    <row r="294" spans="1:94">
      <c r="A294" s="7" t="s">
        <v>83</v>
      </c>
      <c r="B294" s="7" t="s">
        <v>103</v>
      </c>
      <c r="C294" s="7" t="s">
        <v>102</v>
      </c>
      <c r="D294" s="7" t="s">
        <v>50</v>
      </c>
      <c r="E294" s="9">
        <v>4950</v>
      </c>
      <c r="F294" s="9">
        <v>5.8</v>
      </c>
      <c r="G294" s="9">
        <v>421</v>
      </c>
      <c r="H294" s="7" t="s">
        <v>130</v>
      </c>
      <c r="I294" s="9">
        <v>3</v>
      </c>
      <c r="J294" s="7" t="s">
        <v>52</v>
      </c>
      <c r="K294" s="15">
        <v>2.3</v>
      </c>
      <c r="L294" s="12" t="s">
        <v>54</v>
      </c>
      <c r="M294" s="15">
        <v>-11.4</v>
      </c>
      <c r="N294" s="9">
        <v>6</v>
      </c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>
        <v>4.09283</v>
      </c>
      <c r="AV294" s="15">
        <f t="shared" si="84"/>
        <v>0.400197634175916</v>
      </c>
      <c r="AW294" s="15">
        <v>0.16338</v>
      </c>
      <c r="AX294" s="15">
        <v>2.75305</v>
      </c>
      <c r="AY294" s="23">
        <f t="shared" si="85"/>
        <v>0.532592554773346</v>
      </c>
      <c r="AZ294" s="15">
        <v>0.21743</v>
      </c>
      <c r="BA294" s="15">
        <f t="shared" si="86"/>
        <v>-0.396527274320164</v>
      </c>
      <c r="BB294" s="15">
        <f t="shared" si="87"/>
        <v>0.00783099628989682</v>
      </c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15"/>
      <c r="BN294" s="15"/>
      <c r="BO294" s="15"/>
      <c r="BP294" s="15"/>
      <c r="BQ294" s="15"/>
      <c r="BR294" s="15"/>
      <c r="BS294" s="15"/>
      <c r="BT294" s="15"/>
      <c r="BU294" s="15"/>
      <c r="BV294" s="15"/>
      <c r="BW294" s="15"/>
      <c r="BX294" s="15"/>
      <c r="BY294" s="15"/>
      <c r="BZ294" s="15"/>
      <c r="CA294" s="15"/>
      <c r="CB294" s="15"/>
      <c r="CC294" s="15"/>
      <c r="CD294" s="15"/>
      <c r="CE294" s="15"/>
      <c r="CF294" s="15"/>
      <c r="CG294" s="15"/>
      <c r="CH294" s="15"/>
      <c r="CI294" s="15"/>
      <c r="CJ294" s="15"/>
      <c r="CK294" s="15"/>
      <c r="CL294" s="15"/>
      <c r="CM294" s="15"/>
      <c r="CN294" s="15"/>
      <c r="CO294" s="15"/>
      <c r="CP294" s="15"/>
    </row>
    <row r="295" spans="1:94">
      <c r="A295" s="7" t="s">
        <v>83</v>
      </c>
      <c r="B295" s="7" t="s">
        <v>103</v>
      </c>
      <c r="C295" s="7" t="s">
        <v>102</v>
      </c>
      <c r="D295" s="7" t="s">
        <v>50</v>
      </c>
      <c r="E295" s="9">
        <v>5200</v>
      </c>
      <c r="F295" s="9">
        <v>3.9</v>
      </c>
      <c r="G295" s="9">
        <v>390</v>
      </c>
      <c r="H295" s="7" t="s">
        <v>130</v>
      </c>
      <c r="I295" s="9">
        <v>3</v>
      </c>
      <c r="J295" s="7" t="s">
        <v>52</v>
      </c>
      <c r="K295" s="15">
        <v>4.2</v>
      </c>
      <c r="L295" s="12" t="s">
        <v>54</v>
      </c>
      <c r="M295" s="15">
        <v>-6.7</v>
      </c>
      <c r="N295" s="9">
        <v>6</v>
      </c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>
        <v>2.06639</v>
      </c>
      <c r="AV295" s="15">
        <f t="shared" si="84"/>
        <v>0.446664454596512</v>
      </c>
      <c r="AW295" s="15">
        <v>0.18235</v>
      </c>
      <c r="AX295" s="15">
        <v>1.80895</v>
      </c>
      <c r="AY295" s="23">
        <f t="shared" si="85"/>
        <v>0.178396337966899</v>
      </c>
      <c r="AZ295" s="15">
        <v>0.07283</v>
      </c>
      <c r="BA295" s="15">
        <f t="shared" si="86"/>
        <v>-0.133056557002377</v>
      </c>
      <c r="BB295" s="15">
        <f t="shared" si="87"/>
        <v>0.00940824290283746</v>
      </c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/>
      <c r="BN295" s="15"/>
      <c r="BO295" s="15"/>
      <c r="BP295" s="15"/>
      <c r="BQ295" s="15"/>
      <c r="BR295" s="15"/>
      <c r="BS295" s="15"/>
      <c r="BT295" s="15"/>
      <c r="BU295" s="15"/>
      <c r="BV295" s="15"/>
      <c r="BW295" s="15"/>
      <c r="BX295" s="15"/>
      <c r="BY295" s="15"/>
      <c r="BZ295" s="15"/>
      <c r="CA295" s="15"/>
      <c r="CB295" s="15"/>
      <c r="CC295" s="15"/>
      <c r="CD295" s="15"/>
      <c r="CE295" s="15"/>
      <c r="CF295" s="15"/>
      <c r="CG295" s="15"/>
      <c r="CH295" s="15"/>
      <c r="CI295" s="15"/>
      <c r="CJ295" s="15"/>
      <c r="CK295" s="15"/>
      <c r="CL295" s="15"/>
      <c r="CM295" s="15"/>
      <c r="CN295" s="15"/>
      <c r="CO295" s="15"/>
      <c r="CP295" s="15"/>
    </row>
    <row r="296" spans="1:94">
      <c r="A296" s="7" t="s">
        <v>83</v>
      </c>
      <c r="B296" s="7" t="s">
        <v>103</v>
      </c>
      <c r="C296" s="7" t="s">
        <v>102</v>
      </c>
      <c r="D296" s="7" t="s">
        <v>50</v>
      </c>
      <c r="E296" s="9">
        <v>5200</v>
      </c>
      <c r="F296" s="9">
        <v>3.9</v>
      </c>
      <c r="G296" s="9">
        <v>390</v>
      </c>
      <c r="H296" s="7" t="s">
        <v>130</v>
      </c>
      <c r="I296" s="9">
        <v>3</v>
      </c>
      <c r="J296" s="7" t="s">
        <v>52</v>
      </c>
      <c r="K296" s="15">
        <v>1.9</v>
      </c>
      <c r="L296" s="12" t="s">
        <v>53</v>
      </c>
      <c r="M296" s="15">
        <v>4.7</v>
      </c>
      <c r="N296" s="9">
        <v>6</v>
      </c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>
        <v>2.06639</v>
      </c>
      <c r="AV296" s="15">
        <f t="shared" si="84"/>
        <v>0.446664454596512</v>
      </c>
      <c r="AW296" s="15">
        <v>0.18235</v>
      </c>
      <c r="AX296" s="15">
        <v>2.48081</v>
      </c>
      <c r="AY296" s="23">
        <f t="shared" si="85"/>
        <v>0.267827208475913</v>
      </c>
      <c r="AZ296" s="15">
        <v>0.10934</v>
      </c>
      <c r="BA296" s="15">
        <f t="shared" si="86"/>
        <v>0.182781996300057</v>
      </c>
      <c r="BB296" s="15">
        <f t="shared" si="87"/>
        <v>0.00972984602653633</v>
      </c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15"/>
      <c r="BN296" s="15"/>
      <c r="BO296" s="15"/>
      <c r="BP296" s="15"/>
      <c r="BQ296" s="15"/>
      <c r="BR296" s="15"/>
      <c r="BS296" s="15"/>
      <c r="BT296" s="15"/>
      <c r="BU296" s="15"/>
      <c r="BV296" s="15"/>
      <c r="BW296" s="15"/>
      <c r="BX296" s="15"/>
      <c r="BY296" s="15"/>
      <c r="BZ296" s="15"/>
      <c r="CA296" s="15"/>
      <c r="CB296" s="15"/>
      <c r="CC296" s="15"/>
      <c r="CD296" s="15"/>
      <c r="CE296" s="15"/>
      <c r="CF296" s="15"/>
      <c r="CG296" s="15"/>
      <c r="CH296" s="15"/>
      <c r="CI296" s="15"/>
      <c r="CJ296" s="15"/>
      <c r="CK296" s="15"/>
      <c r="CL296" s="15"/>
      <c r="CM296" s="15"/>
      <c r="CN296" s="15"/>
      <c r="CO296" s="15"/>
      <c r="CP296" s="15"/>
    </row>
    <row r="297" spans="1:94">
      <c r="A297" s="7" t="s">
        <v>71</v>
      </c>
      <c r="B297" s="7" t="s">
        <v>131</v>
      </c>
      <c r="C297" s="7" t="s">
        <v>132</v>
      </c>
      <c r="D297" s="7" t="s">
        <v>50</v>
      </c>
      <c r="E297" s="9">
        <v>3800</v>
      </c>
      <c r="F297" s="9">
        <v>0.36</v>
      </c>
      <c r="G297" s="9">
        <v>500</v>
      </c>
      <c r="H297" s="7" t="s">
        <v>130</v>
      </c>
      <c r="I297" s="9">
        <v>3</v>
      </c>
      <c r="J297" s="7" t="s">
        <v>52</v>
      </c>
      <c r="K297" s="15">
        <v>3.6</v>
      </c>
      <c r="L297" s="12" t="s">
        <v>54</v>
      </c>
      <c r="M297" s="15">
        <v>-9.5</v>
      </c>
      <c r="N297" s="9">
        <v>3</v>
      </c>
      <c r="O297" s="15"/>
      <c r="P297" s="15"/>
      <c r="Q297" s="15"/>
      <c r="R297" s="15"/>
      <c r="S297" s="15"/>
      <c r="T297" s="15"/>
      <c r="U297" s="15"/>
      <c r="V297" s="15"/>
      <c r="W297" s="15"/>
      <c r="X297" s="15">
        <v>4.07961</v>
      </c>
      <c r="Y297" s="15"/>
      <c r="Z297" s="15"/>
      <c r="AA297" s="15"/>
      <c r="AB297" s="15"/>
      <c r="AC297" s="15"/>
      <c r="AD297" s="15"/>
      <c r="AE297" s="15">
        <v>44.97</v>
      </c>
      <c r="AF297" s="15">
        <f>AE297*0.14788825040494</f>
        <v>6.65053462071015</v>
      </c>
      <c r="AG297" s="15">
        <v>0.13</v>
      </c>
      <c r="AH297" s="15">
        <v>45.77</v>
      </c>
      <c r="AI297" s="15">
        <f>AH297*0.14788825040494</f>
        <v>6.7688452210341</v>
      </c>
      <c r="AJ297" s="15">
        <v>0.15</v>
      </c>
      <c r="AK297" s="15">
        <f t="shared" ref="AK297:AK305" si="88">LN(AH297)-LN(AE297)</f>
        <v>0.0176332538829347</v>
      </c>
      <c r="AL297" s="15">
        <f t="shared" ref="AL297:AL305" si="89">(AI297^2)/(N297*(AH297^2))+(AF297^2)/(N297*(AE297^2))</f>
        <v>0.0145806230718895</v>
      </c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  <c r="BM297" s="15"/>
      <c r="BN297" s="15"/>
      <c r="BO297" s="15"/>
      <c r="BP297" s="15"/>
      <c r="BQ297" s="15"/>
      <c r="BR297" s="15"/>
      <c r="BS297" s="15"/>
      <c r="BT297" s="15"/>
      <c r="BU297" s="15">
        <v>0.8</v>
      </c>
      <c r="BV297" s="15">
        <v>2.88889</v>
      </c>
      <c r="BW297" s="15"/>
      <c r="BX297" s="15"/>
      <c r="BY297" s="15"/>
      <c r="BZ297" s="15"/>
      <c r="CA297" s="15"/>
      <c r="CB297" s="15"/>
      <c r="CC297" s="15"/>
      <c r="CD297" s="15"/>
      <c r="CE297" s="15"/>
      <c r="CF297" s="15"/>
      <c r="CG297" s="15"/>
      <c r="CH297" s="15"/>
      <c r="CI297" s="15"/>
      <c r="CJ297" s="15"/>
      <c r="CK297" s="15"/>
      <c r="CL297" s="15"/>
      <c r="CM297" s="15"/>
      <c r="CN297" s="15"/>
      <c r="CO297" s="15"/>
      <c r="CP297" s="15"/>
    </row>
    <row r="298" spans="1:94">
      <c r="A298" s="7" t="s">
        <v>66</v>
      </c>
      <c r="B298" s="7" t="s">
        <v>105</v>
      </c>
      <c r="C298" s="7" t="s">
        <v>106</v>
      </c>
      <c r="D298" s="7" t="s">
        <v>50</v>
      </c>
      <c r="E298" s="7">
        <v>4750</v>
      </c>
      <c r="F298" s="7">
        <v>-5.3</v>
      </c>
      <c r="G298" s="7">
        <v>269.7</v>
      </c>
      <c r="H298" s="7" t="s">
        <v>51</v>
      </c>
      <c r="I298" s="9">
        <v>3</v>
      </c>
      <c r="J298" s="7" t="s">
        <v>52</v>
      </c>
      <c r="K298" s="15">
        <v>2.4</v>
      </c>
      <c r="L298" s="12" t="s">
        <v>54</v>
      </c>
      <c r="M298" s="15">
        <v>0.00244821</v>
      </c>
      <c r="N298" s="7">
        <v>3</v>
      </c>
      <c r="O298" s="15"/>
      <c r="P298" s="15"/>
      <c r="Q298" s="15"/>
      <c r="R298" s="15"/>
      <c r="S298" s="15"/>
      <c r="T298" s="15"/>
      <c r="U298" s="15"/>
      <c r="V298" s="15"/>
      <c r="W298" s="15"/>
      <c r="X298" s="15">
        <v>1.19144</v>
      </c>
      <c r="Y298" s="15"/>
      <c r="Z298" s="15"/>
      <c r="AA298" s="15"/>
      <c r="AB298" s="15"/>
      <c r="AC298" s="15"/>
      <c r="AD298" s="15"/>
      <c r="AE298" s="28">
        <v>40.87078</v>
      </c>
      <c r="AF298" s="15">
        <f>AE298*0.200653713865162</f>
        <v>8.20087379556599</v>
      </c>
      <c r="AG298" s="15"/>
      <c r="AH298" s="28">
        <v>41.2237</v>
      </c>
      <c r="AI298" s="17">
        <f>AH298*0.200653713865162</f>
        <v>8.27168850426328</v>
      </c>
      <c r="AJ298" s="15"/>
      <c r="AK298" s="15">
        <f t="shared" si="88"/>
        <v>0.00859795138783381</v>
      </c>
      <c r="AL298" s="15">
        <f t="shared" si="89"/>
        <v>0.0268412752585882</v>
      </c>
      <c r="AM298" s="15">
        <v>185.4</v>
      </c>
      <c r="AN298" s="15">
        <f t="shared" ref="AN298:AN305" si="90">AO298*(N298^0.5)</f>
        <v>27.712812921102</v>
      </c>
      <c r="AO298" s="15">
        <v>16</v>
      </c>
      <c r="AP298" s="15">
        <v>225.3</v>
      </c>
      <c r="AQ298" s="15">
        <f t="shared" ref="AQ298:AQ305" si="91">AR298*(N298^0.5)</f>
        <v>159.868289538607</v>
      </c>
      <c r="AR298" s="15">
        <v>92.3</v>
      </c>
      <c r="AS298" s="15">
        <f t="shared" ref="AS298:AS305" si="92">LN(AP298)-LN(AM298)</f>
        <v>0.194917194306444</v>
      </c>
      <c r="AT298" s="15">
        <f t="shared" ref="AT298:AT305" si="93">(AQ298^2)/(N298*(AP298^2))+(AN298^2)/(N298*(AM298^2))</f>
        <v>0.175282086174007</v>
      </c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>
        <v>0.8</v>
      </c>
      <c r="BV298" s="15">
        <v>3.03704</v>
      </c>
      <c r="BW298" s="15"/>
      <c r="BX298" s="15"/>
      <c r="BY298" s="15"/>
      <c r="BZ298" s="15"/>
      <c r="CA298" s="15"/>
      <c r="CB298" s="15"/>
      <c r="CC298" s="15"/>
      <c r="CD298" s="15"/>
      <c r="CE298" s="15"/>
      <c r="CF298" s="15"/>
      <c r="CG298" s="15"/>
      <c r="CH298" s="15"/>
      <c r="CI298" s="15"/>
      <c r="CJ298" s="15"/>
      <c r="CK298" s="15"/>
      <c r="CL298" s="15"/>
      <c r="CM298" s="15"/>
      <c r="CN298" s="15"/>
      <c r="CO298" s="15"/>
      <c r="CP298" s="15"/>
    </row>
    <row r="299" spans="1:94">
      <c r="A299" s="7" t="s">
        <v>66</v>
      </c>
      <c r="B299" s="7" t="s">
        <v>105</v>
      </c>
      <c r="C299" s="7" t="s">
        <v>106</v>
      </c>
      <c r="D299" s="7" t="s">
        <v>50</v>
      </c>
      <c r="E299" s="7">
        <v>4750</v>
      </c>
      <c r="F299" s="7">
        <v>-5.3</v>
      </c>
      <c r="G299" s="7">
        <v>269.7</v>
      </c>
      <c r="H299" s="7" t="s">
        <v>51</v>
      </c>
      <c r="I299" s="9">
        <v>3</v>
      </c>
      <c r="J299" s="7" t="s">
        <v>52</v>
      </c>
      <c r="K299" s="15">
        <v>4.9</v>
      </c>
      <c r="L299" s="12" t="s">
        <v>54</v>
      </c>
      <c r="M299" s="15">
        <v>-0.0427495333333333</v>
      </c>
      <c r="N299" s="7">
        <v>3</v>
      </c>
      <c r="O299" s="15"/>
      <c r="P299" s="15"/>
      <c r="Q299" s="15"/>
      <c r="R299" s="15"/>
      <c r="S299" s="15"/>
      <c r="T299" s="15"/>
      <c r="U299" s="15"/>
      <c r="V299" s="15"/>
      <c r="W299" s="15"/>
      <c r="X299" s="15">
        <v>2.72226</v>
      </c>
      <c r="Y299" s="15"/>
      <c r="Z299" s="15"/>
      <c r="AA299" s="15"/>
      <c r="AB299" s="15"/>
      <c r="AC299" s="15"/>
      <c r="AD299" s="15"/>
      <c r="AE299" s="28">
        <v>40.87078</v>
      </c>
      <c r="AF299" s="15">
        <f>AE299*0.200653713865162</f>
        <v>8.20087379556599</v>
      </c>
      <c r="AG299" s="15"/>
      <c r="AH299" s="28">
        <v>44.2830566666667</v>
      </c>
      <c r="AI299" s="17">
        <f>AH299*0.200653713865162</f>
        <v>8.8855597814681</v>
      </c>
      <c r="AJ299" s="15"/>
      <c r="AK299" s="15">
        <f t="shared" si="88"/>
        <v>0.0801867535730501</v>
      </c>
      <c r="AL299" s="15">
        <f t="shared" si="89"/>
        <v>0.0268412752585882</v>
      </c>
      <c r="AM299" s="15">
        <v>185.4</v>
      </c>
      <c r="AN299" s="15">
        <f t="shared" si="90"/>
        <v>27.712812921102</v>
      </c>
      <c r="AO299" s="15">
        <v>16</v>
      </c>
      <c r="AP299" s="15">
        <v>665.9</v>
      </c>
      <c r="AQ299" s="15">
        <f t="shared" si="91"/>
        <v>109.63881611911</v>
      </c>
      <c r="AR299" s="15">
        <v>63.3</v>
      </c>
      <c r="AS299" s="15">
        <f t="shared" si="92"/>
        <v>1.27862385598482</v>
      </c>
      <c r="AT299" s="15">
        <f t="shared" si="93"/>
        <v>0.0164839453604908</v>
      </c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BV299" s="15"/>
      <c r="BW299" s="15"/>
      <c r="BX299" s="15"/>
      <c r="BY299" s="15"/>
      <c r="BZ299" s="15"/>
      <c r="CA299" s="15"/>
      <c r="CB299" s="15"/>
      <c r="CC299" s="15"/>
      <c r="CD299" s="15"/>
      <c r="CE299" s="15"/>
      <c r="CF299" s="15"/>
      <c r="CG299" s="15"/>
      <c r="CH299" s="15"/>
      <c r="CI299" s="15"/>
      <c r="CJ299" s="15"/>
      <c r="CK299" s="15"/>
      <c r="CL299" s="15"/>
      <c r="CM299" s="15"/>
      <c r="CN299" s="15"/>
      <c r="CO299" s="15"/>
      <c r="CP299" s="15"/>
    </row>
    <row r="300" spans="1:94">
      <c r="A300" s="7" t="s">
        <v>66</v>
      </c>
      <c r="B300" s="7" t="s">
        <v>105</v>
      </c>
      <c r="C300" s="7" t="s">
        <v>106</v>
      </c>
      <c r="D300" s="7" t="s">
        <v>50</v>
      </c>
      <c r="E300" s="7">
        <v>4750</v>
      </c>
      <c r="F300" s="7">
        <v>-5.3</v>
      </c>
      <c r="G300" s="7">
        <v>269.7</v>
      </c>
      <c r="H300" s="7" t="s">
        <v>51</v>
      </c>
      <c r="I300" s="9">
        <v>6</v>
      </c>
      <c r="J300" s="7" t="s">
        <v>57</v>
      </c>
      <c r="K300" s="15">
        <v>2.4</v>
      </c>
      <c r="L300" s="12" t="s">
        <v>54</v>
      </c>
      <c r="M300" s="15">
        <v>0.00244821</v>
      </c>
      <c r="N300" s="7">
        <v>3</v>
      </c>
      <c r="O300" s="15"/>
      <c r="P300" s="15"/>
      <c r="Q300" s="15"/>
      <c r="R300" s="15"/>
      <c r="S300" s="15"/>
      <c r="T300" s="15"/>
      <c r="U300" s="15"/>
      <c r="V300" s="15"/>
      <c r="W300" s="15"/>
      <c r="X300" s="15">
        <v>3.70328</v>
      </c>
      <c r="Y300" s="15"/>
      <c r="Z300" s="15"/>
      <c r="AA300" s="15"/>
      <c r="AB300" s="15"/>
      <c r="AC300" s="15"/>
      <c r="AD300" s="15"/>
      <c r="AE300" s="28">
        <v>40.87078</v>
      </c>
      <c r="AF300" s="15">
        <f>AE300*0.200653713865162</f>
        <v>8.20087379556599</v>
      </c>
      <c r="AG300" s="15"/>
      <c r="AH300" s="28">
        <v>57.5086033333333</v>
      </c>
      <c r="AI300" s="17">
        <f>AH300*0.200653713865162</f>
        <v>11.5393148380318</v>
      </c>
      <c r="AJ300" s="15"/>
      <c r="AK300" s="15">
        <f t="shared" si="88"/>
        <v>0.341519177501854</v>
      </c>
      <c r="AL300" s="15">
        <f t="shared" si="89"/>
        <v>0.0268412752585882</v>
      </c>
      <c r="AM300" s="15">
        <v>185.4</v>
      </c>
      <c r="AN300" s="15">
        <f t="shared" si="90"/>
        <v>27.712812921102</v>
      </c>
      <c r="AO300" s="15">
        <v>16</v>
      </c>
      <c r="AP300" s="15">
        <v>169.8</v>
      </c>
      <c r="AQ300" s="15">
        <f t="shared" si="91"/>
        <v>56.6380614075023</v>
      </c>
      <c r="AR300" s="15">
        <v>32.7</v>
      </c>
      <c r="AS300" s="15">
        <f t="shared" si="92"/>
        <v>-0.0878943792545073</v>
      </c>
      <c r="AT300" s="15">
        <f t="shared" si="93"/>
        <v>0.0445345372425387</v>
      </c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  <c r="BO300" s="15"/>
      <c r="BP300" s="15"/>
      <c r="BQ300" s="15"/>
      <c r="BR300" s="15"/>
      <c r="BS300" s="15"/>
      <c r="BT300" s="15"/>
      <c r="BU300" s="15"/>
      <c r="BV300" s="15"/>
      <c r="BW300" s="15"/>
      <c r="BX300" s="15"/>
      <c r="BY300" s="15"/>
      <c r="BZ300" s="15"/>
      <c r="CA300" s="15"/>
      <c r="CB300" s="15"/>
      <c r="CC300" s="15"/>
      <c r="CD300" s="15"/>
      <c r="CE300" s="15"/>
      <c r="CF300" s="15"/>
      <c r="CG300" s="15"/>
      <c r="CH300" s="15"/>
      <c r="CI300" s="15"/>
      <c r="CJ300" s="15"/>
      <c r="CK300" s="15"/>
      <c r="CL300" s="15"/>
      <c r="CM300" s="15"/>
      <c r="CN300" s="15"/>
      <c r="CO300" s="15"/>
      <c r="CP300" s="15"/>
    </row>
    <row r="301" spans="1:94">
      <c r="A301" s="7" t="s">
        <v>66</v>
      </c>
      <c r="B301" s="7" t="s">
        <v>105</v>
      </c>
      <c r="C301" s="7" t="s">
        <v>106</v>
      </c>
      <c r="D301" s="7" t="s">
        <v>50</v>
      </c>
      <c r="E301" s="7">
        <v>4750</v>
      </c>
      <c r="F301" s="7">
        <v>-5.3</v>
      </c>
      <c r="G301" s="7">
        <v>269.7</v>
      </c>
      <c r="H301" s="7" t="s">
        <v>51</v>
      </c>
      <c r="I301" s="9">
        <v>6</v>
      </c>
      <c r="J301" s="7" t="s">
        <v>57</v>
      </c>
      <c r="K301" s="15">
        <v>4.9</v>
      </c>
      <c r="L301" s="12" t="s">
        <v>54</v>
      </c>
      <c r="M301" s="15">
        <v>-0.0427495333333333</v>
      </c>
      <c r="N301" s="7">
        <v>3</v>
      </c>
      <c r="O301" s="15"/>
      <c r="P301" s="15"/>
      <c r="Q301" s="15"/>
      <c r="R301" s="15"/>
      <c r="S301" s="15"/>
      <c r="T301" s="15"/>
      <c r="U301" s="15"/>
      <c r="V301" s="15"/>
      <c r="W301" s="15"/>
      <c r="X301" s="15">
        <v>3.54689</v>
      </c>
      <c r="Y301" s="15"/>
      <c r="Z301" s="15"/>
      <c r="AA301" s="15"/>
      <c r="AB301" s="15"/>
      <c r="AC301" s="15"/>
      <c r="AD301" s="15"/>
      <c r="AE301" s="28">
        <v>40.87078</v>
      </c>
      <c r="AF301" s="15">
        <f>AE301*0.200653713865162</f>
        <v>8.20087379556599</v>
      </c>
      <c r="AG301" s="15"/>
      <c r="AH301" s="28">
        <v>55.5566866666667</v>
      </c>
      <c r="AI301" s="17">
        <f>AH301*0.200653713865162</f>
        <v>11.1476555097098</v>
      </c>
      <c r="AJ301" s="15"/>
      <c r="AK301" s="15">
        <f t="shared" si="88"/>
        <v>0.306988498581287</v>
      </c>
      <c r="AL301" s="15">
        <f t="shared" si="89"/>
        <v>0.0268412752585882</v>
      </c>
      <c r="AM301" s="15">
        <v>185.4</v>
      </c>
      <c r="AN301" s="15">
        <f t="shared" si="90"/>
        <v>27.712812921102</v>
      </c>
      <c r="AO301" s="15">
        <v>16</v>
      </c>
      <c r="AP301" s="15">
        <v>371.6</v>
      </c>
      <c r="AQ301" s="15">
        <f t="shared" si="91"/>
        <v>78.635106663627</v>
      </c>
      <c r="AR301" s="15">
        <v>45.4</v>
      </c>
      <c r="AS301" s="15">
        <f t="shared" si="92"/>
        <v>0.695302353807929</v>
      </c>
      <c r="AT301" s="15">
        <f t="shared" si="93"/>
        <v>0.0223742507669573</v>
      </c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15"/>
      <c r="BN301" s="15"/>
      <c r="BO301" s="15"/>
      <c r="BP301" s="15"/>
      <c r="BQ301" s="15"/>
      <c r="BR301" s="15"/>
      <c r="BS301" s="15"/>
      <c r="BT301" s="15"/>
      <c r="BU301" s="15"/>
      <c r="BV301" s="15"/>
      <c r="BW301" s="15"/>
      <c r="BX301" s="15"/>
      <c r="BY301" s="15"/>
      <c r="BZ301" s="15"/>
      <c r="CA301" s="15"/>
      <c r="CB301" s="15"/>
      <c r="CC301" s="15"/>
      <c r="CD301" s="15"/>
      <c r="CE301" s="15"/>
      <c r="CF301" s="15"/>
      <c r="CG301" s="15"/>
      <c r="CH301" s="15"/>
      <c r="CI301" s="15"/>
      <c r="CJ301" s="15"/>
      <c r="CK301" s="15"/>
      <c r="CL301" s="15"/>
      <c r="CM301" s="15"/>
      <c r="CN301" s="15"/>
      <c r="CO301" s="15"/>
      <c r="CP301" s="15"/>
    </row>
    <row r="302" spans="1:94">
      <c r="A302" s="7" t="s">
        <v>66</v>
      </c>
      <c r="B302" s="7" t="s">
        <v>105</v>
      </c>
      <c r="C302" s="7" t="s">
        <v>106</v>
      </c>
      <c r="D302" s="7" t="s">
        <v>50</v>
      </c>
      <c r="E302" s="7">
        <v>4754</v>
      </c>
      <c r="F302" s="7">
        <v>-5.2</v>
      </c>
      <c r="G302" s="7">
        <v>310.7</v>
      </c>
      <c r="H302" s="7" t="s">
        <v>51</v>
      </c>
      <c r="I302" s="7">
        <v>4</v>
      </c>
      <c r="J302" s="7" t="s">
        <v>52</v>
      </c>
      <c r="K302" s="11">
        <v>5.1</v>
      </c>
      <c r="L302" s="12" t="s">
        <v>54</v>
      </c>
      <c r="M302" s="15">
        <v>-2</v>
      </c>
      <c r="N302" s="7">
        <v>4</v>
      </c>
      <c r="O302" s="15"/>
      <c r="P302" s="15"/>
      <c r="Q302" s="11"/>
      <c r="R302" s="15"/>
      <c r="S302" s="15"/>
      <c r="T302" s="15"/>
      <c r="U302" s="15"/>
      <c r="V302" s="15"/>
      <c r="W302" s="15">
        <v>1.92</v>
      </c>
      <c r="X302" s="15">
        <v>2.08344</v>
      </c>
      <c r="Y302" s="15">
        <v>0.15</v>
      </c>
      <c r="Z302" s="15">
        <v>3.11</v>
      </c>
      <c r="AA302" s="15">
        <f>AB302*(N302^0.5)</f>
        <v>1.38</v>
      </c>
      <c r="AB302" s="15">
        <v>0.69</v>
      </c>
      <c r="AC302" s="15">
        <f>LN(Z302)-LN(W302)</f>
        <v>0.482297540151453</v>
      </c>
      <c r="AD302" s="15">
        <f>(AA302^2)/(N302*(Z302^2))+(X302^2)/(N302*(W302^2))</f>
        <v>0.343598123229484</v>
      </c>
      <c r="AE302" s="11">
        <v>27.39</v>
      </c>
      <c r="AF302" s="15">
        <f>AG302*(N302^0.5)</f>
        <v>8.32</v>
      </c>
      <c r="AG302" s="11">
        <v>4.16</v>
      </c>
      <c r="AH302" s="11">
        <v>31.17</v>
      </c>
      <c r="AI302" s="15">
        <f>AJ302*(N302^0.5)</f>
        <v>12.96</v>
      </c>
      <c r="AJ302" s="11">
        <v>6.48</v>
      </c>
      <c r="AK302" s="15">
        <f t="shared" si="88"/>
        <v>0.129278110504259</v>
      </c>
      <c r="AL302" s="15">
        <f t="shared" si="89"/>
        <v>0.0662867783148636</v>
      </c>
      <c r="AM302" s="11">
        <v>86.4</v>
      </c>
      <c r="AN302" s="15">
        <f t="shared" si="90"/>
        <v>16.08</v>
      </c>
      <c r="AO302" s="11">
        <v>8.04</v>
      </c>
      <c r="AP302" s="11">
        <v>142.62</v>
      </c>
      <c r="AQ302" s="11">
        <f t="shared" si="91"/>
        <v>46.66</v>
      </c>
      <c r="AR302" s="11">
        <v>23.33</v>
      </c>
      <c r="AS302" s="15">
        <f t="shared" si="92"/>
        <v>0.501196074790148</v>
      </c>
      <c r="AT302" s="15">
        <f t="shared" si="93"/>
        <v>0.0354182584038549</v>
      </c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5"/>
      <c r="BT302" s="15"/>
      <c r="BU302" s="15"/>
      <c r="BV302" s="15"/>
      <c r="BW302" s="15"/>
      <c r="BX302" s="15"/>
      <c r="BY302" s="11"/>
      <c r="BZ302" s="11"/>
      <c r="CA302" s="11"/>
      <c r="CB302" s="15"/>
      <c r="CC302" s="15"/>
      <c r="CD302" s="15"/>
      <c r="CE302" s="15"/>
      <c r="CF302" s="15"/>
      <c r="CG302" s="15"/>
      <c r="CH302" s="15"/>
      <c r="CI302" s="15"/>
      <c r="CJ302" s="15"/>
      <c r="CK302" s="15"/>
      <c r="CL302" s="15"/>
      <c r="CM302" s="15"/>
      <c r="CN302" s="15"/>
      <c r="CO302" s="15"/>
      <c r="CP302" s="15"/>
    </row>
    <row r="303" spans="1:94">
      <c r="A303" s="7" t="s">
        <v>66</v>
      </c>
      <c r="B303" s="7" t="s">
        <v>105</v>
      </c>
      <c r="C303" s="7" t="s">
        <v>106</v>
      </c>
      <c r="D303" s="7" t="s">
        <v>50</v>
      </c>
      <c r="E303" s="9">
        <v>4754</v>
      </c>
      <c r="F303" s="7">
        <v>-5.2</v>
      </c>
      <c r="G303" s="7">
        <v>310.7</v>
      </c>
      <c r="H303" s="7" t="s">
        <v>51</v>
      </c>
      <c r="I303" s="9">
        <v>4</v>
      </c>
      <c r="J303" s="7" t="s">
        <v>52</v>
      </c>
      <c r="K303" s="11">
        <v>5.1</v>
      </c>
      <c r="L303" s="12" t="s">
        <v>54</v>
      </c>
      <c r="M303" s="15">
        <v>-2</v>
      </c>
      <c r="N303" s="9">
        <v>4</v>
      </c>
      <c r="O303" s="15"/>
      <c r="P303" s="15"/>
      <c r="Q303" s="15"/>
      <c r="R303" s="15"/>
      <c r="S303" s="15"/>
      <c r="T303" s="15"/>
      <c r="U303" s="15"/>
      <c r="V303" s="15"/>
      <c r="W303" s="15">
        <v>1.91</v>
      </c>
      <c r="X303" s="15">
        <v>3.87961</v>
      </c>
      <c r="Y303" s="15">
        <v>0.12</v>
      </c>
      <c r="Z303" s="15">
        <v>3.2</v>
      </c>
      <c r="AA303" s="15">
        <f>AB303*(N303^0.5)</f>
        <v>0.52</v>
      </c>
      <c r="AB303" s="15">
        <v>0.26</v>
      </c>
      <c r="AC303" s="15">
        <f>LN(Z303)-LN(W303)</f>
        <v>0.516047567747142</v>
      </c>
      <c r="AD303" s="15">
        <f>(AA303^2)/(N303*(Z303^2))+(X303^2)/(N303*(W303^2))</f>
        <v>1.03805449362168</v>
      </c>
      <c r="AE303" s="15">
        <v>26.84</v>
      </c>
      <c r="AF303" s="15">
        <f>AG303*(N303^0.5)</f>
        <v>5.16</v>
      </c>
      <c r="AG303" s="15">
        <v>2.58</v>
      </c>
      <c r="AH303" s="15">
        <v>29.42</v>
      </c>
      <c r="AI303" s="15">
        <f>AJ303*(N303^0.5)</f>
        <v>3.14</v>
      </c>
      <c r="AJ303" s="15">
        <v>1.57</v>
      </c>
      <c r="AK303" s="15">
        <f t="shared" si="88"/>
        <v>0.0917814030698105</v>
      </c>
      <c r="AL303" s="15">
        <f t="shared" si="89"/>
        <v>0.0120878808313887</v>
      </c>
      <c r="AM303" s="15">
        <v>95.85</v>
      </c>
      <c r="AN303" s="15">
        <f t="shared" si="90"/>
        <v>28.5</v>
      </c>
      <c r="AO303" s="15">
        <v>14.25</v>
      </c>
      <c r="AP303" s="15">
        <v>164.77</v>
      </c>
      <c r="AQ303" s="15">
        <f t="shared" si="91"/>
        <v>45.44</v>
      </c>
      <c r="AR303" s="15">
        <v>22.72</v>
      </c>
      <c r="AS303" s="15">
        <f t="shared" si="92"/>
        <v>0.541766092577687</v>
      </c>
      <c r="AT303" s="15">
        <f t="shared" si="93"/>
        <v>0.041116134053745</v>
      </c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  <c r="BO303" s="15"/>
      <c r="BP303" s="15"/>
      <c r="BQ303" s="15"/>
      <c r="BR303" s="15"/>
      <c r="BS303" s="15"/>
      <c r="BT303" s="15"/>
      <c r="BU303" s="15"/>
      <c r="BV303" s="15"/>
      <c r="BW303" s="15"/>
      <c r="BX303" s="15"/>
      <c r="BY303" s="15"/>
      <c r="BZ303" s="15"/>
      <c r="CA303" s="15"/>
      <c r="CB303" s="15"/>
      <c r="CC303" s="15"/>
      <c r="CD303" s="15"/>
      <c r="CE303" s="15"/>
      <c r="CF303" s="15"/>
      <c r="CG303" s="15"/>
      <c r="CH303" s="15"/>
      <c r="CI303" s="15"/>
      <c r="CJ303" s="15"/>
      <c r="CK303" s="15"/>
      <c r="CL303" s="15"/>
      <c r="CM303" s="15"/>
      <c r="CN303" s="15"/>
      <c r="CO303" s="15"/>
      <c r="CP303" s="15"/>
    </row>
    <row r="304" ht="15.6" spans="1:94">
      <c r="A304" s="7" t="s">
        <v>58</v>
      </c>
      <c r="B304" s="7" t="s">
        <v>133</v>
      </c>
      <c r="C304" s="7" t="s">
        <v>134</v>
      </c>
      <c r="D304" s="7" t="s">
        <v>50</v>
      </c>
      <c r="E304" s="9">
        <v>3500</v>
      </c>
      <c r="F304" s="9">
        <v>1.5</v>
      </c>
      <c r="G304" s="9">
        <v>750</v>
      </c>
      <c r="H304" s="7" t="s">
        <v>81</v>
      </c>
      <c r="I304" s="20">
        <v>2</v>
      </c>
      <c r="J304" s="20" t="s">
        <v>52</v>
      </c>
      <c r="K304" s="15">
        <v>1.6</v>
      </c>
      <c r="L304" s="12" t="s">
        <v>53</v>
      </c>
      <c r="M304" s="15">
        <v>-3</v>
      </c>
      <c r="N304" s="9">
        <v>5</v>
      </c>
      <c r="O304" s="15"/>
      <c r="P304" s="15"/>
      <c r="Q304" s="15"/>
      <c r="R304" s="15"/>
      <c r="S304" s="15"/>
      <c r="T304" s="15"/>
      <c r="U304" s="15"/>
      <c r="V304" s="15"/>
      <c r="W304" s="15"/>
      <c r="X304" s="15">
        <v>5.16398</v>
      </c>
      <c r="Y304" s="15"/>
      <c r="Z304" s="15"/>
      <c r="AA304" s="15"/>
      <c r="AB304" s="15"/>
      <c r="AC304" s="15"/>
      <c r="AD304" s="15"/>
      <c r="AE304" s="29">
        <v>39</v>
      </c>
      <c r="AF304" s="15">
        <f>AG304*(N304^0.5)</f>
        <v>1.11803398874989</v>
      </c>
      <c r="AG304" s="29">
        <v>0.5</v>
      </c>
      <c r="AH304" s="29">
        <v>40</v>
      </c>
      <c r="AI304" s="15">
        <f>AJ304*(N304^0.5)</f>
        <v>4.47213595499958</v>
      </c>
      <c r="AJ304" s="15">
        <v>2</v>
      </c>
      <c r="AK304" s="15">
        <f t="shared" si="88"/>
        <v>0.02531780798429</v>
      </c>
      <c r="AL304" s="15">
        <f t="shared" si="89"/>
        <v>0.00266436554898093</v>
      </c>
      <c r="AM304" s="29">
        <v>627</v>
      </c>
      <c r="AN304" s="15">
        <f t="shared" si="90"/>
        <v>248.203545502477</v>
      </c>
      <c r="AO304" s="29">
        <v>111</v>
      </c>
      <c r="AP304" s="29">
        <v>666</v>
      </c>
      <c r="AQ304" s="15">
        <f t="shared" si="91"/>
        <v>127.455874717488</v>
      </c>
      <c r="AR304" s="29">
        <v>57</v>
      </c>
      <c r="AS304" s="15">
        <f t="shared" si="92"/>
        <v>0.0603431299074684</v>
      </c>
      <c r="AT304" s="15">
        <f t="shared" si="93"/>
        <v>0.0386657500411269</v>
      </c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15"/>
      <c r="BN304" s="15"/>
      <c r="BO304" s="15"/>
      <c r="BP304" s="15"/>
      <c r="BQ304" s="15"/>
      <c r="BR304" s="15"/>
      <c r="BS304" s="15">
        <v>2.93736111111111</v>
      </c>
      <c r="BT304" s="15">
        <f>BS304*0.294645413711549</f>
        <v>0.865479979803548</v>
      </c>
      <c r="BU304" s="15"/>
      <c r="BV304" s="15">
        <v>3.31001262626263</v>
      </c>
      <c r="BW304" s="15">
        <f>BV304*0.294645413711549</f>
        <v>0.975280039655604</v>
      </c>
      <c r="BX304" s="15"/>
      <c r="BY304" s="15">
        <f>LN(BV304)-LN(BS304)</f>
        <v>0.119440406933948</v>
      </c>
      <c r="BZ304" s="15">
        <f>(BW304^2)/(N304*(BV304^2))+(BT304^2)/(N304*(BS304^2))</f>
        <v>0.0347263679284999</v>
      </c>
      <c r="CA304" s="29">
        <v>289</v>
      </c>
      <c r="CB304" s="15">
        <f t="shared" ref="CB304:CB313" si="94">CC304*(N304^0.5)</f>
        <v>11.1803398874989</v>
      </c>
      <c r="CC304" s="15">
        <v>5</v>
      </c>
      <c r="CD304" s="29">
        <v>298</v>
      </c>
      <c r="CE304" s="15">
        <f t="shared" ref="CE304:CE313" si="95">CF304*(N304^0.5)</f>
        <v>22.3606797749979</v>
      </c>
      <c r="CF304" s="15">
        <v>10</v>
      </c>
      <c r="CG304" s="15">
        <f t="shared" ref="CG304:CG313" si="96">LN(CD304)-LN(CA304)</f>
        <v>0.0306667983929723</v>
      </c>
      <c r="CH304" s="15">
        <f t="shared" ref="CH304:CH313" si="97">(CE304^2)/(N304*(CD304^2))+(CB304^2)/(N304*(CA304^2))</f>
        <v>0.00142540132004151</v>
      </c>
      <c r="CI304" s="15">
        <v>376</v>
      </c>
      <c r="CJ304" s="15">
        <f t="shared" ref="CJ304:CJ313" si="98">CK304*(N304^0.5)</f>
        <v>46.9574275274956</v>
      </c>
      <c r="CK304" s="15">
        <v>21</v>
      </c>
      <c r="CL304" s="15">
        <v>510</v>
      </c>
      <c r="CM304" s="15">
        <f t="shared" ref="CM304:CM313" si="99">CN304*(N304^0.5)</f>
        <v>69.3181073024935</v>
      </c>
      <c r="CN304" s="15">
        <v>31</v>
      </c>
      <c r="CO304" s="15">
        <f t="shared" ref="CO304:CO313" si="100">LN(CL304)-LN(CI304)</f>
        <v>0.304821582328477</v>
      </c>
      <c r="CP304" s="15">
        <f t="shared" ref="CP304:CP313" si="101">(CM304^2)/(N304*(CL304^2))+(CJ304^2)/(N304*(CI304^2))</f>
        <v>0.00681407412599778</v>
      </c>
    </row>
    <row r="305" ht="15.6" spans="1:94">
      <c r="A305" s="7" t="s">
        <v>58</v>
      </c>
      <c r="B305" s="7" t="s">
        <v>133</v>
      </c>
      <c r="C305" s="7" t="s">
        <v>134</v>
      </c>
      <c r="D305" s="7" t="s">
        <v>50</v>
      </c>
      <c r="E305" s="9">
        <v>3500</v>
      </c>
      <c r="F305" s="9">
        <v>1.5</v>
      </c>
      <c r="G305" s="9">
        <v>750</v>
      </c>
      <c r="H305" s="7" t="s">
        <v>81</v>
      </c>
      <c r="I305" s="20">
        <v>2</v>
      </c>
      <c r="J305" s="20" t="s">
        <v>52</v>
      </c>
      <c r="K305" s="15">
        <v>3</v>
      </c>
      <c r="L305" s="12" t="s">
        <v>54</v>
      </c>
      <c r="M305" s="15">
        <v>-7</v>
      </c>
      <c r="N305" s="9">
        <v>5</v>
      </c>
      <c r="O305" s="15"/>
      <c r="P305" s="15"/>
      <c r="Q305" s="15"/>
      <c r="R305" s="15"/>
      <c r="S305" s="15"/>
      <c r="T305" s="15"/>
      <c r="U305" s="15"/>
      <c r="V305" s="15"/>
      <c r="W305" s="15"/>
      <c r="X305" s="15">
        <v>5.14021</v>
      </c>
      <c r="Y305" s="15"/>
      <c r="Z305" s="15"/>
      <c r="AA305" s="15"/>
      <c r="AB305" s="15"/>
      <c r="AC305" s="15"/>
      <c r="AD305" s="15"/>
      <c r="AE305" s="29">
        <v>39</v>
      </c>
      <c r="AF305" s="15">
        <f>AG305*(N305^0.5)</f>
        <v>1.11803398874989</v>
      </c>
      <c r="AG305" s="29">
        <v>0.5</v>
      </c>
      <c r="AH305" s="29">
        <v>41</v>
      </c>
      <c r="AI305" s="15">
        <f>AJ305*(N305^0.5)</f>
        <v>4.47213595499958</v>
      </c>
      <c r="AJ305" s="15">
        <v>2</v>
      </c>
      <c r="AK305" s="15">
        <f t="shared" si="88"/>
        <v>0.0500104205746617</v>
      </c>
      <c r="AL305" s="15">
        <f t="shared" si="89"/>
        <v>0.00254390153946279</v>
      </c>
      <c r="AM305" s="29">
        <v>627</v>
      </c>
      <c r="AN305" s="15">
        <f t="shared" si="90"/>
        <v>248.203545502477</v>
      </c>
      <c r="AO305" s="29">
        <v>111</v>
      </c>
      <c r="AP305" s="29">
        <v>791</v>
      </c>
      <c r="AQ305" s="15">
        <f t="shared" si="91"/>
        <v>277.272429209974</v>
      </c>
      <c r="AR305" s="29">
        <v>124</v>
      </c>
      <c r="AS305" s="15">
        <f t="shared" si="92"/>
        <v>0.232351427134733</v>
      </c>
      <c r="AT305" s="15">
        <f t="shared" si="93"/>
        <v>0.0559156808536616</v>
      </c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  <c r="BM305" s="15"/>
      <c r="BN305" s="15"/>
      <c r="BO305" s="15"/>
      <c r="BP305" s="15"/>
      <c r="BQ305" s="15"/>
      <c r="BR305" s="15"/>
      <c r="BS305" s="15">
        <v>2.93736111111111</v>
      </c>
      <c r="BT305" s="15">
        <f>BS305*0.294645413711549</f>
        <v>0.865479979803548</v>
      </c>
      <c r="BU305" s="15"/>
      <c r="BV305" s="15">
        <v>3.4196148989899</v>
      </c>
      <c r="BW305" s="15">
        <f>BV305*0.294645413711549</f>
        <v>1.00757384664706</v>
      </c>
      <c r="BX305" s="15"/>
      <c r="BY305" s="15">
        <f>LN(BV305)-LN(BS305)</f>
        <v>0.152016345071226</v>
      </c>
      <c r="BZ305" s="15">
        <f>(BW305^2)/(N305*(BV305^2))+(BT305^2)/(N305*(BS305^2))</f>
        <v>0.0347263679285</v>
      </c>
      <c r="CA305" s="29">
        <v>289</v>
      </c>
      <c r="CB305" s="15">
        <f t="shared" si="94"/>
        <v>11.1803398874989</v>
      </c>
      <c r="CC305" s="15">
        <v>5</v>
      </c>
      <c r="CD305" s="15">
        <v>281</v>
      </c>
      <c r="CE305" s="15">
        <f t="shared" si="95"/>
        <v>40.2492235949962</v>
      </c>
      <c r="CF305" s="15">
        <v>18</v>
      </c>
      <c r="CG305" s="15">
        <f t="shared" si="96"/>
        <v>-0.0280720187786869</v>
      </c>
      <c r="CH305" s="15">
        <f t="shared" si="97"/>
        <v>0.00440261741636721</v>
      </c>
      <c r="CI305" s="15">
        <v>376</v>
      </c>
      <c r="CJ305" s="15">
        <f t="shared" si="98"/>
        <v>46.9574275274956</v>
      </c>
      <c r="CK305" s="15">
        <v>21</v>
      </c>
      <c r="CL305" s="15">
        <v>433</v>
      </c>
      <c r="CM305" s="15">
        <f t="shared" si="99"/>
        <v>93.9148550549912</v>
      </c>
      <c r="CN305" s="15">
        <v>42</v>
      </c>
      <c r="CO305" s="15">
        <f t="shared" si="100"/>
        <v>0.141148584612595</v>
      </c>
      <c r="CP305" s="15">
        <f t="shared" si="101"/>
        <v>0.0125278932993011</v>
      </c>
    </row>
    <row r="306" spans="1:94">
      <c r="A306" s="7" t="s">
        <v>58</v>
      </c>
      <c r="B306" s="7" t="s">
        <v>133</v>
      </c>
      <c r="C306" s="7" t="s">
        <v>134</v>
      </c>
      <c r="D306" s="7" t="s">
        <v>50</v>
      </c>
      <c r="E306" s="9">
        <v>3500</v>
      </c>
      <c r="F306" s="9">
        <v>1.5</v>
      </c>
      <c r="G306" s="9">
        <v>750</v>
      </c>
      <c r="H306" s="7" t="s">
        <v>81</v>
      </c>
      <c r="I306" s="9">
        <v>1</v>
      </c>
      <c r="J306" s="7" t="s">
        <v>52</v>
      </c>
      <c r="K306" s="15">
        <v>1.6</v>
      </c>
      <c r="L306" s="12" t="s">
        <v>53</v>
      </c>
      <c r="M306" s="15">
        <v>-3</v>
      </c>
      <c r="N306" s="9">
        <v>5</v>
      </c>
      <c r="O306" s="15"/>
      <c r="P306" s="15"/>
      <c r="Q306" s="15"/>
      <c r="R306" s="15"/>
      <c r="S306" s="15"/>
      <c r="T306" s="15"/>
      <c r="U306" s="15"/>
      <c r="V306" s="15"/>
      <c r="W306" s="15"/>
      <c r="X306" s="15">
        <v>1.4749</v>
      </c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BV306" s="15"/>
      <c r="BW306" s="15"/>
      <c r="BX306" s="15"/>
      <c r="BY306" s="15"/>
      <c r="BZ306" s="15"/>
      <c r="CA306" s="15">
        <v>366.029</v>
      </c>
      <c r="CB306" s="15">
        <f t="shared" si="94"/>
        <v>136.409090899397</v>
      </c>
      <c r="CC306" s="15">
        <v>61.004</v>
      </c>
      <c r="CD306" s="15">
        <v>423.445</v>
      </c>
      <c r="CE306" s="15">
        <f t="shared" si="95"/>
        <v>465.401772428941</v>
      </c>
      <c r="CF306" s="15">
        <v>208.134</v>
      </c>
      <c r="CG306" s="15">
        <f t="shared" si="96"/>
        <v>0.145711070293264</v>
      </c>
      <c r="CH306" s="15">
        <f t="shared" si="97"/>
        <v>0.269374300407596</v>
      </c>
      <c r="CI306" s="15">
        <v>701.299</v>
      </c>
      <c r="CJ306" s="15">
        <f t="shared" si="98"/>
        <v>304.916937615804</v>
      </c>
      <c r="CK306" s="15">
        <v>136.363</v>
      </c>
      <c r="CL306" s="15">
        <v>564.935</v>
      </c>
      <c r="CM306" s="15">
        <f t="shared" si="99"/>
        <v>152.459586841891</v>
      </c>
      <c r="CN306" s="15">
        <v>68.182</v>
      </c>
      <c r="CO306" s="15">
        <f t="shared" si="100"/>
        <v>-0.216223649338007</v>
      </c>
      <c r="CP306" s="15">
        <f t="shared" si="101"/>
        <v>0.0523743307879907</v>
      </c>
    </row>
    <row r="307" spans="1:94">
      <c r="A307" s="7" t="s">
        <v>58</v>
      </c>
      <c r="B307" s="7" t="s">
        <v>133</v>
      </c>
      <c r="C307" s="7" t="s">
        <v>134</v>
      </c>
      <c r="D307" s="7" t="s">
        <v>50</v>
      </c>
      <c r="E307" s="9">
        <v>3500</v>
      </c>
      <c r="F307" s="9">
        <v>1.5</v>
      </c>
      <c r="G307" s="9">
        <v>750</v>
      </c>
      <c r="H307" s="7" t="s">
        <v>81</v>
      </c>
      <c r="I307" s="9">
        <v>1</v>
      </c>
      <c r="J307" s="7" t="s">
        <v>52</v>
      </c>
      <c r="K307" s="15">
        <v>3</v>
      </c>
      <c r="L307" s="12" t="s">
        <v>54</v>
      </c>
      <c r="M307" s="15">
        <v>-7</v>
      </c>
      <c r="N307" s="9">
        <v>5</v>
      </c>
      <c r="O307" s="15"/>
      <c r="P307" s="15"/>
      <c r="Q307" s="15"/>
      <c r="R307" s="15"/>
      <c r="S307" s="15"/>
      <c r="T307" s="15"/>
      <c r="U307" s="15"/>
      <c r="V307" s="15"/>
      <c r="W307" s="15"/>
      <c r="X307" s="15">
        <v>3.04362</v>
      </c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  <c r="BM307" s="15"/>
      <c r="BN307" s="15"/>
      <c r="BO307" s="15"/>
      <c r="BP307" s="15"/>
      <c r="BQ307" s="15"/>
      <c r="BR307" s="15"/>
      <c r="BS307" s="15"/>
      <c r="BT307" s="15"/>
      <c r="BU307" s="15"/>
      <c r="BV307" s="15"/>
      <c r="BW307" s="15"/>
      <c r="BX307" s="15"/>
      <c r="BY307" s="15"/>
      <c r="BZ307" s="15"/>
      <c r="CA307" s="15">
        <v>366.029</v>
      </c>
      <c r="CB307" s="15">
        <f t="shared" si="94"/>
        <v>136.409090899397</v>
      </c>
      <c r="CC307" s="15">
        <v>61.004</v>
      </c>
      <c r="CD307" s="15">
        <v>983.254</v>
      </c>
      <c r="CE307" s="15">
        <f t="shared" si="95"/>
        <v>834.513985610787</v>
      </c>
      <c r="CF307" s="15">
        <v>373.206</v>
      </c>
      <c r="CG307" s="15">
        <f t="shared" si="96"/>
        <v>0.988154914209892</v>
      </c>
      <c r="CH307" s="15">
        <f t="shared" si="97"/>
        <v>0.17184444287365</v>
      </c>
      <c r="CI307" s="15">
        <v>701.299</v>
      </c>
      <c r="CJ307" s="15">
        <f t="shared" si="98"/>
        <v>304.916937615804</v>
      </c>
      <c r="CK307" s="15">
        <v>136.363</v>
      </c>
      <c r="CL307" s="15">
        <v>740.26</v>
      </c>
      <c r="CM307" s="15">
        <f t="shared" si="99"/>
        <v>457.376524457694</v>
      </c>
      <c r="CN307" s="15">
        <v>204.545</v>
      </c>
      <c r="CO307" s="15">
        <f t="shared" si="100"/>
        <v>0.0540671462215716</v>
      </c>
      <c r="CP307" s="15">
        <f t="shared" si="101"/>
        <v>0.114158279487123</v>
      </c>
    </row>
    <row r="308" spans="1:94">
      <c r="A308" s="7" t="s">
        <v>58</v>
      </c>
      <c r="B308" s="7" t="s">
        <v>133</v>
      </c>
      <c r="C308" s="7" t="s">
        <v>134</v>
      </c>
      <c r="D308" s="7" t="s">
        <v>50</v>
      </c>
      <c r="E308" s="9">
        <v>3500</v>
      </c>
      <c r="F308" s="9">
        <v>1.5</v>
      </c>
      <c r="G308" s="9">
        <v>750</v>
      </c>
      <c r="H308" s="7" t="s">
        <v>81</v>
      </c>
      <c r="I308" s="9">
        <v>2</v>
      </c>
      <c r="J308" s="7" t="s">
        <v>52</v>
      </c>
      <c r="K308" s="15">
        <v>1.6</v>
      </c>
      <c r="L308" s="12" t="s">
        <v>53</v>
      </c>
      <c r="M308" s="15">
        <v>-3</v>
      </c>
      <c r="N308" s="9">
        <v>5</v>
      </c>
      <c r="O308" s="15"/>
      <c r="P308" s="15"/>
      <c r="Q308" s="15"/>
      <c r="R308" s="15"/>
      <c r="S308" s="15"/>
      <c r="T308" s="15"/>
      <c r="U308" s="15"/>
      <c r="V308" s="15"/>
      <c r="W308" s="15"/>
      <c r="X308" s="15">
        <v>4.1573</v>
      </c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  <c r="BL308" s="15"/>
      <c r="BM308" s="15"/>
      <c r="BN308" s="15"/>
      <c r="BO308" s="15"/>
      <c r="BP308" s="15"/>
      <c r="BQ308" s="15"/>
      <c r="BR308" s="15"/>
      <c r="BS308" s="15"/>
      <c r="BT308" s="15"/>
      <c r="BU308" s="15"/>
      <c r="BV308" s="15"/>
      <c r="BW308" s="15"/>
      <c r="BX308" s="15"/>
      <c r="BY308" s="15"/>
      <c r="BZ308" s="15"/>
      <c r="CA308" s="15">
        <v>283.493</v>
      </c>
      <c r="CB308" s="15">
        <f t="shared" si="94"/>
        <v>80.24129937258</v>
      </c>
      <c r="CC308" s="15">
        <v>35.885</v>
      </c>
      <c r="CD308" s="15">
        <v>301.435</v>
      </c>
      <c r="CE308" s="15">
        <f t="shared" si="95"/>
        <v>88.2665473438267</v>
      </c>
      <c r="CF308" s="15">
        <v>39.474</v>
      </c>
      <c r="CG308" s="15">
        <f t="shared" si="96"/>
        <v>0.0613669726966544</v>
      </c>
      <c r="CH308" s="15">
        <f t="shared" si="97"/>
        <v>0.0331717503946229</v>
      </c>
      <c r="CI308" s="15">
        <v>379.87</v>
      </c>
      <c r="CJ308" s="15">
        <f t="shared" si="98"/>
        <v>87.1194444713693</v>
      </c>
      <c r="CK308" s="15">
        <v>38.961</v>
      </c>
      <c r="CL308" s="15">
        <v>516.234</v>
      </c>
      <c r="CM308" s="15">
        <f t="shared" si="99"/>
        <v>130.678048673065</v>
      </c>
      <c r="CN308" s="15">
        <v>58.4409999999999</v>
      </c>
      <c r="CO308" s="15">
        <f t="shared" si="100"/>
        <v>0.306731062132962</v>
      </c>
      <c r="CP308" s="15">
        <f t="shared" si="101"/>
        <v>0.0233350734924258</v>
      </c>
    </row>
    <row r="309" spans="1:94">
      <c r="A309" s="7" t="s">
        <v>58</v>
      </c>
      <c r="B309" s="7" t="s">
        <v>133</v>
      </c>
      <c r="C309" s="7" t="s">
        <v>134</v>
      </c>
      <c r="D309" s="7" t="s">
        <v>50</v>
      </c>
      <c r="E309" s="9">
        <v>3500</v>
      </c>
      <c r="F309" s="9">
        <v>1.5</v>
      </c>
      <c r="G309" s="9">
        <v>750</v>
      </c>
      <c r="H309" s="7" t="s">
        <v>81</v>
      </c>
      <c r="I309" s="9">
        <v>2</v>
      </c>
      <c r="J309" s="7" t="s">
        <v>52</v>
      </c>
      <c r="K309" s="15">
        <v>3</v>
      </c>
      <c r="L309" s="12" t="s">
        <v>54</v>
      </c>
      <c r="M309" s="15">
        <v>-7</v>
      </c>
      <c r="N309" s="9">
        <v>5</v>
      </c>
      <c r="O309" s="15"/>
      <c r="P309" s="15"/>
      <c r="Q309" s="15"/>
      <c r="R309" s="15"/>
      <c r="S309" s="15"/>
      <c r="T309" s="15"/>
      <c r="U309" s="15"/>
      <c r="V309" s="15"/>
      <c r="W309" s="15"/>
      <c r="X309" s="15">
        <v>4.79714</v>
      </c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/>
      <c r="BN309" s="15"/>
      <c r="BO309" s="15"/>
      <c r="BP309" s="15"/>
      <c r="BQ309" s="15"/>
      <c r="BR309" s="15"/>
      <c r="BS309" s="15"/>
      <c r="BT309" s="15"/>
      <c r="BU309" s="15"/>
      <c r="BV309" s="15"/>
      <c r="BW309" s="15"/>
      <c r="BX309" s="15"/>
      <c r="BY309" s="15"/>
      <c r="BZ309" s="15"/>
      <c r="CA309" s="15">
        <v>283.493</v>
      </c>
      <c r="CB309" s="15">
        <f t="shared" si="94"/>
        <v>80.24129937258</v>
      </c>
      <c r="CC309" s="15">
        <v>35.885</v>
      </c>
      <c r="CD309" s="15">
        <v>283.493</v>
      </c>
      <c r="CE309" s="15">
        <f t="shared" si="95"/>
        <v>56.1677915268172</v>
      </c>
      <c r="CF309" s="15">
        <v>25.119</v>
      </c>
      <c r="CG309" s="15">
        <f t="shared" si="96"/>
        <v>0</v>
      </c>
      <c r="CH309" s="15">
        <f t="shared" si="97"/>
        <v>0.0238738139096217</v>
      </c>
      <c r="CI309" s="15">
        <v>379.87</v>
      </c>
      <c r="CJ309" s="15">
        <f t="shared" si="98"/>
        <v>87.1194444713693</v>
      </c>
      <c r="CK309" s="15">
        <v>38.961</v>
      </c>
      <c r="CL309" s="15">
        <v>438.312</v>
      </c>
      <c r="CM309" s="15">
        <f t="shared" si="99"/>
        <v>152.459586841891</v>
      </c>
      <c r="CN309" s="15">
        <v>68.182</v>
      </c>
      <c r="CO309" s="15">
        <f t="shared" si="100"/>
        <v>0.143101896631932</v>
      </c>
      <c r="CP309" s="15">
        <f t="shared" si="101"/>
        <v>0.0347170067921927</v>
      </c>
    </row>
    <row r="310" spans="1:94">
      <c r="A310" s="7" t="s">
        <v>58</v>
      </c>
      <c r="B310" s="7" t="s">
        <v>133</v>
      </c>
      <c r="C310" s="7" t="s">
        <v>134</v>
      </c>
      <c r="D310" s="7" t="s">
        <v>50</v>
      </c>
      <c r="E310" s="9">
        <v>3500</v>
      </c>
      <c r="F310" s="9">
        <v>1.5</v>
      </c>
      <c r="G310" s="9">
        <v>750</v>
      </c>
      <c r="H310" s="7" t="s">
        <v>81</v>
      </c>
      <c r="I310" s="9">
        <v>3</v>
      </c>
      <c r="J310" s="7" t="s">
        <v>52</v>
      </c>
      <c r="K310" s="15">
        <v>1.6</v>
      </c>
      <c r="L310" s="12" t="s">
        <v>53</v>
      </c>
      <c r="M310" s="15">
        <v>-3</v>
      </c>
      <c r="N310" s="9">
        <v>5</v>
      </c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15"/>
      <c r="BN310" s="15"/>
      <c r="BO310" s="15"/>
      <c r="BP310" s="15"/>
      <c r="BQ310" s="15"/>
      <c r="BR310" s="15"/>
      <c r="BS310" s="15"/>
      <c r="BT310" s="15"/>
      <c r="BU310" s="15"/>
      <c r="BV310" s="15"/>
      <c r="BW310" s="15"/>
      <c r="BX310" s="15"/>
      <c r="BY310" s="15"/>
      <c r="BZ310" s="15"/>
      <c r="CA310" s="15">
        <v>258.373</v>
      </c>
      <c r="CB310" s="15">
        <f t="shared" si="94"/>
        <v>40.1217677202787</v>
      </c>
      <c r="CC310" s="15">
        <v>17.943</v>
      </c>
      <c r="CD310" s="15">
        <v>222.488</v>
      </c>
      <c r="CE310" s="15">
        <f t="shared" si="95"/>
        <v>56.1700275947947</v>
      </c>
      <c r="CF310" s="15">
        <v>25.12</v>
      </c>
      <c r="CG310" s="15">
        <f t="shared" si="96"/>
        <v>-0.149531109717376</v>
      </c>
      <c r="CH310" s="15">
        <f t="shared" si="97"/>
        <v>0.017570293583845</v>
      </c>
      <c r="CI310" s="15">
        <v>496.753</v>
      </c>
      <c r="CJ310" s="15">
        <f t="shared" si="98"/>
        <v>522.716666828216</v>
      </c>
      <c r="CK310" s="15">
        <v>233.766</v>
      </c>
      <c r="CL310" s="15">
        <v>925.325</v>
      </c>
      <c r="CM310" s="15">
        <f t="shared" si="99"/>
        <v>914.764229255277</v>
      </c>
      <c r="CN310" s="15">
        <v>409.095</v>
      </c>
      <c r="CO310" s="15">
        <f t="shared" si="100"/>
        <v>0.622052106485496</v>
      </c>
      <c r="CP310" s="15">
        <f t="shared" si="101"/>
        <v>0.416913900003691</v>
      </c>
    </row>
    <row r="311" spans="1:94">
      <c r="A311" s="7" t="s">
        <v>58</v>
      </c>
      <c r="B311" s="7" t="s">
        <v>133</v>
      </c>
      <c r="C311" s="7" t="s">
        <v>134</v>
      </c>
      <c r="D311" s="7" t="s">
        <v>50</v>
      </c>
      <c r="E311" s="9">
        <v>3500</v>
      </c>
      <c r="F311" s="9">
        <v>1.5</v>
      </c>
      <c r="G311" s="9">
        <v>750</v>
      </c>
      <c r="H311" s="7" t="s">
        <v>81</v>
      </c>
      <c r="I311" s="9">
        <v>3</v>
      </c>
      <c r="J311" s="7" t="s">
        <v>52</v>
      </c>
      <c r="K311" s="15">
        <v>3</v>
      </c>
      <c r="L311" s="12" t="s">
        <v>54</v>
      </c>
      <c r="M311" s="15">
        <v>-7</v>
      </c>
      <c r="N311" s="9">
        <v>5</v>
      </c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/>
      <c r="BN311" s="15"/>
      <c r="BO311" s="15"/>
      <c r="BP311" s="15"/>
      <c r="BQ311" s="15"/>
      <c r="BR311" s="15"/>
      <c r="BS311" s="15"/>
      <c r="BT311" s="15"/>
      <c r="BU311" s="15"/>
      <c r="BV311" s="15"/>
      <c r="BW311" s="15"/>
      <c r="BX311" s="15"/>
      <c r="BY311" s="15"/>
      <c r="BZ311" s="15"/>
      <c r="CA311" s="15">
        <v>258.373</v>
      </c>
      <c r="CB311" s="15">
        <f t="shared" si="94"/>
        <v>40.1217677202787</v>
      </c>
      <c r="CC311" s="15">
        <v>17.943</v>
      </c>
      <c r="CD311" s="15">
        <v>283.493</v>
      </c>
      <c r="CE311" s="15">
        <f t="shared" si="95"/>
        <v>80.24129937258</v>
      </c>
      <c r="CF311" s="15">
        <v>35.885</v>
      </c>
      <c r="CG311" s="15">
        <f t="shared" si="96"/>
        <v>0.0927831542199584</v>
      </c>
      <c r="CH311" s="15">
        <f t="shared" si="97"/>
        <v>0.0208456659782939</v>
      </c>
      <c r="CI311" s="15">
        <v>496.753</v>
      </c>
      <c r="CJ311" s="15">
        <f t="shared" si="98"/>
        <v>522.716666828216</v>
      </c>
      <c r="CK311" s="15">
        <v>233.766</v>
      </c>
      <c r="CL311" s="15">
        <v>759.74</v>
      </c>
      <c r="CM311" s="15">
        <f t="shared" si="99"/>
        <v>1001.87025731878</v>
      </c>
      <c r="CN311" s="15">
        <v>448.05</v>
      </c>
      <c r="CO311" s="15">
        <f t="shared" si="100"/>
        <v>0.424883348817016</v>
      </c>
      <c r="CP311" s="15">
        <f t="shared" si="101"/>
        <v>0.569247779428923</v>
      </c>
    </row>
    <row r="312" spans="1:94">
      <c r="A312" s="7" t="s">
        <v>58</v>
      </c>
      <c r="B312" s="7" t="s">
        <v>133</v>
      </c>
      <c r="C312" s="7" t="s">
        <v>134</v>
      </c>
      <c r="D312" s="7" t="s">
        <v>50</v>
      </c>
      <c r="E312" s="9">
        <v>3500</v>
      </c>
      <c r="F312" s="9">
        <v>1.5</v>
      </c>
      <c r="G312" s="9">
        <v>750</v>
      </c>
      <c r="H312" s="7" t="s">
        <v>81</v>
      </c>
      <c r="I312" s="20">
        <v>4</v>
      </c>
      <c r="J312" s="20" t="s">
        <v>57</v>
      </c>
      <c r="K312" s="15">
        <v>1.6</v>
      </c>
      <c r="L312" s="12" t="s">
        <v>53</v>
      </c>
      <c r="M312" s="15">
        <v>-3</v>
      </c>
      <c r="N312" s="9">
        <v>5</v>
      </c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/>
      <c r="BO312" s="15"/>
      <c r="BP312" s="15"/>
      <c r="BQ312" s="15"/>
      <c r="BR312" s="15"/>
      <c r="BS312" s="15"/>
      <c r="BT312" s="15"/>
      <c r="BU312" s="15"/>
      <c r="BV312" s="15"/>
      <c r="BW312" s="15"/>
      <c r="BX312" s="15"/>
      <c r="BY312" s="15"/>
      <c r="BZ312" s="15"/>
      <c r="CA312" s="15">
        <v>200.957</v>
      </c>
      <c r="CB312" s="15">
        <f t="shared" si="94"/>
        <v>152.459586841891</v>
      </c>
      <c r="CC312" s="15">
        <v>68.182</v>
      </c>
      <c r="CD312" s="15">
        <v>168.66</v>
      </c>
      <c r="CE312" s="15">
        <f t="shared" si="95"/>
        <v>40.1217677202787</v>
      </c>
      <c r="CF312" s="15">
        <v>17.943</v>
      </c>
      <c r="CG312" s="15">
        <f t="shared" si="96"/>
        <v>-0.17520610067796</v>
      </c>
      <c r="CH312" s="15">
        <f t="shared" si="97"/>
        <v>0.126433240424518</v>
      </c>
      <c r="CI312" s="15">
        <v>769.481</v>
      </c>
      <c r="CJ312" s="15">
        <f t="shared" si="98"/>
        <v>631.619885536388</v>
      </c>
      <c r="CK312" s="15">
        <v>282.469</v>
      </c>
      <c r="CL312" s="15">
        <v>983.766</v>
      </c>
      <c r="CM312" s="15">
        <f t="shared" si="99"/>
        <v>827.644784783907</v>
      </c>
      <c r="CN312" s="15">
        <v>370.134</v>
      </c>
      <c r="CO312" s="15">
        <f t="shared" si="100"/>
        <v>0.245671802278068</v>
      </c>
      <c r="CP312" s="15">
        <f t="shared" si="101"/>
        <v>0.276313253463625</v>
      </c>
    </row>
    <row r="313" spans="1:94">
      <c r="A313" s="7" t="s">
        <v>58</v>
      </c>
      <c r="B313" s="7" t="s">
        <v>133</v>
      </c>
      <c r="C313" s="7" t="s">
        <v>134</v>
      </c>
      <c r="D313" s="7" t="s">
        <v>50</v>
      </c>
      <c r="E313" s="9">
        <v>3500</v>
      </c>
      <c r="F313" s="9">
        <v>1.5</v>
      </c>
      <c r="G313" s="9">
        <v>750</v>
      </c>
      <c r="H313" s="7" t="s">
        <v>81</v>
      </c>
      <c r="I313" s="20">
        <v>4</v>
      </c>
      <c r="J313" s="20" t="s">
        <v>57</v>
      </c>
      <c r="K313" s="15">
        <v>3</v>
      </c>
      <c r="L313" s="12" t="s">
        <v>54</v>
      </c>
      <c r="M313" s="15">
        <v>-7</v>
      </c>
      <c r="N313" s="9">
        <v>5</v>
      </c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  <c r="BO313" s="15"/>
      <c r="BP313" s="15"/>
      <c r="BQ313" s="15"/>
      <c r="BR313" s="15"/>
      <c r="BS313" s="15"/>
      <c r="BT313" s="15"/>
      <c r="BU313" s="15"/>
      <c r="BV313" s="15"/>
      <c r="BW313" s="15"/>
      <c r="BX313" s="15"/>
      <c r="BY313" s="15"/>
      <c r="BZ313" s="15"/>
      <c r="CA313" s="15">
        <v>200.957</v>
      </c>
      <c r="CB313" s="15">
        <f t="shared" si="94"/>
        <v>152.459586841891</v>
      </c>
      <c r="CC313" s="15">
        <v>68.182</v>
      </c>
      <c r="CD313" s="15">
        <v>136.364</v>
      </c>
      <c r="CE313" s="15">
        <f t="shared" si="95"/>
        <v>48.144779623548</v>
      </c>
      <c r="CF313" s="15">
        <v>21.531</v>
      </c>
      <c r="CG313" s="15">
        <f t="shared" si="96"/>
        <v>-0.387763173869414</v>
      </c>
      <c r="CH313" s="15">
        <f t="shared" si="97"/>
        <v>0.140045720876661</v>
      </c>
      <c r="CI313" s="15">
        <v>769.481</v>
      </c>
      <c r="CJ313" s="15">
        <f t="shared" si="98"/>
        <v>631.619885536388</v>
      </c>
      <c r="CK313" s="15">
        <v>282.469</v>
      </c>
      <c r="CL313" s="15">
        <v>1159.09</v>
      </c>
      <c r="CM313" s="15">
        <f t="shared" si="99"/>
        <v>1023.64955941963</v>
      </c>
      <c r="CN313" s="15">
        <v>457.79</v>
      </c>
      <c r="CO313" s="15">
        <f t="shared" si="100"/>
        <v>0.409674231858095</v>
      </c>
      <c r="CP313" s="15">
        <f t="shared" si="101"/>
        <v>0.290745826311432</v>
      </c>
    </row>
    <row r="314" spans="1:94">
      <c r="A314" s="7" t="s">
        <v>58</v>
      </c>
      <c r="B314" s="7" t="s">
        <v>133</v>
      </c>
      <c r="C314" s="7" t="s">
        <v>134</v>
      </c>
      <c r="D314" s="7" t="s">
        <v>50</v>
      </c>
      <c r="E314" s="9">
        <v>3500</v>
      </c>
      <c r="F314" s="9">
        <v>1.5</v>
      </c>
      <c r="G314" s="9">
        <v>750</v>
      </c>
      <c r="H314" s="7" t="s">
        <v>81</v>
      </c>
      <c r="I314" s="9">
        <v>1</v>
      </c>
      <c r="J314" s="7" t="s">
        <v>52</v>
      </c>
      <c r="K314" s="9">
        <v>1.49221</v>
      </c>
      <c r="L314" s="12" t="s">
        <v>53</v>
      </c>
      <c r="M314" s="15">
        <v>-1.36361</v>
      </c>
      <c r="N314" s="9">
        <v>5</v>
      </c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>
        <v>6.59116</v>
      </c>
      <c r="AV314" s="15">
        <f t="shared" ref="AV314:AV323" si="102">AW314*(N314^0.5)</f>
        <v>1.28471049579273</v>
      </c>
      <c r="AW314" s="15">
        <v>0.57454</v>
      </c>
      <c r="AX314" s="15">
        <v>5.4117</v>
      </c>
      <c r="AY314" s="23">
        <f t="shared" ref="AY314:AY323" si="103">AZ314*(N314^0.5)</f>
        <v>0.942189602999311</v>
      </c>
      <c r="AZ314" s="15">
        <v>0.42136</v>
      </c>
      <c r="BA314" s="15">
        <f t="shared" ref="BA314:BA323" si="104">LN(AX314)-LN(AU314)</f>
        <v>-0.197166080903566</v>
      </c>
      <c r="BB314" s="15">
        <f t="shared" ref="BB314:BB323" si="105">(AY314^2)/(N314*(AX314^2))+(AV314^2)/(N314*(AU314^2))</f>
        <v>0.0136606314792113</v>
      </c>
      <c r="BC314" s="15">
        <v>3.74728</v>
      </c>
      <c r="BD314" s="15">
        <f t="shared" ref="BD314:BD323" si="106">BE314*(N314^0.5)</f>
        <v>0.95211774481941</v>
      </c>
      <c r="BE314" s="15">
        <v>0.4258</v>
      </c>
      <c r="BF314" s="15">
        <v>3.66802</v>
      </c>
      <c r="BG314" s="15">
        <f t="shared" ref="BG314:BG323" si="107">BH314*(N314^0.5)</f>
        <v>0.618652927334867</v>
      </c>
      <c r="BH314" s="15">
        <v>0.27667</v>
      </c>
      <c r="BI314" s="15">
        <f t="shared" ref="BI314:BI323" si="108">LN(BF314)-LN(BC314)</f>
        <v>-0.0213782365254356</v>
      </c>
      <c r="BJ314" s="15">
        <f t="shared" ref="BJ314:BJ323" si="109">(BG314^2)/(N314*(BF314^2))+(BD314^2)/(N314*(BC314^2))</f>
        <v>0.0186008941904115</v>
      </c>
      <c r="BK314" s="15">
        <v>2.78846</v>
      </c>
      <c r="BL314" s="15">
        <f t="shared" ref="BL314:BL323" si="110">BM314*(N314^0.5)</f>
        <v>0.602016581582268</v>
      </c>
      <c r="BM314" s="15">
        <v>0.26923</v>
      </c>
      <c r="BN314" s="15">
        <v>1.71154</v>
      </c>
      <c r="BO314" s="15">
        <f t="shared" ref="BO314:BO323" si="111">BP314*(N314^0.5)</f>
        <v>0.68801575599691</v>
      </c>
      <c r="BP314" s="15">
        <v>0.30769</v>
      </c>
      <c r="BQ314" s="15">
        <f t="shared" ref="BQ314:BQ323" si="112">LN(BN314)-LN(BK314)</f>
        <v>-0.488095922088144</v>
      </c>
      <c r="BR314" s="15">
        <f t="shared" ref="BR314:BR323" si="113">(BO314^2)/(N314*(BN314^2))+(BL314^2)/(N314*(BK314^2))</f>
        <v>0.0416408011866386</v>
      </c>
      <c r="BS314" s="15"/>
      <c r="BT314" s="15"/>
      <c r="BU314" s="15"/>
      <c r="BV314" s="15"/>
      <c r="BW314" s="15"/>
      <c r="BX314" s="15"/>
      <c r="BY314" s="15"/>
      <c r="BZ314" s="15"/>
      <c r="CA314" s="15"/>
      <c r="CB314" s="15"/>
      <c r="CC314" s="15"/>
      <c r="CD314" s="15"/>
      <c r="CE314" s="15"/>
      <c r="CF314" s="15"/>
      <c r="CG314" s="15"/>
      <c r="CH314" s="15"/>
      <c r="CI314" s="15"/>
      <c r="CJ314" s="15"/>
      <c r="CK314" s="15"/>
      <c r="CL314" s="15"/>
      <c r="CM314" s="15"/>
      <c r="CN314" s="15"/>
      <c r="CO314" s="15"/>
      <c r="CP314" s="15"/>
    </row>
    <row r="315" spans="1:94">
      <c r="A315" s="7" t="s">
        <v>58</v>
      </c>
      <c r="B315" s="7" t="s">
        <v>133</v>
      </c>
      <c r="C315" s="7" t="s">
        <v>134</v>
      </c>
      <c r="D315" s="7" t="s">
        <v>50</v>
      </c>
      <c r="E315" s="9">
        <v>3500</v>
      </c>
      <c r="F315" s="9">
        <v>1.5</v>
      </c>
      <c r="G315" s="9">
        <v>750</v>
      </c>
      <c r="H315" s="7" t="s">
        <v>81</v>
      </c>
      <c r="I315" s="9">
        <v>1</v>
      </c>
      <c r="J315" s="7" t="s">
        <v>52</v>
      </c>
      <c r="K315" s="9">
        <v>2.37675</v>
      </c>
      <c r="L315" s="12" t="s">
        <v>54</v>
      </c>
      <c r="M315" s="15">
        <v>-7.31495</v>
      </c>
      <c r="N315" s="9">
        <v>5</v>
      </c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>
        <v>6.59116</v>
      </c>
      <c r="AV315" s="15">
        <f t="shared" si="102"/>
        <v>1.28471049579273</v>
      </c>
      <c r="AW315" s="15">
        <v>0.57454</v>
      </c>
      <c r="AX315" s="15">
        <v>6.10864</v>
      </c>
      <c r="AY315" s="23">
        <f t="shared" si="103"/>
        <v>1.37035189933097</v>
      </c>
      <c r="AZ315" s="15">
        <v>0.612839999999999</v>
      </c>
      <c r="BA315" s="15">
        <f t="shared" si="104"/>
        <v>-0.0760251948203043</v>
      </c>
      <c r="BB315" s="15">
        <f t="shared" si="105"/>
        <v>0.0176631067996517</v>
      </c>
      <c r="BC315" s="15">
        <v>3.74728</v>
      </c>
      <c r="BD315" s="15">
        <f t="shared" si="106"/>
        <v>0.95211774481941</v>
      </c>
      <c r="BE315" s="15">
        <v>0.4258</v>
      </c>
      <c r="BF315" s="15">
        <v>3.33338</v>
      </c>
      <c r="BG315" s="15">
        <f t="shared" si="107"/>
        <v>0.999119893706456</v>
      </c>
      <c r="BH315" s="15">
        <v>0.44682</v>
      </c>
      <c r="BI315" s="15">
        <f t="shared" si="108"/>
        <v>-0.117043439239556</v>
      </c>
      <c r="BJ315" s="15">
        <f t="shared" si="109"/>
        <v>0.0308793961144569</v>
      </c>
      <c r="BK315" s="15">
        <v>2.78846</v>
      </c>
      <c r="BL315" s="15">
        <f t="shared" si="110"/>
        <v>0.602016581582268</v>
      </c>
      <c r="BM315" s="15">
        <v>0.26923</v>
      </c>
      <c r="BN315" s="15">
        <v>2.75</v>
      </c>
      <c r="BO315" s="15">
        <f t="shared" si="111"/>
        <v>0.860036465505969</v>
      </c>
      <c r="BP315" s="15">
        <v>0.38462</v>
      </c>
      <c r="BQ315" s="15">
        <f t="shared" si="112"/>
        <v>-0.0138885604363772</v>
      </c>
      <c r="BR315" s="15">
        <f t="shared" si="113"/>
        <v>0.0288835206358448</v>
      </c>
      <c r="BS315" s="15"/>
      <c r="BT315" s="15"/>
      <c r="BU315" s="15"/>
      <c r="BV315" s="15"/>
      <c r="BW315" s="15"/>
      <c r="BX315" s="15"/>
      <c r="BY315" s="15"/>
      <c r="BZ315" s="15"/>
      <c r="CA315" s="15"/>
      <c r="CB315" s="15"/>
      <c r="CC315" s="15"/>
      <c r="CD315" s="15"/>
      <c r="CE315" s="15"/>
      <c r="CF315" s="15"/>
      <c r="CG315" s="15"/>
      <c r="CH315" s="15"/>
      <c r="CI315" s="15"/>
      <c r="CJ315" s="15"/>
      <c r="CK315" s="15"/>
      <c r="CL315" s="15"/>
      <c r="CM315" s="15"/>
      <c r="CN315" s="15"/>
      <c r="CO315" s="15"/>
      <c r="CP315" s="15"/>
    </row>
    <row r="316" spans="1:94">
      <c r="A316" s="7" t="s">
        <v>58</v>
      </c>
      <c r="B316" s="7" t="s">
        <v>133</v>
      </c>
      <c r="C316" s="7" t="s">
        <v>134</v>
      </c>
      <c r="D316" s="7" t="s">
        <v>50</v>
      </c>
      <c r="E316" s="9">
        <v>3500</v>
      </c>
      <c r="F316" s="9">
        <v>1.5</v>
      </c>
      <c r="G316" s="9">
        <v>750</v>
      </c>
      <c r="H316" s="7" t="s">
        <v>81</v>
      </c>
      <c r="I316" s="9">
        <v>2</v>
      </c>
      <c r="J316" s="7" t="s">
        <v>52</v>
      </c>
      <c r="K316" s="9">
        <v>1.78194</v>
      </c>
      <c r="L316" s="12" t="s">
        <v>53</v>
      </c>
      <c r="M316" s="15">
        <v>-4.13365</v>
      </c>
      <c r="N316" s="9">
        <v>5</v>
      </c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>
        <v>4.58442</v>
      </c>
      <c r="AV316" s="15">
        <f t="shared" si="102"/>
        <v>0.428564788567612</v>
      </c>
      <c r="AW316" s="15">
        <v>0.191660000000001</v>
      </c>
      <c r="AX316" s="15">
        <v>4.43891</v>
      </c>
      <c r="AY316" s="23">
        <f t="shared" si="103"/>
        <v>0.599445103408144</v>
      </c>
      <c r="AZ316" s="15">
        <v>0.26808</v>
      </c>
      <c r="BA316" s="15">
        <f t="shared" si="104"/>
        <v>-0.0322547474422676</v>
      </c>
      <c r="BB316" s="15">
        <f t="shared" si="105"/>
        <v>0.00539514896838037</v>
      </c>
      <c r="BC316" s="15">
        <v>2.91343</v>
      </c>
      <c r="BD316" s="15">
        <f t="shared" si="106"/>
        <v>0.428050492932785</v>
      </c>
      <c r="BE316" s="15">
        <v>0.19143</v>
      </c>
      <c r="BF316" s="15">
        <v>2.91896</v>
      </c>
      <c r="BG316" s="15">
        <f t="shared" si="107"/>
        <v>0.42820701769121</v>
      </c>
      <c r="BH316" s="15">
        <v>0.1915</v>
      </c>
      <c r="BI316" s="15">
        <f t="shared" si="108"/>
        <v>0.00189630722813394</v>
      </c>
      <c r="BJ316" s="15">
        <f t="shared" si="109"/>
        <v>0.00862137529207332</v>
      </c>
      <c r="BK316" s="15">
        <v>1.63462</v>
      </c>
      <c r="BL316" s="15">
        <f t="shared" si="110"/>
        <v>0.343996697658568</v>
      </c>
      <c r="BM316" s="15">
        <v>0.15384</v>
      </c>
      <c r="BN316" s="15">
        <v>1.53846</v>
      </c>
      <c r="BO316" s="15">
        <f t="shared" si="111"/>
        <v>0.301019471131022</v>
      </c>
      <c r="BP316" s="15">
        <v>0.13462</v>
      </c>
      <c r="BQ316" s="15">
        <f t="shared" si="112"/>
        <v>-0.0606284453423605</v>
      </c>
      <c r="BR316" s="15">
        <f t="shared" si="113"/>
        <v>0.0165141631559402</v>
      </c>
      <c r="BS316" s="15"/>
      <c r="BT316" s="15"/>
      <c r="BU316" s="15"/>
      <c r="BV316" s="15"/>
      <c r="BW316" s="15"/>
      <c r="BX316" s="15"/>
      <c r="BY316" s="15"/>
      <c r="BZ316" s="15"/>
      <c r="CA316" s="15"/>
      <c r="CB316" s="15"/>
      <c r="CC316" s="15"/>
      <c r="CD316" s="15"/>
      <c r="CE316" s="15"/>
      <c r="CF316" s="15"/>
      <c r="CG316" s="15"/>
      <c r="CH316" s="15"/>
      <c r="CI316" s="15"/>
      <c r="CJ316" s="15"/>
      <c r="CK316" s="15"/>
      <c r="CL316" s="15"/>
      <c r="CM316" s="15"/>
      <c r="CN316" s="15"/>
      <c r="CO316" s="15"/>
      <c r="CP316" s="15"/>
    </row>
    <row r="317" spans="1:94">
      <c r="A317" s="7" t="s">
        <v>58</v>
      </c>
      <c r="B317" s="7" t="s">
        <v>133</v>
      </c>
      <c r="C317" s="7" t="s">
        <v>134</v>
      </c>
      <c r="D317" s="7" t="s">
        <v>50</v>
      </c>
      <c r="E317" s="9">
        <v>3500</v>
      </c>
      <c r="F317" s="9">
        <v>1.5</v>
      </c>
      <c r="G317" s="9">
        <v>750</v>
      </c>
      <c r="H317" s="7" t="s">
        <v>81</v>
      </c>
      <c r="I317" s="9">
        <v>2</v>
      </c>
      <c r="J317" s="7" t="s">
        <v>52</v>
      </c>
      <c r="K317" s="9">
        <v>3.18902</v>
      </c>
      <c r="L317" s="12" t="s">
        <v>54</v>
      </c>
      <c r="M317" s="15">
        <v>-8.17873</v>
      </c>
      <c r="N317" s="9">
        <v>5</v>
      </c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>
        <v>4.58442</v>
      </c>
      <c r="AV317" s="15">
        <f t="shared" si="102"/>
        <v>0.428564788567612</v>
      </c>
      <c r="AW317" s="15">
        <v>0.191660000000001</v>
      </c>
      <c r="AX317" s="15">
        <v>4.52326</v>
      </c>
      <c r="AY317" s="23">
        <f t="shared" si="103"/>
        <v>0.513803699869904</v>
      </c>
      <c r="AZ317" s="15">
        <v>0.229780000000001</v>
      </c>
      <c r="BA317" s="15">
        <f t="shared" si="104"/>
        <v>-0.013430625437572</v>
      </c>
      <c r="BB317" s="15">
        <f t="shared" si="105"/>
        <v>0.0043284136836755</v>
      </c>
      <c r="BC317" s="15">
        <v>2.91343</v>
      </c>
      <c r="BD317" s="15">
        <f t="shared" si="106"/>
        <v>0.428050492932785</v>
      </c>
      <c r="BE317" s="15">
        <v>0.19143</v>
      </c>
      <c r="BF317" s="15">
        <v>2.49908</v>
      </c>
      <c r="BG317" s="15">
        <f t="shared" si="107"/>
        <v>0.333039964568819</v>
      </c>
      <c r="BH317" s="15">
        <v>0.14894</v>
      </c>
      <c r="BI317" s="15">
        <f t="shared" si="108"/>
        <v>-0.153408417081358</v>
      </c>
      <c r="BJ317" s="15">
        <f t="shared" si="109"/>
        <v>0.00786919953601213</v>
      </c>
      <c r="BK317" s="15">
        <v>1.63462</v>
      </c>
      <c r="BL317" s="15">
        <f t="shared" si="110"/>
        <v>0.343996697658568</v>
      </c>
      <c r="BM317" s="15">
        <v>0.15384</v>
      </c>
      <c r="BN317" s="15">
        <v>1.94231</v>
      </c>
      <c r="BO317" s="15">
        <f t="shared" si="111"/>
        <v>0.430018232752985</v>
      </c>
      <c r="BP317" s="15">
        <v>0.19231</v>
      </c>
      <c r="BQ317" s="15">
        <f t="shared" si="112"/>
        <v>0.172467624943623</v>
      </c>
      <c r="BR317" s="15">
        <f t="shared" si="113"/>
        <v>0.0186605453052188</v>
      </c>
      <c r="BS317" s="15"/>
      <c r="BT317" s="15"/>
      <c r="BU317" s="15"/>
      <c r="BV317" s="15"/>
      <c r="BW317" s="15"/>
      <c r="BX317" s="15"/>
      <c r="BY317" s="15"/>
      <c r="BZ317" s="15"/>
      <c r="CA317" s="15"/>
      <c r="CB317" s="15"/>
      <c r="CC317" s="15"/>
      <c r="CD317" s="15"/>
      <c r="CE317" s="15"/>
      <c r="CF317" s="15"/>
      <c r="CG317" s="15"/>
      <c r="CH317" s="15"/>
      <c r="CI317" s="15"/>
      <c r="CJ317" s="15"/>
      <c r="CK317" s="15"/>
      <c r="CL317" s="15"/>
      <c r="CM317" s="15"/>
      <c r="CN317" s="15"/>
      <c r="CO317" s="15"/>
      <c r="CP317" s="15"/>
    </row>
    <row r="318" spans="1:94">
      <c r="A318" s="7" t="s">
        <v>58</v>
      </c>
      <c r="B318" s="7" t="s">
        <v>133</v>
      </c>
      <c r="C318" s="7" t="s">
        <v>134</v>
      </c>
      <c r="D318" s="7" t="s">
        <v>50</v>
      </c>
      <c r="E318" s="9">
        <v>3500</v>
      </c>
      <c r="F318" s="9">
        <v>1.5</v>
      </c>
      <c r="G318" s="9">
        <v>750</v>
      </c>
      <c r="H318" s="7" t="s">
        <v>81</v>
      </c>
      <c r="I318" s="9">
        <v>3</v>
      </c>
      <c r="J318" s="7" t="s">
        <v>52</v>
      </c>
      <c r="K318" s="9">
        <v>1.19625</v>
      </c>
      <c r="L318" s="12" t="s">
        <v>53</v>
      </c>
      <c r="M318" s="15">
        <v>-2.15483</v>
      </c>
      <c r="N318" s="9">
        <v>5</v>
      </c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>
        <v>6.10068</v>
      </c>
      <c r="AV318" s="15">
        <f t="shared" si="102"/>
        <v>2.31292163388646</v>
      </c>
      <c r="AW318" s="15">
        <v>1.03437</v>
      </c>
      <c r="AX318" s="15">
        <v>5.11297</v>
      </c>
      <c r="AY318" s="23">
        <f t="shared" si="103"/>
        <v>0.856928331017245</v>
      </c>
      <c r="AZ318" s="15">
        <v>0.38323</v>
      </c>
      <c r="BA318" s="15">
        <f t="shared" si="104"/>
        <v>-0.176619791692363</v>
      </c>
      <c r="BB318" s="15">
        <f t="shared" si="105"/>
        <v>0.0343650668177201</v>
      </c>
      <c r="BC318" s="15">
        <v>3.27072</v>
      </c>
      <c r="BD318" s="15">
        <f t="shared" si="106"/>
        <v>1.04670342026765</v>
      </c>
      <c r="BE318" s="15">
        <v>0.4681</v>
      </c>
      <c r="BF318" s="15">
        <v>3.06355</v>
      </c>
      <c r="BG318" s="15">
        <f t="shared" si="107"/>
        <v>0.523061021296751</v>
      </c>
      <c r="BH318" s="15">
        <v>0.23392</v>
      </c>
      <c r="BI318" s="15">
        <f t="shared" si="108"/>
        <v>-0.065435769906951</v>
      </c>
      <c r="BJ318" s="15">
        <f t="shared" si="109"/>
        <v>0.0263130753665972</v>
      </c>
      <c r="BK318" s="15">
        <v>2.25</v>
      </c>
      <c r="BL318" s="15">
        <f t="shared" si="110"/>
        <v>1.54805222150288</v>
      </c>
      <c r="BM318" s="15">
        <v>0.69231</v>
      </c>
      <c r="BN318" s="15">
        <v>1.48077</v>
      </c>
      <c r="BO318" s="15">
        <f t="shared" si="111"/>
        <v>0.68801575599691</v>
      </c>
      <c r="BP318" s="15">
        <v>0.30769</v>
      </c>
      <c r="BQ318" s="15">
        <f t="shared" si="112"/>
        <v>-0.418367993463688</v>
      </c>
      <c r="BR318" s="15">
        <f t="shared" si="113"/>
        <v>0.137852096476204</v>
      </c>
      <c r="BS318" s="15"/>
      <c r="BT318" s="15"/>
      <c r="BU318" s="15"/>
      <c r="BV318" s="15"/>
      <c r="BW318" s="15"/>
      <c r="BX318" s="15"/>
      <c r="BY318" s="15"/>
      <c r="BZ318" s="15"/>
      <c r="CA318" s="15"/>
      <c r="CB318" s="15"/>
      <c r="CC318" s="15"/>
      <c r="CD318" s="15"/>
      <c r="CE318" s="15"/>
      <c r="CF318" s="15"/>
      <c r="CG318" s="15"/>
      <c r="CH318" s="15"/>
      <c r="CI318" s="15"/>
      <c r="CJ318" s="15"/>
      <c r="CK318" s="15"/>
      <c r="CL318" s="15"/>
      <c r="CM318" s="15"/>
      <c r="CN318" s="15"/>
      <c r="CO318" s="15"/>
      <c r="CP318" s="15"/>
    </row>
    <row r="319" spans="1:94">
      <c r="A319" s="7" t="s">
        <v>58</v>
      </c>
      <c r="B319" s="7" t="s">
        <v>133</v>
      </c>
      <c r="C319" s="7" t="s">
        <v>134</v>
      </c>
      <c r="D319" s="7" t="s">
        <v>50</v>
      </c>
      <c r="E319" s="9">
        <v>3500</v>
      </c>
      <c r="F319" s="9">
        <v>1.5</v>
      </c>
      <c r="G319" s="9">
        <v>750</v>
      </c>
      <c r="H319" s="7" t="s">
        <v>81</v>
      </c>
      <c r="I319" s="9">
        <v>3</v>
      </c>
      <c r="J319" s="7" t="s">
        <v>52</v>
      </c>
      <c r="K319" s="9">
        <v>2.18318</v>
      </c>
      <c r="L319" s="12" t="s">
        <v>54</v>
      </c>
      <c r="M319" s="15">
        <v>-3.8253</v>
      </c>
      <c r="N319" s="9">
        <v>5</v>
      </c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>
        <v>6.10068</v>
      </c>
      <c r="AV319" s="15">
        <f t="shared" si="102"/>
        <v>2.31292163388646</v>
      </c>
      <c r="AW319" s="15">
        <v>1.03437</v>
      </c>
      <c r="AX319" s="15">
        <v>5.4271</v>
      </c>
      <c r="AY319" s="23">
        <f t="shared" si="103"/>
        <v>0.941809471443137</v>
      </c>
      <c r="AZ319" s="15">
        <v>0.42119</v>
      </c>
      <c r="BA319" s="15">
        <f t="shared" si="104"/>
        <v>-0.11699531907809</v>
      </c>
      <c r="BB319" s="15">
        <f t="shared" si="105"/>
        <v>0.0347702914469091</v>
      </c>
      <c r="BC319" s="15">
        <v>3.27072</v>
      </c>
      <c r="BD319" s="15">
        <f t="shared" si="106"/>
        <v>1.04670342026765</v>
      </c>
      <c r="BE319" s="15">
        <v>0.4681</v>
      </c>
      <c r="BF319" s="15">
        <v>2.55862</v>
      </c>
      <c r="BG319" s="15">
        <f t="shared" si="107"/>
        <v>0.713506930940408</v>
      </c>
      <c r="BH319" s="15">
        <v>0.31909</v>
      </c>
      <c r="BI319" s="15">
        <f t="shared" si="108"/>
        <v>-0.245542093513529</v>
      </c>
      <c r="BJ319" s="15">
        <f t="shared" si="109"/>
        <v>0.0360358805098434</v>
      </c>
      <c r="BK319" s="15">
        <v>2.25</v>
      </c>
      <c r="BL319" s="15">
        <f t="shared" si="110"/>
        <v>1.54805222150288</v>
      </c>
      <c r="BM319" s="15">
        <v>0.69231</v>
      </c>
      <c r="BN319" s="15">
        <v>2.42308</v>
      </c>
      <c r="BO319" s="15">
        <f t="shared" si="111"/>
        <v>0.903013692033515</v>
      </c>
      <c r="BP319" s="15">
        <v>0.40384</v>
      </c>
      <c r="BQ319" s="15">
        <f t="shared" si="112"/>
        <v>0.0741092419941856</v>
      </c>
      <c r="BR319" s="15">
        <f t="shared" si="113"/>
        <v>0.122452048056706</v>
      </c>
      <c r="BS319" s="15"/>
      <c r="BT319" s="15"/>
      <c r="BU319" s="15"/>
      <c r="BV319" s="15"/>
      <c r="BW319" s="15"/>
      <c r="BX319" s="15"/>
      <c r="BY319" s="15"/>
      <c r="BZ319" s="15"/>
      <c r="CA319" s="15"/>
      <c r="CB319" s="15"/>
      <c r="CC319" s="15"/>
      <c r="CD319" s="15"/>
      <c r="CE319" s="15"/>
      <c r="CF319" s="15"/>
      <c r="CG319" s="15"/>
      <c r="CH319" s="15"/>
      <c r="CI319" s="15"/>
      <c r="CJ319" s="15"/>
      <c r="CK319" s="15"/>
      <c r="CL319" s="15"/>
      <c r="CM319" s="15"/>
      <c r="CN319" s="15"/>
      <c r="CO319" s="15"/>
      <c r="CP319" s="15"/>
    </row>
    <row r="320" spans="1:94">
      <c r="A320" s="7" t="s">
        <v>58</v>
      </c>
      <c r="B320" s="7" t="s">
        <v>133</v>
      </c>
      <c r="C320" s="7" t="s">
        <v>134</v>
      </c>
      <c r="D320" s="7" t="s">
        <v>50</v>
      </c>
      <c r="E320" s="9">
        <v>3500</v>
      </c>
      <c r="F320" s="9">
        <v>1.5</v>
      </c>
      <c r="G320" s="9">
        <v>750</v>
      </c>
      <c r="H320" s="7" t="s">
        <v>81</v>
      </c>
      <c r="I320" s="9">
        <v>4</v>
      </c>
      <c r="J320" s="7" t="s">
        <v>52</v>
      </c>
      <c r="K320" s="9">
        <v>1.37252</v>
      </c>
      <c r="L320" s="12" t="s">
        <v>53</v>
      </c>
      <c r="M320" s="15">
        <v>-2.48331</v>
      </c>
      <c r="N320" s="9">
        <v>5</v>
      </c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>
        <v>5.01333</v>
      </c>
      <c r="AV320" s="15">
        <f t="shared" si="102"/>
        <v>1.2847328564725</v>
      </c>
      <c r="AW320" s="15">
        <v>0.57455</v>
      </c>
      <c r="AX320" s="15">
        <v>4.56135</v>
      </c>
      <c r="AY320" s="23">
        <f t="shared" si="103"/>
        <v>1.02821113809373</v>
      </c>
      <c r="AZ320" s="15">
        <v>0.45983</v>
      </c>
      <c r="BA320" s="15">
        <f t="shared" si="104"/>
        <v>-0.0944817326168053</v>
      </c>
      <c r="BB320" s="15">
        <f t="shared" si="105"/>
        <v>0.0232968529306572</v>
      </c>
      <c r="BC320" s="15">
        <v>3.37275</v>
      </c>
      <c r="BD320" s="15">
        <f t="shared" si="106"/>
        <v>0.808808148141449</v>
      </c>
      <c r="BE320" s="15">
        <v>0.36171</v>
      </c>
      <c r="BF320" s="15">
        <v>3.20819</v>
      </c>
      <c r="BG320" s="15">
        <f t="shared" si="107"/>
        <v>0.475924708331055</v>
      </c>
      <c r="BH320" s="15">
        <v>0.21284</v>
      </c>
      <c r="BI320" s="15">
        <f t="shared" si="108"/>
        <v>-0.0500215201536984</v>
      </c>
      <c r="BJ320" s="15">
        <f t="shared" si="109"/>
        <v>0.0159028079302221</v>
      </c>
      <c r="BK320" s="15">
        <v>2.40385</v>
      </c>
      <c r="BL320" s="15">
        <f t="shared" si="110"/>
        <v>1.37603151199382</v>
      </c>
      <c r="BM320" s="15">
        <v>0.61538</v>
      </c>
      <c r="BN320" s="15">
        <v>1.98077</v>
      </c>
      <c r="BO320" s="15">
        <f t="shared" si="111"/>
        <v>1.3330319247865</v>
      </c>
      <c r="BP320" s="15">
        <v>0.59615</v>
      </c>
      <c r="BQ320" s="15">
        <f t="shared" si="112"/>
        <v>-0.193585960721946</v>
      </c>
      <c r="BR320" s="15">
        <f t="shared" si="113"/>
        <v>0.15611703494959</v>
      </c>
      <c r="BS320" s="15"/>
      <c r="BT320" s="15"/>
      <c r="BU320" s="15"/>
      <c r="BV320" s="15"/>
      <c r="BW320" s="15"/>
      <c r="BX320" s="15"/>
      <c r="BY320" s="15"/>
      <c r="BZ320" s="15"/>
      <c r="CA320" s="15"/>
      <c r="CB320" s="15"/>
      <c r="CC320" s="15"/>
      <c r="CD320" s="15"/>
      <c r="CE320" s="15"/>
      <c r="CF320" s="15"/>
      <c r="CG320" s="15"/>
      <c r="CH320" s="15"/>
      <c r="CI320" s="15"/>
      <c r="CJ320" s="15"/>
      <c r="CK320" s="15"/>
      <c r="CL320" s="15"/>
      <c r="CM320" s="15"/>
      <c r="CN320" s="15"/>
      <c r="CO320" s="15"/>
      <c r="CP320" s="15"/>
    </row>
    <row r="321" spans="1:94">
      <c r="A321" s="7" t="s">
        <v>58</v>
      </c>
      <c r="B321" s="7" t="s">
        <v>133</v>
      </c>
      <c r="C321" s="7" t="s">
        <v>134</v>
      </c>
      <c r="D321" s="7" t="s">
        <v>50</v>
      </c>
      <c r="E321" s="9">
        <v>3500</v>
      </c>
      <c r="F321" s="9">
        <v>1.5</v>
      </c>
      <c r="G321" s="9">
        <v>750</v>
      </c>
      <c r="H321" s="7" t="s">
        <v>81</v>
      </c>
      <c r="I321" s="9">
        <v>4</v>
      </c>
      <c r="J321" s="7" t="s">
        <v>52</v>
      </c>
      <c r="K321" s="9">
        <v>2.48421</v>
      </c>
      <c r="L321" s="12" t="s">
        <v>54</v>
      </c>
      <c r="M321" s="15">
        <v>-3.21737</v>
      </c>
      <c r="N321" s="9">
        <v>5</v>
      </c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>
        <v>5.01333</v>
      </c>
      <c r="AV321" s="15">
        <f t="shared" si="102"/>
        <v>1.2847328564725</v>
      </c>
      <c r="AW321" s="15">
        <v>0.57455</v>
      </c>
      <c r="AX321" s="15">
        <v>5.67955</v>
      </c>
      <c r="AY321" s="23">
        <f t="shared" si="103"/>
        <v>1.19929269905224</v>
      </c>
      <c r="AZ321" s="15">
        <v>0.53634</v>
      </c>
      <c r="BA321" s="15">
        <f t="shared" si="104"/>
        <v>0.124771639282707</v>
      </c>
      <c r="BB321" s="15">
        <f t="shared" si="105"/>
        <v>0.0220518763571198</v>
      </c>
      <c r="BC321" s="15">
        <v>3.37275</v>
      </c>
      <c r="BD321" s="15">
        <f t="shared" si="106"/>
        <v>0.808808148141449</v>
      </c>
      <c r="BE321" s="15">
        <v>0.36171</v>
      </c>
      <c r="BF321" s="15">
        <v>3.76706</v>
      </c>
      <c r="BG321" s="15">
        <f t="shared" si="107"/>
        <v>0.856391674702645</v>
      </c>
      <c r="BH321" s="15">
        <v>0.38299</v>
      </c>
      <c r="BI321" s="15">
        <f t="shared" si="108"/>
        <v>0.110566421040269</v>
      </c>
      <c r="BJ321" s="15">
        <f t="shared" si="109"/>
        <v>0.021837865120797</v>
      </c>
      <c r="BK321" s="15">
        <v>2.40385</v>
      </c>
      <c r="BL321" s="15">
        <f t="shared" si="110"/>
        <v>1.37603151199382</v>
      </c>
      <c r="BM321" s="15">
        <v>0.61538</v>
      </c>
      <c r="BN321" s="15">
        <v>2.82692</v>
      </c>
      <c r="BO321" s="15">
        <f t="shared" si="111"/>
        <v>1.46205304708824</v>
      </c>
      <c r="BP321" s="15">
        <v>0.65385</v>
      </c>
      <c r="BQ321" s="15">
        <f t="shared" si="112"/>
        <v>0.162116161041749</v>
      </c>
      <c r="BR321" s="15">
        <f t="shared" si="113"/>
        <v>0.119031781500657</v>
      </c>
      <c r="BS321" s="15"/>
      <c r="BT321" s="15"/>
      <c r="BU321" s="15"/>
      <c r="BV321" s="15"/>
      <c r="BW321" s="15"/>
      <c r="BX321" s="15"/>
      <c r="BY321" s="15"/>
      <c r="BZ321" s="15"/>
      <c r="CA321" s="15"/>
      <c r="CB321" s="15"/>
      <c r="CC321" s="15"/>
      <c r="CD321" s="15"/>
      <c r="CE321" s="15"/>
      <c r="CF321" s="15"/>
      <c r="CG321" s="15"/>
      <c r="CH321" s="15"/>
      <c r="CI321" s="15"/>
      <c r="CJ321" s="15"/>
      <c r="CK321" s="15"/>
      <c r="CL321" s="15"/>
      <c r="CM321" s="15"/>
      <c r="CN321" s="15"/>
      <c r="CO321" s="15"/>
      <c r="CP321" s="15"/>
    </row>
    <row r="322" spans="1:94">
      <c r="A322" s="7" t="s">
        <v>58</v>
      </c>
      <c r="B322" s="7" t="s">
        <v>133</v>
      </c>
      <c r="C322" s="7" t="s">
        <v>134</v>
      </c>
      <c r="D322" s="7" t="s">
        <v>50</v>
      </c>
      <c r="E322" s="9">
        <v>3500</v>
      </c>
      <c r="F322" s="9">
        <v>1.5</v>
      </c>
      <c r="G322" s="9">
        <v>750</v>
      </c>
      <c r="H322" s="7" t="s">
        <v>81</v>
      </c>
      <c r="I322" s="9">
        <v>5</v>
      </c>
      <c r="J322" s="20" t="s">
        <v>57</v>
      </c>
      <c r="K322" s="9">
        <v>1.70735</v>
      </c>
      <c r="L322" s="12" t="s">
        <v>53</v>
      </c>
      <c r="M322" s="15">
        <v>-3.07947</v>
      </c>
      <c r="N322" s="9">
        <v>5</v>
      </c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>
        <v>4.80613</v>
      </c>
      <c r="AV322" s="15">
        <f t="shared" si="102"/>
        <v>0.686048016176711</v>
      </c>
      <c r="AW322" s="15">
        <v>0.30681</v>
      </c>
      <c r="AX322" s="15">
        <v>4.5848</v>
      </c>
      <c r="AY322" s="23">
        <f t="shared" si="103"/>
        <v>1.19848771458034</v>
      </c>
      <c r="AZ322" s="15">
        <v>0.535979999999999</v>
      </c>
      <c r="BA322" s="15">
        <f t="shared" si="104"/>
        <v>-0.0471457022144861</v>
      </c>
      <c r="BB322" s="15">
        <f t="shared" si="105"/>
        <v>0.0177416620397915</v>
      </c>
      <c r="BC322" s="15">
        <v>3.49606</v>
      </c>
      <c r="BD322" s="15">
        <f t="shared" si="106"/>
        <v>0.713797619777483</v>
      </c>
      <c r="BE322" s="15">
        <v>0.31922</v>
      </c>
      <c r="BF322" s="15">
        <v>3.16147</v>
      </c>
      <c r="BG322" s="15">
        <f t="shared" si="107"/>
        <v>0.713663455698833</v>
      </c>
      <c r="BH322" s="15">
        <v>0.31916</v>
      </c>
      <c r="BI322" s="15">
        <f t="shared" si="108"/>
        <v>-0.100599510812438</v>
      </c>
      <c r="BJ322" s="15">
        <f t="shared" si="109"/>
        <v>0.0185287582736566</v>
      </c>
      <c r="BK322" s="15">
        <v>1.21154</v>
      </c>
      <c r="BL322" s="15">
        <f t="shared" si="110"/>
        <v>0.68801575599691</v>
      </c>
      <c r="BM322" s="15">
        <v>0.30769</v>
      </c>
      <c r="BN322" s="15">
        <v>1.51923</v>
      </c>
      <c r="BO322" s="15">
        <f t="shared" si="111"/>
        <v>0.774014930411552</v>
      </c>
      <c r="BP322" s="15">
        <v>0.34615</v>
      </c>
      <c r="BQ322" s="15">
        <f t="shared" si="112"/>
        <v>0.226311349905783</v>
      </c>
      <c r="BR322" s="15">
        <f t="shared" si="113"/>
        <v>0.116412398889122</v>
      </c>
      <c r="BS322" s="15"/>
      <c r="BT322" s="15"/>
      <c r="BU322" s="15"/>
      <c r="BV322" s="15"/>
      <c r="BW322" s="15"/>
      <c r="BX322" s="15"/>
      <c r="BY322" s="15"/>
      <c r="BZ322" s="15"/>
      <c r="CA322" s="15"/>
      <c r="CB322" s="15"/>
      <c r="CC322" s="15"/>
      <c r="CD322" s="15"/>
      <c r="CE322" s="15"/>
      <c r="CF322" s="15"/>
      <c r="CG322" s="15"/>
      <c r="CH322" s="15"/>
      <c r="CI322" s="15"/>
      <c r="CJ322" s="15"/>
      <c r="CK322" s="15"/>
      <c r="CL322" s="15"/>
      <c r="CM322" s="15"/>
      <c r="CN322" s="15"/>
      <c r="CO322" s="15"/>
      <c r="CP322" s="15"/>
    </row>
    <row r="323" spans="1:94">
      <c r="A323" s="7" t="s">
        <v>58</v>
      </c>
      <c r="B323" s="7" t="s">
        <v>133</v>
      </c>
      <c r="C323" s="7" t="s">
        <v>134</v>
      </c>
      <c r="D323" s="7" t="s">
        <v>50</v>
      </c>
      <c r="E323" s="9">
        <v>3500</v>
      </c>
      <c r="F323" s="9">
        <v>1.5</v>
      </c>
      <c r="G323" s="9">
        <v>750</v>
      </c>
      <c r="H323" s="7" t="s">
        <v>81</v>
      </c>
      <c r="I323" s="9">
        <v>5</v>
      </c>
      <c r="J323" s="20" t="s">
        <v>57</v>
      </c>
      <c r="K323" s="9">
        <v>2.67155</v>
      </c>
      <c r="L323" s="12" t="s">
        <v>54</v>
      </c>
      <c r="M323" s="15">
        <v>-5.18502</v>
      </c>
      <c r="N323" s="9">
        <v>5</v>
      </c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>
        <v>4.80613</v>
      </c>
      <c r="AV323" s="15">
        <f t="shared" si="102"/>
        <v>0.686048016176711</v>
      </c>
      <c r="AW323" s="15">
        <v>0.30681</v>
      </c>
      <c r="AX323" s="15">
        <v>5.31977</v>
      </c>
      <c r="AY323" s="23">
        <f t="shared" si="103"/>
        <v>0.941988356881336</v>
      </c>
      <c r="AZ323" s="15">
        <v>0.42127</v>
      </c>
      <c r="BA323" s="15">
        <f t="shared" si="104"/>
        <v>0.101537882866393</v>
      </c>
      <c r="BB323" s="15">
        <f t="shared" si="105"/>
        <v>0.0103461703385497</v>
      </c>
      <c r="BC323" s="15">
        <v>3.49606</v>
      </c>
      <c r="BD323" s="15">
        <f t="shared" si="106"/>
        <v>0.713797619777483</v>
      </c>
      <c r="BE323" s="15">
        <v>0.31922</v>
      </c>
      <c r="BF323" s="15">
        <v>3.40112</v>
      </c>
      <c r="BG323" s="15">
        <f t="shared" si="107"/>
        <v>0.856525838781295</v>
      </c>
      <c r="BH323" s="15">
        <v>0.38305</v>
      </c>
      <c r="BI323" s="15">
        <f t="shared" si="108"/>
        <v>-0.027531830974733</v>
      </c>
      <c r="BJ323" s="15">
        <f t="shared" si="109"/>
        <v>0.0210215575840036</v>
      </c>
      <c r="BK323" s="15">
        <v>1.21154</v>
      </c>
      <c r="BL323" s="15">
        <f t="shared" si="110"/>
        <v>0.68801575599691</v>
      </c>
      <c r="BM323" s="15">
        <v>0.30769</v>
      </c>
      <c r="BN323" s="15">
        <v>1.88462</v>
      </c>
      <c r="BO323" s="15">
        <f t="shared" si="111"/>
        <v>0.645016168789589</v>
      </c>
      <c r="BP323" s="15">
        <v>0.28846</v>
      </c>
      <c r="BQ323" s="15">
        <f t="shared" si="112"/>
        <v>0.441833931415169</v>
      </c>
      <c r="BR323" s="15">
        <f t="shared" si="113"/>
        <v>0.0879261165234108</v>
      </c>
      <c r="BS323" s="15"/>
      <c r="BT323" s="15"/>
      <c r="BU323" s="15"/>
      <c r="BV323" s="15"/>
      <c r="BW323" s="15"/>
      <c r="BX323" s="15"/>
      <c r="BY323" s="15"/>
      <c r="BZ323" s="15"/>
      <c r="CA323" s="15"/>
      <c r="CB323" s="15"/>
      <c r="CC323" s="15"/>
      <c r="CD323" s="15"/>
      <c r="CE323" s="15"/>
      <c r="CF323" s="15"/>
      <c r="CG323" s="15"/>
      <c r="CH323" s="15"/>
      <c r="CI323" s="15"/>
      <c r="CJ323" s="15"/>
      <c r="CK323" s="15"/>
      <c r="CL323" s="15"/>
      <c r="CM323" s="15"/>
      <c r="CN323" s="15"/>
      <c r="CO323" s="15"/>
      <c r="CP323" s="15"/>
    </row>
    <row r="324" spans="1:94">
      <c r="A324" s="7" t="s">
        <v>66</v>
      </c>
      <c r="B324" s="7" t="s">
        <v>105</v>
      </c>
      <c r="C324" s="7" t="s">
        <v>106</v>
      </c>
      <c r="D324" s="7" t="s">
        <v>50</v>
      </c>
      <c r="E324" s="7">
        <v>4753</v>
      </c>
      <c r="F324" s="9">
        <v>-5.3</v>
      </c>
      <c r="G324" s="9">
        <v>270</v>
      </c>
      <c r="H324" s="7" t="s">
        <v>51</v>
      </c>
      <c r="I324" s="9">
        <v>4</v>
      </c>
      <c r="J324" s="7" t="s">
        <v>52</v>
      </c>
      <c r="K324" s="15">
        <v>1.85</v>
      </c>
      <c r="L324" s="12" t="s">
        <v>53</v>
      </c>
      <c r="M324" s="15">
        <v>-1.31</v>
      </c>
      <c r="N324" s="9">
        <v>3</v>
      </c>
      <c r="O324" s="15"/>
      <c r="P324" s="15"/>
      <c r="Q324" s="15"/>
      <c r="R324" s="15"/>
      <c r="S324" s="15"/>
      <c r="T324" s="15"/>
      <c r="U324" s="15"/>
      <c r="V324" s="15"/>
      <c r="W324" s="15">
        <v>62.9422</v>
      </c>
      <c r="X324" s="15">
        <f>W324*0.31682480568973</f>
        <v>19.9416502846841</v>
      </c>
      <c r="Y324" s="15">
        <v>4.0385</v>
      </c>
      <c r="Z324" s="15">
        <v>82.6049</v>
      </c>
      <c r="AA324" s="15">
        <f>AB324*(N324^0.5)</f>
        <v>3.99809287911124</v>
      </c>
      <c r="AB324" s="15">
        <v>2.3083</v>
      </c>
      <c r="AC324" s="15">
        <f>LN(Z324)-LN(W324)</f>
        <v>0.271852155851589</v>
      </c>
      <c r="AD324" s="15">
        <f>(AA324^2)/(N324*(Z324^2))+(X324^2)/(N324*(W324^2))</f>
        <v>0.0342401786402356</v>
      </c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15"/>
      <c r="BL324" s="15"/>
      <c r="BM324" s="15"/>
      <c r="BN324" s="15"/>
      <c r="BO324" s="15"/>
      <c r="BP324" s="15"/>
      <c r="BQ324" s="15"/>
      <c r="BR324" s="15"/>
      <c r="BS324" s="15"/>
      <c r="BT324" s="15"/>
      <c r="BU324" s="15"/>
      <c r="BV324" s="15"/>
      <c r="BW324" s="15"/>
      <c r="BX324" s="15"/>
      <c r="BY324" s="15"/>
      <c r="BZ324" s="15"/>
      <c r="CA324" s="15"/>
      <c r="CB324" s="15"/>
      <c r="CC324" s="15"/>
      <c r="CD324" s="15"/>
      <c r="CE324" s="15"/>
      <c r="CF324" s="15"/>
      <c r="CG324" s="15"/>
      <c r="CH324" s="15"/>
      <c r="CI324" s="15"/>
      <c r="CJ324" s="15"/>
      <c r="CK324" s="15"/>
      <c r="CL324" s="15"/>
      <c r="CM324" s="15"/>
      <c r="CN324" s="15"/>
      <c r="CO324" s="15"/>
      <c r="CP324" s="15"/>
    </row>
    <row r="325" spans="1:94">
      <c r="A325" s="7" t="s">
        <v>47</v>
      </c>
      <c r="B325" s="7" t="s">
        <v>135</v>
      </c>
      <c r="C325" s="7" t="s">
        <v>121</v>
      </c>
      <c r="D325" s="7" t="s">
        <v>50</v>
      </c>
      <c r="E325" s="9">
        <v>4500</v>
      </c>
      <c r="F325" s="9">
        <v>-1.2</v>
      </c>
      <c r="G325" s="9">
        <v>430</v>
      </c>
      <c r="H325" s="7" t="s">
        <v>51</v>
      </c>
      <c r="I325" s="9">
        <v>3</v>
      </c>
      <c r="J325" s="7" t="s">
        <v>52</v>
      </c>
      <c r="K325" s="15">
        <v>1.55</v>
      </c>
      <c r="L325" s="12" t="s">
        <v>53</v>
      </c>
      <c r="M325" s="15">
        <v>-2</v>
      </c>
      <c r="N325" s="9">
        <v>9</v>
      </c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>
        <v>38.13</v>
      </c>
      <c r="AF325" s="15">
        <f>AG325*(N325^0.5)</f>
        <v>15.93</v>
      </c>
      <c r="AG325" s="15">
        <v>5.31</v>
      </c>
      <c r="AH325" s="15">
        <v>48.28</v>
      </c>
      <c r="AI325" s="15">
        <f>AJ325*(N325^0.5)</f>
        <v>18.81</v>
      </c>
      <c r="AJ325" s="15">
        <v>6.27</v>
      </c>
      <c r="AK325" s="15">
        <f>LN(AH325)-LN(AE325)</f>
        <v>0.236016022359858</v>
      </c>
      <c r="AL325" s="15">
        <f>(AI325^2)/(N325*(AH325^2))+(AF325^2)/(N325*(AE325^2))</f>
        <v>0.0362590178877703</v>
      </c>
      <c r="AM325" s="15">
        <v>246.3</v>
      </c>
      <c r="AN325" s="15">
        <f>AO325*(N325^0.5)</f>
        <v>136.56</v>
      </c>
      <c r="AO325" s="15">
        <v>45.52</v>
      </c>
      <c r="AP325" s="15">
        <v>229.18</v>
      </c>
      <c r="AQ325" s="15">
        <f>AR325*(N325^0.5)</f>
        <v>60.57</v>
      </c>
      <c r="AR325" s="15">
        <v>20.19</v>
      </c>
      <c r="AS325" s="15">
        <f>LN(AP325)-LN(AM325)</f>
        <v>-0.07204258412819</v>
      </c>
      <c r="AT325" s="15">
        <f>(AQ325^2)/(N325*(AP325^2))+(AN325^2)/(N325*(AM325^2))</f>
        <v>0.0419177097622578</v>
      </c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  <c r="BL325" s="15"/>
      <c r="BM325" s="15"/>
      <c r="BN325" s="15"/>
      <c r="BO325" s="15"/>
      <c r="BP325" s="15"/>
      <c r="BQ325" s="15"/>
      <c r="BR325" s="15"/>
      <c r="BS325" s="15"/>
      <c r="BT325" s="15"/>
      <c r="BU325" s="15"/>
      <c r="BV325" s="15"/>
      <c r="BW325" s="15"/>
      <c r="BX325" s="15"/>
      <c r="BY325" s="15"/>
      <c r="BZ325" s="15"/>
      <c r="CA325" s="15"/>
      <c r="CB325" s="15"/>
      <c r="CC325" s="15"/>
      <c r="CD325" s="15"/>
      <c r="CE325" s="15"/>
      <c r="CF325" s="15"/>
      <c r="CG325" s="15"/>
      <c r="CH325" s="15"/>
      <c r="CI325" s="15"/>
      <c r="CJ325" s="15"/>
      <c r="CK325" s="15"/>
      <c r="CL325" s="15"/>
      <c r="CM325" s="15"/>
      <c r="CN325" s="15"/>
      <c r="CO325" s="15"/>
      <c r="CP325" s="15"/>
    </row>
    <row r="326" spans="1:94">
      <c r="A326" s="7" t="s">
        <v>136</v>
      </c>
      <c r="B326" s="7" t="s">
        <v>137</v>
      </c>
      <c r="C326" s="7" t="s">
        <v>138</v>
      </c>
      <c r="D326" s="7" t="s">
        <v>50</v>
      </c>
      <c r="E326" s="9">
        <v>3980</v>
      </c>
      <c r="F326" s="9">
        <v>-0.1</v>
      </c>
      <c r="G326" s="9">
        <v>514</v>
      </c>
      <c r="H326" s="7" t="s">
        <v>51</v>
      </c>
      <c r="I326" s="9">
        <v>1</v>
      </c>
      <c r="J326" s="7" t="s">
        <v>52</v>
      </c>
      <c r="K326" s="21">
        <v>1.220888</v>
      </c>
      <c r="L326" s="12" t="s">
        <v>53</v>
      </c>
      <c r="M326" s="15">
        <v>-4.20826</v>
      </c>
      <c r="N326" s="9">
        <v>4</v>
      </c>
      <c r="O326" s="15">
        <v>156.892</v>
      </c>
      <c r="P326" s="15">
        <f t="shared" ref="P326:P355" si="114">Q326*(N326^0.5)</f>
        <v>28.488</v>
      </c>
      <c r="Q326" s="15">
        <v>14.244</v>
      </c>
      <c r="R326" s="15">
        <v>142.406</v>
      </c>
      <c r="S326" s="15">
        <f t="shared" ref="S326:S354" si="115">T326*(N326^0.5)</f>
        <v>54.142</v>
      </c>
      <c r="T326" s="15">
        <v>27.071</v>
      </c>
      <c r="U326" s="15">
        <f t="shared" ref="U326:U358" si="116">LN(R326)-LN(O326)</f>
        <v>-0.0968755376269952</v>
      </c>
      <c r="V326" s="15">
        <f t="shared" ref="V326:V358" si="117">(S326^2)/(N326*(R326^2))+(P326^2)/(N326*(O326^2))</f>
        <v>0.0443795579364979</v>
      </c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  <c r="BM326" s="15"/>
      <c r="BN326" s="15"/>
      <c r="BO326" s="15"/>
      <c r="BP326" s="15"/>
      <c r="BQ326" s="15"/>
      <c r="BR326" s="15"/>
      <c r="BS326" s="15"/>
      <c r="BT326" s="15"/>
      <c r="BU326" s="15"/>
      <c r="BV326" s="15"/>
      <c r="BW326" s="15"/>
      <c r="BX326" s="15"/>
      <c r="BY326" s="15"/>
      <c r="BZ326" s="15"/>
      <c r="CA326" s="15"/>
      <c r="CB326" s="15"/>
      <c r="CC326" s="15"/>
      <c r="CD326" s="15"/>
      <c r="CE326" s="15"/>
      <c r="CF326" s="15"/>
      <c r="CG326" s="15"/>
      <c r="CH326" s="15"/>
      <c r="CI326" s="15"/>
      <c r="CJ326" s="15"/>
      <c r="CK326" s="15"/>
      <c r="CL326" s="15"/>
      <c r="CM326" s="15"/>
      <c r="CN326" s="15"/>
      <c r="CO326" s="15"/>
      <c r="CP326" s="15"/>
    </row>
    <row r="327" spans="1:94">
      <c r="A327" s="7" t="s">
        <v>136</v>
      </c>
      <c r="B327" s="7" t="s">
        <v>137</v>
      </c>
      <c r="C327" s="7" t="s">
        <v>138</v>
      </c>
      <c r="D327" s="7" t="s">
        <v>50</v>
      </c>
      <c r="E327" s="9">
        <v>3980</v>
      </c>
      <c r="F327" s="9">
        <v>-0.1</v>
      </c>
      <c r="G327" s="9">
        <v>514</v>
      </c>
      <c r="H327" s="7" t="s">
        <v>51</v>
      </c>
      <c r="I327" s="9">
        <v>1</v>
      </c>
      <c r="J327" s="7" t="s">
        <v>52</v>
      </c>
      <c r="K327" s="21">
        <v>1.220888</v>
      </c>
      <c r="L327" s="12" t="s">
        <v>53</v>
      </c>
      <c r="M327" s="15">
        <v>-4.20826</v>
      </c>
      <c r="N327" s="9">
        <v>4</v>
      </c>
      <c r="O327" s="15">
        <v>156.892</v>
      </c>
      <c r="P327" s="15">
        <f t="shared" si="114"/>
        <v>28.488</v>
      </c>
      <c r="Q327" s="15">
        <v>14.244</v>
      </c>
      <c r="R327" s="15">
        <v>204.137</v>
      </c>
      <c r="S327" s="15">
        <f t="shared" si="115"/>
        <v>39.882</v>
      </c>
      <c r="T327" s="15">
        <v>19.941</v>
      </c>
      <c r="U327" s="15">
        <f t="shared" si="116"/>
        <v>0.263233666521682</v>
      </c>
      <c r="V327" s="15">
        <f t="shared" si="117"/>
        <v>0.0177848057233012</v>
      </c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/>
      <c r="BL327" s="15"/>
      <c r="BM327" s="15"/>
      <c r="BN327" s="15"/>
      <c r="BO327" s="15"/>
      <c r="BP327" s="15"/>
      <c r="BQ327" s="15"/>
      <c r="BR327" s="15"/>
      <c r="BS327" s="15"/>
      <c r="BT327" s="15"/>
      <c r="BU327" s="15"/>
      <c r="BV327" s="15"/>
      <c r="BW327" s="15"/>
      <c r="BX327" s="15"/>
      <c r="BY327" s="15"/>
      <c r="BZ327" s="15"/>
      <c r="CA327" s="15"/>
      <c r="CB327" s="15"/>
      <c r="CC327" s="15"/>
      <c r="CD327" s="15"/>
      <c r="CE327" s="15"/>
      <c r="CF327" s="15"/>
      <c r="CG327" s="15"/>
      <c r="CH327" s="15"/>
      <c r="CI327" s="15"/>
      <c r="CJ327" s="15"/>
      <c r="CK327" s="15"/>
      <c r="CL327" s="15"/>
      <c r="CM327" s="15"/>
      <c r="CN327" s="15"/>
      <c r="CO327" s="15"/>
      <c r="CP327" s="15"/>
    </row>
    <row r="328" spans="1:94">
      <c r="A328" s="7" t="s">
        <v>136</v>
      </c>
      <c r="B328" s="7" t="s">
        <v>137</v>
      </c>
      <c r="C328" s="7" t="s">
        <v>138</v>
      </c>
      <c r="D328" s="7" t="s">
        <v>50</v>
      </c>
      <c r="E328" s="9">
        <v>3980</v>
      </c>
      <c r="F328" s="9">
        <v>-0.1</v>
      </c>
      <c r="G328" s="9">
        <v>514</v>
      </c>
      <c r="H328" s="7" t="s">
        <v>51</v>
      </c>
      <c r="I328" s="9">
        <v>1</v>
      </c>
      <c r="J328" s="7" t="s">
        <v>52</v>
      </c>
      <c r="K328" s="21">
        <v>1.220888</v>
      </c>
      <c r="L328" s="12" t="s">
        <v>53</v>
      </c>
      <c r="M328" s="15">
        <v>-4.20826</v>
      </c>
      <c r="N328" s="9">
        <v>4</v>
      </c>
      <c r="O328" s="15">
        <v>156.892</v>
      </c>
      <c r="P328" s="15">
        <f t="shared" si="114"/>
        <v>28.488</v>
      </c>
      <c r="Q328" s="15">
        <v>14.244</v>
      </c>
      <c r="R328" s="15">
        <v>191.791</v>
      </c>
      <c r="S328" s="15">
        <f t="shared" si="115"/>
        <v>64.098</v>
      </c>
      <c r="T328" s="15">
        <v>32.049</v>
      </c>
      <c r="U328" s="15">
        <f t="shared" si="116"/>
        <v>0.200848566920653</v>
      </c>
      <c r="V328" s="15">
        <f t="shared" si="117"/>
        <v>0.0361662354929408</v>
      </c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15"/>
      <c r="BL328" s="15"/>
      <c r="BM328" s="15"/>
      <c r="BN328" s="15"/>
      <c r="BO328" s="15"/>
      <c r="BP328" s="15"/>
      <c r="BQ328" s="15"/>
      <c r="BR328" s="15"/>
      <c r="BS328" s="15"/>
      <c r="BT328" s="15"/>
      <c r="BU328" s="15"/>
      <c r="BV328" s="15"/>
      <c r="BW328" s="15"/>
      <c r="BX328" s="15"/>
      <c r="BY328" s="15"/>
      <c r="BZ328" s="15"/>
      <c r="CA328" s="15"/>
      <c r="CB328" s="15"/>
      <c r="CC328" s="15"/>
      <c r="CD328" s="15"/>
      <c r="CE328" s="15"/>
      <c r="CF328" s="15"/>
      <c r="CG328" s="15"/>
      <c r="CH328" s="15"/>
      <c r="CI328" s="15"/>
      <c r="CJ328" s="15"/>
      <c r="CK328" s="15"/>
      <c r="CL328" s="15"/>
      <c r="CM328" s="15"/>
      <c r="CN328" s="15"/>
      <c r="CO328" s="15"/>
      <c r="CP328" s="15"/>
    </row>
    <row r="329" spans="1:94">
      <c r="A329" s="7" t="s">
        <v>136</v>
      </c>
      <c r="B329" s="7" t="s">
        <v>137</v>
      </c>
      <c r="C329" s="7" t="s">
        <v>138</v>
      </c>
      <c r="D329" s="7" t="s">
        <v>50</v>
      </c>
      <c r="E329" s="9">
        <v>3980</v>
      </c>
      <c r="F329" s="9">
        <v>-0.1</v>
      </c>
      <c r="G329" s="9">
        <v>514</v>
      </c>
      <c r="H329" s="7" t="s">
        <v>51</v>
      </c>
      <c r="I329" s="9">
        <v>1</v>
      </c>
      <c r="J329" s="7" t="s">
        <v>52</v>
      </c>
      <c r="K329" s="21">
        <v>1.220888</v>
      </c>
      <c r="L329" s="12" t="s">
        <v>53</v>
      </c>
      <c r="M329" s="15">
        <v>-4.20826</v>
      </c>
      <c r="N329" s="9">
        <v>4</v>
      </c>
      <c r="O329" s="15">
        <v>156.892</v>
      </c>
      <c r="P329" s="15">
        <f t="shared" si="114"/>
        <v>28.488</v>
      </c>
      <c r="Q329" s="15">
        <v>14.244</v>
      </c>
      <c r="R329" s="15">
        <v>175.886</v>
      </c>
      <c r="S329" s="15">
        <f t="shared" si="115"/>
        <v>71.22</v>
      </c>
      <c r="T329" s="15">
        <v>35.61</v>
      </c>
      <c r="U329" s="15">
        <f t="shared" si="116"/>
        <v>0.114278387350801</v>
      </c>
      <c r="V329" s="15">
        <f t="shared" si="117"/>
        <v>0.0492328929413429</v>
      </c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15"/>
      <c r="BL329" s="15"/>
      <c r="BM329" s="15"/>
      <c r="BN329" s="15"/>
      <c r="BO329" s="15"/>
      <c r="BP329" s="15"/>
      <c r="BQ329" s="15"/>
      <c r="BR329" s="15"/>
      <c r="BS329" s="15"/>
      <c r="BT329" s="15"/>
      <c r="BU329" s="15"/>
      <c r="BV329" s="15"/>
      <c r="BW329" s="15"/>
      <c r="BX329" s="15"/>
      <c r="BY329" s="15"/>
      <c r="BZ329" s="15"/>
      <c r="CA329" s="15"/>
      <c r="CB329" s="15"/>
      <c r="CC329" s="15"/>
      <c r="CD329" s="15"/>
      <c r="CE329" s="15"/>
      <c r="CF329" s="15"/>
      <c r="CG329" s="15"/>
      <c r="CH329" s="15"/>
      <c r="CI329" s="15"/>
      <c r="CJ329" s="15"/>
      <c r="CK329" s="15"/>
      <c r="CL329" s="15"/>
      <c r="CM329" s="15"/>
      <c r="CN329" s="15"/>
      <c r="CO329" s="15"/>
      <c r="CP329" s="15"/>
    </row>
    <row r="330" spans="1:94">
      <c r="A330" s="7" t="s">
        <v>136</v>
      </c>
      <c r="B330" s="7" t="s">
        <v>137</v>
      </c>
      <c r="C330" s="7" t="s">
        <v>138</v>
      </c>
      <c r="D330" s="7" t="s">
        <v>50</v>
      </c>
      <c r="E330" s="9">
        <v>3980</v>
      </c>
      <c r="F330" s="9">
        <v>-0.1</v>
      </c>
      <c r="G330" s="9">
        <v>514</v>
      </c>
      <c r="H330" s="7" t="s">
        <v>51</v>
      </c>
      <c r="I330" s="9">
        <v>1</v>
      </c>
      <c r="J330" s="7" t="s">
        <v>52</v>
      </c>
      <c r="K330" s="21">
        <v>1.220888</v>
      </c>
      <c r="L330" s="12" t="s">
        <v>53</v>
      </c>
      <c r="M330" s="15">
        <v>-4.20826</v>
      </c>
      <c r="N330" s="9">
        <v>4</v>
      </c>
      <c r="O330" s="15">
        <v>156.892</v>
      </c>
      <c r="P330" s="15">
        <f t="shared" si="114"/>
        <v>28.488</v>
      </c>
      <c r="Q330" s="15">
        <v>14.244</v>
      </c>
      <c r="R330" s="15">
        <v>164.965</v>
      </c>
      <c r="S330" s="15">
        <f t="shared" si="115"/>
        <v>41.308</v>
      </c>
      <c r="T330" s="15">
        <v>20.654</v>
      </c>
      <c r="U330" s="15">
        <f t="shared" si="116"/>
        <v>0.0501756596388887</v>
      </c>
      <c r="V330" s="15">
        <f t="shared" si="117"/>
        <v>0.0239181839094553</v>
      </c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  <c r="BS330" s="15"/>
      <c r="BT330" s="15"/>
      <c r="BU330" s="15"/>
      <c r="BV330" s="15"/>
      <c r="BW330" s="15"/>
      <c r="BX330" s="15"/>
      <c r="BY330" s="15"/>
      <c r="BZ330" s="15"/>
      <c r="CA330" s="15"/>
      <c r="CB330" s="15"/>
      <c r="CC330" s="15"/>
      <c r="CD330" s="15"/>
      <c r="CE330" s="15"/>
      <c r="CF330" s="15"/>
      <c r="CG330" s="15"/>
      <c r="CH330" s="15"/>
      <c r="CI330" s="15"/>
      <c r="CJ330" s="15"/>
      <c r="CK330" s="15"/>
      <c r="CL330" s="15"/>
      <c r="CM330" s="15"/>
      <c r="CN330" s="15"/>
      <c r="CO330" s="15"/>
      <c r="CP330" s="15"/>
    </row>
    <row r="331" spans="1:94">
      <c r="A331" s="7" t="s">
        <v>136</v>
      </c>
      <c r="B331" s="7" t="s">
        <v>137</v>
      </c>
      <c r="C331" s="7" t="s">
        <v>138</v>
      </c>
      <c r="D331" s="7" t="s">
        <v>50</v>
      </c>
      <c r="E331" s="9">
        <v>3980</v>
      </c>
      <c r="F331" s="9">
        <v>-0.1</v>
      </c>
      <c r="G331" s="9">
        <v>514</v>
      </c>
      <c r="H331" s="7" t="s">
        <v>51</v>
      </c>
      <c r="I331" s="9">
        <v>2</v>
      </c>
      <c r="J331" s="7" t="s">
        <v>52</v>
      </c>
      <c r="K331" s="21">
        <v>0.914372</v>
      </c>
      <c r="L331" s="12" t="s">
        <v>53</v>
      </c>
      <c r="M331" s="15">
        <v>-3.62412</v>
      </c>
      <c r="N331" s="9">
        <v>4</v>
      </c>
      <c r="O331" s="15">
        <v>196.738</v>
      </c>
      <c r="P331" s="15">
        <f t="shared" si="114"/>
        <v>49.858</v>
      </c>
      <c r="Q331" s="15">
        <v>24.929</v>
      </c>
      <c r="R331" s="15">
        <v>247.789</v>
      </c>
      <c r="S331" s="15">
        <f t="shared" si="115"/>
        <v>91.158</v>
      </c>
      <c r="T331" s="15">
        <v>45.579</v>
      </c>
      <c r="U331" s="15">
        <f t="shared" si="116"/>
        <v>0.230704683240122</v>
      </c>
      <c r="V331" s="15">
        <f t="shared" si="117"/>
        <v>0.0498907966341992</v>
      </c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15"/>
      <c r="BI331" s="15"/>
      <c r="BJ331" s="15"/>
      <c r="BK331" s="15"/>
      <c r="BL331" s="15"/>
      <c r="BM331" s="15"/>
      <c r="BN331" s="15"/>
      <c r="BO331" s="15"/>
      <c r="BP331" s="15"/>
      <c r="BQ331" s="15"/>
      <c r="BR331" s="15"/>
      <c r="BS331" s="15"/>
      <c r="BT331" s="15"/>
      <c r="BU331" s="15"/>
      <c r="BV331" s="15"/>
      <c r="BW331" s="15"/>
      <c r="BX331" s="15"/>
      <c r="BY331" s="15"/>
      <c r="BZ331" s="15"/>
      <c r="CA331" s="15"/>
      <c r="CB331" s="15"/>
      <c r="CC331" s="15"/>
      <c r="CD331" s="15"/>
      <c r="CE331" s="15"/>
      <c r="CF331" s="15"/>
      <c r="CG331" s="15"/>
      <c r="CH331" s="15"/>
      <c r="CI331" s="15"/>
      <c r="CJ331" s="15"/>
      <c r="CK331" s="15"/>
      <c r="CL331" s="15"/>
      <c r="CM331" s="15"/>
      <c r="CN331" s="15"/>
      <c r="CO331" s="15"/>
      <c r="CP331" s="15"/>
    </row>
    <row r="332" spans="1:94">
      <c r="A332" s="7" t="s">
        <v>136</v>
      </c>
      <c r="B332" s="7" t="s">
        <v>137</v>
      </c>
      <c r="C332" s="7" t="s">
        <v>138</v>
      </c>
      <c r="D332" s="7" t="s">
        <v>50</v>
      </c>
      <c r="E332" s="9">
        <v>3980</v>
      </c>
      <c r="F332" s="9">
        <v>-0.1</v>
      </c>
      <c r="G332" s="9">
        <v>514</v>
      </c>
      <c r="H332" s="7" t="s">
        <v>51</v>
      </c>
      <c r="I332" s="9">
        <v>2</v>
      </c>
      <c r="J332" s="7" t="s">
        <v>52</v>
      </c>
      <c r="K332" s="21">
        <v>0.914372</v>
      </c>
      <c r="L332" s="12" t="s">
        <v>53</v>
      </c>
      <c r="M332" s="15">
        <v>-3.62412</v>
      </c>
      <c r="N332" s="9">
        <v>4</v>
      </c>
      <c r="O332" s="15">
        <v>196.738</v>
      </c>
      <c r="P332" s="15">
        <f t="shared" si="114"/>
        <v>49.858</v>
      </c>
      <c r="Q332" s="15">
        <v>24.929</v>
      </c>
      <c r="R332" s="15">
        <v>226.181</v>
      </c>
      <c r="S332" s="15">
        <f t="shared" si="115"/>
        <v>66.948</v>
      </c>
      <c r="T332" s="15">
        <v>33.474</v>
      </c>
      <c r="U332" s="15">
        <f t="shared" si="116"/>
        <v>0.139462669358798</v>
      </c>
      <c r="V332" s="15">
        <f t="shared" si="117"/>
        <v>0.0379588153955632</v>
      </c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  <c r="BG332" s="15"/>
      <c r="BH332" s="15"/>
      <c r="BI332" s="15"/>
      <c r="BJ332" s="15"/>
      <c r="BK332" s="15"/>
      <c r="BL332" s="15"/>
      <c r="BM332" s="15"/>
      <c r="BN332" s="15"/>
      <c r="BO332" s="15"/>
      <c r="BP332" s="15"/>
      <c r="BQ332" s="15"/>
      <c r="BR332" s="15"/>
      <c r="BS332" s="15"/>
      <c r="BT332" s="15"/>
      <c r="BU332" s="15"/>
      <c r="BV332" s="15"/>
      <c r="BW332" s="15"/>
      <c r="BX332" s="15"/>
      <c r="BY332" s="15"/>
      <c r="BZ332" s="15"/>
      <c r="CA332" s="15"/>
      <c r="CB332" s="15"/>
      <c r="CC332" s="15"/>
      <c r="CD332" s="15"/>
      <c r="CE332" s="15"/>
      <c r="CF332" s="15"/>
      <c r="CG332" s="15"/>
      <c r="CH332" s="15"/>
      <c r="CI332" s="15"/>
      <c r="CJ332" s="15"/>
      <c r="CK332" s="15"/>
      <c r="CL332" s="15"/>
      <c r="CM332" s="15"/>
      <c r="CN332" s="15"/>
      <c r="CO332" s="15"/>
      <c r="CP332" s="15"/>
    </row>
    <row r="333" spans="1:94">
      <c r="A333" s="7" t="s">
        <v>136</v>
      </c>
      <c r="B333" s="7" t="s">
        <v>137</v>
      </c>
      <c r="C333" s="7" t="s">
        <v>138</v>
      </c>
      <c r="D333" s="7" t="s">
        <v>50</v>
      </c>
      <c r="E333" s="9">
        <v>3980</v>
      </c>
      <c r="F333" s="9">
        <v>-0.1</v>
      </c>
      <c r="G333" s="9">
        <v>514</v>
      </c>
      <c r="H333" s="7" t="s">
        <v>51</v>
      </c>
      <c r="I333" s="9">
        <v>2</v>
      </c>
      <c r="J333" s="7" t="s">
        <v>52</v>
      </c>
      <c r="K333" s="21">
        <v>0.914372</v>
      </c>
      <c r="L333" s="12" t="s">
        <v>53</v>
      </c>
      <c r="M333" s="15">
        <v>-3.62412</v>
      </c>
      <c r="N333" s="9">
        <v>4</v>
      </c>
      <c r="O333" s="15">
        <v>196.738</v>
      </c>
      <c r="P333" s="15">
        <f t="shared" si="114"/>
        <v>49.858</v>
      </c>
      <c r="Q333" s="15">
        <v>24.929</v>
      </c>
      <c r="R333" s="15">
        <v>207.421</v>
      </c>
      <c r="S333" s="15">
        <f t="shared" si="115"/>
        <v>65.532</v>
      </c>
      <c r="T333" s="15">
        <v>32.766</v>
      </c>
      <c r="U333" s="15">
        <f t="shared" si="116"/>
        <v>0.0528776499538104</v>
      </c>
      <c r="V333" s="15">
        <f t="shared" si="117"/>
        <v>0.0410099176279793</v>
      </c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  <c r="BL333" s="15"/>
      <c r="BM333" s="15"/>
      <c r="BN333" s="15"/>
      <c r="BO333" s="15"/>
      <c r="BP333" s="15"/>
      <c r="BQ333" s="15"/>
      <c r="BR333" s="15"/>
      <c r="BS333" s="15"/>
      <c r="BT333" s="15"/>
      <c r="BU333" s="15"/>
      <c r="BV333" s="15"/>
      <c r="BW333" s="15"/>
      <c r="BX333" s="15"/>
      <c r="BY333" s="15"/>
      <c r="BZ333" s="15"/>
      <c r="CA333" s="15"/>
      <c r="CB333" s="15"/>
      <c r="CC333" s="15"/>
      <c r="CD333" s="15"/>
      <c r="CE333" s="15"/>
      <c r="CF333" s="15"/>
      <c r="CG333" s="15"/>
      <c r="CH333" s="15"/>
      <c r="CI333" s="15"/>
      <c r="CJ333" s="15"/>
      <c r="CK333" s="15"/>
      <c r="CL333" s="15"/>
      <c r="CM333" s="15"/>
      <c r="CN333" s="15"/>
      <c r="CO333" s="15"/>
      <c r="CP333" s="15"/>
    </row>
    <row r="334" spans="1:94">
      <c r="A334" s="7" t="s">
        <v>136</v>
      </c>
      <c r="B334" s="7" t="s">
        <v>137</v>
      </c>
      <c r="C334" s="7" t="s">
        <v>138</v>
      </c>
      <c r="D334" s="7" t="s">
        <v>50</v>
      </c>
      <c r="E334" s="9">
        <v>3980</v>
      </c>
      <c r="F334" s="9">
        <v>-0.1</v>
      </c>
      <c r="G334" s="9">
        <v>514</v>
      </c>
      <c r="H334" s="7" t="s">
        <v>51</v>
      </c>
      <c r="I334" s="9">
        <v>2</v>
      </c>
      <c r="J334" s="7" t="s">
        <v>52</v>
      </c>
      <c r="K334" s="21">
        <v>0.914372</v>
      </c>
      <c r="L334" s="12" t="s">
        <v>53</v>
      </c>
      <c r="M334" s="15">
        <v>-3.62412</v>
      </c>
      <c r="N334" s="9">
        <v>4</v>
      </c>
      <c r="O334" s="15">
        <v>196.738</v>
      </c>
      <c r="P334" s="15">
        <f t="shared" si="114"/>
        <v>49.858</v>
      </c>
      <c r="Q334" s="15">
        <v>24.929</v>
      </c>
      <c r="R334" s="15">
        <v>192.941</v>
      </c>
      <c r="S334" s="15">
        <f t="shared" si="115"/>
        <v>37.044</v>
      </c>
      <c r="T334" s="15">
        <v>18.522</v>
      </c>
      <c r="U334" s="15">
        <f t="shared" si="116"/>
        <v>-0.019488451644607</v>
      </c>
      <c r="V334" s="15">
        <f t="shared" si="117"/>
        <v>0.0252715122700646</v>
      </c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  <c r="BO334" s="15"/>
      <c r="BP334" s="15"/>
      <c r="BQ334" s="15"/>
      <c r="BR334" s="15"/>
      <c r="BS334" s="15"/>
      <c r="BT334" s="15"/>
      <c r="BU334" s="15"/>
      <c r="BV334" s="15"/>
      <c r="BW334" s="15"/>
      <c r="BX334" s="15"/>
      <c r="BY334" s="15"/>
      <c r="BZ334" s="15"/>
      <c r="CA334" s="15"/>
      <c r="CB334" s="15"/>
      <c r="CC334" s="15"/>
      <c r="CD334" s="15"/>
      <c r="CE334" s="15"/>
      <c r="CF334" s="15"/>
      <c r="CG334" s="15"/>
      <c r="CH334" s="15"/>
      <c r="CI334" s="15"/>
      <c r="CJ334" s="15"/>
      <c r="CK334" s="15"/>
      <c r="CL334" s="15"/>
      <c r="CM334" s="15"/>
      <c r="CN334" s="15"/>
      <c r="CO334" s="15"/>
      <c r="CP334" s="15"/>
    </row>
    <row r="335" spans="1:94">
      <c r="A335" s="7" t="s">
        <v>136</v>
      </c>
      <c r="B335" s="7" t="s">
        <v>137</v>
      </c>
      <c r="C335" s="7" t="s">
        <v>138</v>
      </c>
      <c r="D335" s="7" t="s">
        <v>50</v>
      </c>
      <c r="E335" s="9">
        <v>3980</v>
      </c>
      <c r="F335" s="9">
        <v>-0.1</v>
      </c>
      <c r="G335" s="9">
        <v>514</v>
      </c>
      <c r="H335" s="7" t="s">
        <v>51</v>
      </c>
      <c r="I335" s="9">
        <v>2</v>
      </c>
      <c r="J335" s="7" t="s">
        <v>52</v>
      </c>
      <c r="K335" s="21">
        <v>0.914372</v>
      </c>
      <c r="L335" s="12" t="s">
        <v>53</v>
      </c>
      <c r="M335" s="15">
        <v>-3.62412</v>
      </c>
      <c r="N335" s="9">
        <v>4</v>
      </c>
      <c r="O335" s="15">
        <v>196.738</v>
      </c>
      <c r="P335" s="15">
        <f t="shared" si="114"/>
        <v>49.858</v>
      </c>
      <c r="Q335" s="15">
        <v>24.929</v>
      </c>
      <c r="R335" s="15">
        <v>191.99</v>
      </c>
      <c r="S335" s="15">
        <f t="shared" si="115"/>
        <v>28.486</v>
      </c>
      <c r="T335" s="15">
        <v>14.243</v>
      </c>
      <c r="U335" s="15">
        <f t="shared" si="116"/>
        <v>-0.0244296069939507</v>
      </c>
      <c r="V335" s="15">
        <f t="shared" si="117"/>
        <v>0.0215594323004765</v>
      </c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  <c r="BL335" s="15"/>
      <c r="BM335" s="15"/>
      <c r="BN335" s="15"/>
      <c r="BO335" s="15"/>
      <c r="BP335" s="15"/>
      <c r="BQ335" s="15"/>
      <c r="BR335" s="15"/>
      <c r="BS335" s="15"/>
      <c r="BT335" s="15"/>
      <c r="BU335" s="15"/>
      <c r="BV335" s="15"/>
      <c r="BW335" s="15"/>
      <c r="BX335" s="15"/>
      <c r="BY335" s="15"/>
      <c r="BZ335" s="15"/>
      <c r="CA335" s="15"/>
      <c r="CB335" s="15"/>
      <c r="CC335" s="15"/>
      <c r="CD335" s="15"/>
      <c r="CE335" s="15"/>
      <c r="CF335" s="15"/>
      <c r="CG335" s="15"/>
      <c r="CH335" s="15"/>
      <c r="CI335" s="15"/>
      <c r="CJ335" s="15"/>
      <c r="CK335" s="15"/>
      <c r="CL335" s="15"/>
      <c r="CM335" s="15"/>
      <c r="CN335" s="15"/>
      <c r="CO335" s="15"/>
      <c r="CP335" s="15"/>
    </row>
    <row r="336" spans="1:94">
      <c r="A336" s="7" t="s">
        <v>136</v>
      </c>
      <c r="B336" s="7" t="s">
        <v>137</v>
      </c>
      <c r="C336" s="7" t="s">
        <v>138</v>
      </c>
      <c r="D336" s="7" t="s">
        <v>50</v>
      </c>
      <c r="E336" s="9">
        <v>3980</v>
      </c>
      <c r="F336" s="9">
        <v>-0.1</v>
      </c>
      <c r="G336" s="9">
        <v>514</v>
      </c>
      <c r="H336" s="7" t="s">
        <v>51</v>
      </c>
      <c r="I336" s="9">
        <v>3</v>
      </c>
      <c r="J336" s="7" t="s">
        <v>52</v>
      </c>
      <c r="K336" s="15">
        <v>0.902630000000002</v>
      </c>
      <c r="L336" s="12" t="s">
        <v>53</v>
      </c>
      <c r="M336" s="15">
        <v>-2.81222</v>
      </c>
      <c r="N336" s="9">
        <v>4</v>
      </c>
      <c r="O336" s="15">
        <v>201.687</v>
      </c>
      <c r="P336" s="15">
        <f t="shared" si="114"/>
        <v>123.932</v>
      </c>
      <c r="Q336" s="15">
        <v>61.966</v>
      </c>
      <c r="R336" s="15">
        <v>296.895</v>
      </c>
      <c r="S336" s="15">
        <f t="shared" si="115"/>
        <v>76.924</v>
      </c>
      <c r="T336" s="15">
        <v>38.462</v>
      </c>
      <c r="U336" s="15">
        <f t="shared" si="116"/>
        <v>0.386661550214439</v>
      </c>
      <c r="V336" s="15">
        <f t="shared" si="117"/>
        <v>0.111178011685819</v>
      </c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5"/>
      <c r="BI336" s="15"/>
      <c r="BJ336" s="15"/>
      <c r="BK336" s="15"/>
      <c r="BL336" s="15"/>
      <c r="BM336" s="15"/>
      <c r="BN336" s="15"/>
      <c r="BO336" s="15"/>
      <c r="BP336" s="15"/>
      <c r="BQ336" s="15"/>
      <c r="BR336" s="15"/>
      <c r="BS336" s="15"/>
      <c r="BT336" s="15"/>
      <c r="BU336" s="15"/>
      <c r="BV336" s="15"/>
      <c r="BW336" s="15"/>
      <c r="BX336" s="15"/>
      <c r="BY336" s="15"/>
      <c r="BZ336" s="15"/>
      <c r="CA336" s="15"/>
      <c r="CB336" s="15"/>
      <c r="CC336" s="15"/>
      <c r="CD336" s="15"/>
      <c r="CE336" s="15"/>
      <c r="CF336" s="15"/>
      <c r="CG336" s="15"/>
      <c r="CH336" s="15"/>
      <c r="CI336" s="15"/>
      <c r="CJ336" s="15"/>
      <c r="CK336" s="15"/>
      <c r="CL336" s="15"/>
      <c r="CM336" s="15"/>
      <c r="CN336" s="15"/>
      <c r="CO336" s="15"/>
      <c r="CP336" s="15"/>
    </row>
    <row r="337" spans="1:94">
      <c r="A337" s="7" t="s">
        <v>136</v>
      </c>
      <c r="B337" s="7" t="s">
        <v>137</v>
      </c>
      <c r="C337" s="7" t="s">
        <v>138</v>
      </c>
      <c r="D337" s="7" t="s">
        <v>50</v>
      </c>
      <c r="E337" s="9">
        <v>3980</v>
      </c>
      <c r="F337" s="9">
        <v>-0.1</v>
      </c>
      <c r="G337" s="9">
        <v>514</v>
      </c>
      <c r="H337" s="7" t="s">
        <v>51</v>
      </c>
      <c r="I337" s="9">
        <v>3</v>
      </c>
      <c r="J337" s="7" t="s">
        <v>52</v>
      </c>
      <c r="K337" s="15">
        <v>0.902630000000002</v>
      </c>
      <c r="L337" s="12" t="s">
        <v>53</v>
      </c>
      <c r="M337" s="15">
        <v>-2.81222</v>
      </c>
      <c r="N337" s="9">
        <v>4</v>
      </c>
      <c r="O337" s="15">
        <v>201.687</v>
      </c>
      <c r="P337" s="15">
        <f t="shared" si="114"/>
        <v>123.932</v>
      </c>
      <c r="Q337" s="15">
        <v>61.966</v>
      </c>
      <c r="R337" s="15">
        <v>250.361</v>
      </c>
      <c r="S337" s="15">
        <f t="shared" si="115"/>
        <v>48.438</v>
      </c>
      <c r="T337" s="15">
        <v>24.219</v>
      </c>
      <c r="U337" s="15">
        <f t="shared" si="116"/>
        <v>0.216186885570438</v>
      </c>
      <c r="V337" s="15">
        <f t="shared" si="117"/>
        <v>0.103753375511134</v>
      </c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  <c r="BL337" s="15"/>
      <c r="BM337" s="15"/>
      <c r="BN337" s="15"/>
      <c r="BO337" s="15"/>
      <c r="BP337" s="15"/>
      <c r="BQ337" s="15"/>
      <c r="BR337" s="15"/>
      <c r="BS337" s="15"/>
      <c r="BT337" s="15"/>
      <c r="BU337" s="15"/>
      <c r="BV337" s="15"/>
      <c r="BW337" s="15"/>
      <c r="BX337" s="15"/>
      <c r="BY337" s="15"/>
      <c r="BZ337" s="15"/>
      <c r="CA337" s="15"/>
      <c r="CB337" s="15"/>
      <c r="CC337" s="15"/>
      <c r="CD337" s="15"/>
      <c r="CE337" s="15"/>
      <c r="CF337" s="15"/>
      <c r="CG337" s="15"/>
      <c r="CH337" s="15"/>
      <c r="CI337" s="15"/>
      <c r="CJ337" s="15"/>
      <c r="CK337" s="15"/>
      <c r="CL337" s="15"/>
      <c r="CM337" s="15"/>
      <c r="CN337" s="15"/>
      <c r="CO337" s="15"/>
      <c r="CP337" s="15"/>
    </row>
    <row r="338" spans="1:94">
      <c r="A338" s="7" t="s">
        <v>136</v>
      </c>
      <c r="B338" s="7" t="s">
        <v>137</v>
      </c>
      <c r="C338" s="7" t="s">
        <v>138</v>
      </c>
      <c r="D338" s="7" t="s">
        <v>50</v>
      </c>
      <c r="E338" s="9">
        <v>3980</v>
      </c>
      <c r="F338" s="9">
        <v>-0.1</v>
      </c>
      <c r="G338" s="9">
        <v>514</v>
      </c>
      <c r="H338" s="7" t="s">
        <v>51</v>
      </c>
      <c r="I338" s="9">
        <v>3</v>
      </c>
      <c r="J338" s="7" t="s">
        <v>52</v>
      </c>
      <c r="K338" s="15">
        <v>0.902630000000002</v>
      </c>
      <c r="L338" s="12" t="s">
        <v>53</v>
      </c>
      <c r="M338" s="15">
        <v>-2.81222</v>
      </c>
      <c r="N338" s="9">
        <v>4</v>
      </c>
      <c r="O338" s="15">
        <v>201.687</v>
      </c>
      <c r="P338" s="15">
        <f t="shared" si="114"/>
        <v>123.932</v>
      </c>
      <c r="Q338" s="15">
        <v>61.966</v>
      </c>
      <c r="R338" s="15">
        <v>235.881</v>
      </c>
      <c r="S338" s="15">
        <f t="shared" si="115"/>
        <v>46.994</v>
      </c>
      <c r="T338" s="15">
        <v>23.497</v>
      </c>
      <c r="U338" s="15">
        <f t="shared" si="116"/>
        <v>0.156610449840733</v>
      </c>
      <c r="V338" s="15">
        <f t="shared" si="117"/>
        <v>0.104318368125061</v>
      </c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/>
      <c r="BM338" s="15"/>
      <c r="BN338" s="15"/>
      <c r="BO338" s="15"/>
      <c r="BP338" s="15"/>
      <c r="BQ338" s="15"/>
      <c r="BR338" s="15"/>
      <c r="BS338" s="15"/>
      <c r="BT338" s="15"/>
      <c r="BU338" s="15"/>
      <c r="BV338" s="15"/>
      <c r="BW338" s="15"/>
      <c r="BX338" s="15"/>
      <c r="BY338" s="15"/>
      <c r="BZ338" s="15"/>
      <c r="CA338" s="15"/>
      <c r="CB338" s="15"/>
      <c r="CC338" s="15"/>
      <c r="CD338" s="15"/>
      <c r="CE338" s="15"/>
      <c r="CF338" s="15"/>
      <c r="CG338" s="15"/>
      <c r="CH338" s="15"/>
      <c r="CI338" s="15"/>
      <c r="CJ338" s="15"/>
      <c r="CK338" s="15"/>
      <c r="CL338" s="15"/>
      <c r="CM338" s="15"/>
      <c r="CN338" s="15"/>
      <c r="CO338" s="15"/>
      <c r="CP338" s="15"/>
    </row>
    <row r="339" spans="1:94">
      <c r="A339" s="7" t="s">
        <v>136</v>
      </c>
      <c r="B339" s="7" t="s">
        <v>137</v>
      </c>
      <c r="C339" s="7" t="s">
        <v>138</v>
      </c>
      <c r="D339" s="7" t="s">
        <v>50</v>
      </c>
      <c r="E339" s="9">
        <v>3980</v>
      </c>
      <c r="F339" s="9">
        <v>-0.1</v>
      </c>
      <c r="G339" s="9">
        <v>514</v>
      </c>
      <c r="H339" s="7" t="s">
        <v>51</v>
      </c>
      <c r="I339" s="9">
        <v>3</v>
      </c>
      <c r="J339" s="7" t="s">
        <v>52</v>
      </c>
      <c r="K339" s="15">
        <v>0.902630000000002</v>
      </c>
      <c r="L339" s="12" t="s">
        <v>53</v>
      </c>
      <c r="M339" s="15">
        <v>-2.81222</v>
      </c>
      <c r="N339" s="9">
        <v>4</v>
      </c>
      <c r="O339" s="15">
        <v>201.687</v>
      </c>
      <c r="P339" s="15">
        <f t="shared" si="114"/>
        <v>123.932</v>
      </c>
      <c r="Q339" s="15">
        <v>61.966</v>
      </c>
      <c r="R339" s="15">
        <v>234.928</v>
      </c>
      <c r="S339" s="15">
        <f t="shared" si="115"/>
        <v>102.562</v>
      </c>
      <c r="T339" s="15">
        <v>51.281</v>
      </c>
      <c r="U339" s="15">
        <f t="shared" si="116"/>
        <v>0.152562093494214</v>
      </c>
      <c r="V339" s="15">
        <f t="shared" si="117"/>
        <v>0.142043322193086</v>
      </c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15"/>
      <c r="BI339" s="15"/>
      <c r="BJ339" s="15"/>
      <c r="BK339" s="15"/>
      <c r="BL339" s="15"/>
      <c r="BM339" s="15"/>
      <c r="BN339" s="15"/>
      <c r="BO339" s="15"/>
      <c r="BP339" s="15"/>
      <c r="BQ339" s="15"/>
      <c r="BR339" s="15"/>
      <c r="BS339" s="15"/>
      <c r="BT339" s="15"/>
      <c r="BU339" s="15"/>
      <c r="BV339" s="15"/>
      <c r="BW339" s="15"/>
      <c r="BX339" s="15"/>
      <c r="BY339" s="15"/>
      <c r="BZ339" s="15"/>
      <c r="CA339" s="15"/>
      <c r="CB339" s="15"/>
      <c r="CC339" s="15"/>
      <c r="CD339" s="15"/>
      <c r="CE339" s="15"/>
      <c r="CF339" s="15"/>
      <c r="CG339" s="15"/>
      <c r="CH339" s="15"/>
      <c r="CI339" s="15"/>
      <c r="CJ339" s="15"/>
      <c r="CK339" s="15"/>
      <c r="CL339" s="15"/>
      <c r="CM339" s="15"/>
      <c r="CN339" s="15"/>
      <c r="CO339" s="15"/>
      <c r="CP339" s="15"/>
    </row>
    <row r="340" spans="1:94">
      <c r="A340" s="7" t="s">
        <v>136</v>
      </c>
      <c r="B340" s="7" t="s">
        <v>137</v>
      </c>
      <c r="C340" s="7" t="s">
        <v>138</v>
      </c>
      <c r="D340" s="7" t="s">
        <v>50</v>
      </c>
      <c r="E340" s="9">
        <v>3980</v>
      </c>
      <c r="F340" s="9">
        <v>-0.1</v>
      </c>
      <c r="G340" s="9">
        <v>514</v>
      </c>
      <c r="H340" s="7" t="s">
        <v>51</v>
      </c>
      <c r="I340" s="9">
        <v>3</v>
      </c>
      <c r="J340" s="7" t="s">
        <v>52</v>
      </c>
      <c r="K340" s="15">
        <v>0.902630000000002</v>
      </c>
      <c r="L340" s="12" t="s">
        <v>53</v>
      </c>
      <c r="M340" s="15">
        <v>-2.81222</v>
      </c>
      <c r="N340" s="9">
        <v>4</v>
      </c>
      <c r="O340" s="15">
        <v>201.687</v>
      </c>
      <c r="P340" s="15">
        <f t="shared" si="114"/>
        <v>123.932</v>
      </c>
      <c r="Q340" s="15">
        <v>61.966</v>
      </c>
      <c r="R340" s="15">
        <v>201.93</v>
      </c>
      <c r="S340" s="15">
        <f t="shared" si="115"/>
        <v>86.894</v>
      </c>
      <c r="T340" s="15">
        <v>43.447</v>
      </c>
      <c r="U340" s="15">
        <f t="shared" si="116"/>
        <v>0.00120411196436354</v>
      </c>
      <c r="V340" s="15">
        <f t="shared" si="117"/>
        <v>0.140688735393541</v>
      </c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/>
      <c r="BL340" s="15"/>
      <c r="BM340" s="15"/>
      <c r="BN340" s="15"/>
      <c r="BO340" s="15"/>
      <c r="BP340" s="15"/>
      <c r="BQ340" s="15"/>
      <c r="BR340" s="15"/>
      <c r="BS340" s="15"/>
      <c r="BT340" s="15"/>
      <c r="BU340" s="15"/>
      <c r="BV340" s="15"/>
      <c r="BW340" s="15"/>
      <c r="BX340" s="15"/>
      <c r="BY340" s="15"/>
      <c r="BZ340" s="15"/>
      <c r="CA340" s="15"/>
      <c r="CB340" s="15"/>
      <c r="CC340" s="15"/>
      <c r="CD340" s="15"/>
      <c r="CE340" s="15"/>
      <c r="CF340" s="15"/>
      <c r="CG340" s="15"/>
      <c r="CH340" s="15"/>
      <c r="CI340" s="15"/>
      <c r="CJ340" s="15"/>
      <c r="CK340" s="15"/>
      <c r="CL340" s="15"/>
      <c r="CM340" s="15"/>
      <c r="CN340" s="15"/>
      <c r="CO340" s="15"/>
      <c r="CP340" s="15"/>
    </row>
    <row r="341" spans="1:94">
      <c r="A341" s="7" t="s">
        <v>136</v>
      </c>
      <c r="B341" s="7" t="s">
        <v>137</v>
      </c>
      <c r="C341" s="7" t="s">
        <v>138</v>
      </c>
      <c r="D341" s="7" t="s">
        <v>50</v>
      </c>
      <c r="E341" s="9">
        <v>3980</v>
      </c>
      <c r="F341" s="9">
        <v>-0.1</v>
      </c>
      <c r="G341" s="9">
        <v>514</v>
      </c>
      <c r="H341" s="7" t="s">
        <v>51</v>
      </c>
      <c r="I341" s="9">
        <v>4</v>
      </c>
      <c r="J341" s="7" t="s">
        <v>52</v>
      </c>
      <c r="K341" s="15">
        <v>0.902630000000002</v>
      </c>
      <c r="L341" s="12" t="s">
        <v>53</v>
      </c>
      <c r="M341" s="15">
        <v>-2.89068</v>
      </c>
      <c r="N341" s="9">
        <v>4</v>
      </c>
      <c r="O341" s="15">
        <v>184.56</v>
      </c>
      <c r="P341" s="15">
        <f t="shared" si="114"/>
        <v>58.388</v>
      </c>
      <c r="Q341" s="15">
        <v>29.194</v>
      </c>
      <c r="R341" s="15">
        <v>336.031</v>
      </c>
      <c r="S341" s="15">
        <f t="shared" si="115"/>
        <v>79.764</v>
      </c>
      <c r="T341" s="15">
        <v>39.882</v>
      </c>
      <c r="U341" s="15">
        <f t="shared" si="116"/>
        <v>0.599228803746601</v>
      </c>
      <c r="V341" s="15">
        <f t="shared" si="117"/>
        <v>0.0391076680591205</v>
      </c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  <c r="BM341" s="15"/>
      <c r="BN341" s="15"/>
      <c r="BO341" s="15"/>
      <c r="BP341" s="15"/>
      <c r="BQ341" s="15"/>
      <c r="BR341" s="15"/>
      <c r="BS341" s="15"/>
      <c r="BT341" s="15"/>
      <c r="BU341" s="15"/>
      <c r="BV341" s="15"/>
      <c r="BW341" s="15"/>
      <c r="BX341" s="15"/>
      <c r="BY341" s="15"/>
      <c r="BZ341" s="15"/>
      <c r="CA341" s="15"/>
      <c r="CB341" s="15"/>
      <c r="CC341" s="15"/>
      <c r="CD341" s="15"/>
      <c r="CE341" s="15"/>
      <c r="CF341" s="15"/>
      <c r="CG341" s="15"/>
      <c r="CH341" s="15"/>
      <c r="CI341" s="15"/>
      <c r="CJ341" s="15"/>
      <c r="CK341" s="15"/>
      <c r="CL341" s="15"/>
      <c r="CM341" s="15"/>
      <c r="CN341" s="15"/>
      <c r="CO341" s="15"/>
      <c r="CP341" s="15"/>
    </row>
    <row r="342" spans="1:94">
      <c r="A342" s="7" t="s">
        <v>136</v>
      </c>
      <c r="B342" s="7" t="s">
        <v>137</v>
      </c>
      <c r="C342" s="7" t="s">
        <v>138</v>
      </c>
      <c r="D342" s="7" t="s">
        <v>50</v>
      </c>
      <c r="E342" s="9">
        <v>3980</v>
      </c>
      <c r="F342" s="9">
        <v>-0.1</v>
      </c>
      <c r="G342" s="9">
        <v>514</v>
      </c>
      <c r="H342" s="7" t="s">
        <v>51</v>
      </c>
      <c r="I342" s="9">
        <v>4</v>
      </c>
      <c r="J342" s="7" t="s">
        <v>52</v>
      </c>
      <c r="K342" s="15">
        <v>0.743876</v>
      </c>
      <c r="L342" s="12" t="s">
        <v>53</v>
      </c>
      <c r="M342" s="15">
        <v>-2.89068</v>
      </c>
      <c r="N342" s="9">
        <v>4</v>
      </c>
      <c r="O342" s="15">
        <v>184.56</v>
      </c>
      <c r="P342" s="15">
        <f t="shared" si="114"/>
        <v>58.388</v>
      </c>
      <c r="Q342" s="15">
        <v>29.194</v>
      </c>
      <c r="R342" s="15">
        <v>260.295</v>
      </c>
      <c r="S342" s="15">
        <f t="shared" si="115"/>
        <v>51.288</v>
      </c>
      <c r="T342" s="15">
        <v>25.644</v>
      </c>
      <c r="U342" s="15">
        <f t="shared" si="116"/>
        <v>0.343840989345079</v>
      </c>
      <c r="V342" s="15">
        <f t="shared" si="117"/>
        <v>0.0347274162811737</v>
      </c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  <c r="BM342" s="15"/>
      <c r="BN342" s="15"/>
      <c r="BO342" s="15"/>
      <c r="BP342" s="15"/>
      <c r="BQ342" s="15"/>
      <c r="BR342" s="15"/>
      <c r="BS342" s="15"/>
      <c r="BT342" s="15"/>
      <c r="BU342" s="15"/>
      <c r="BV342" s="15"/>
      <c r="BW342" s="15"/>
      <c r="BX342" s="15"/>
      <c r="BY342" s="15"/>
      <c r="BZ342" s="15"/>
      <c r="CA342" s="15"/>
      <c r="CB342" s="15"/>
      <c r="CC342" s="15"/>
      <c r="CD342" s="15"/>
      <c r="CE342" s="15"/>
      <c r="CF342" s="15"/>
      <c r="CG342" s="15"/>
      <c r="CH342" s="15"/>
      <c r="CI342" s="15"/>
      <c r="CJ342" s="15"/>
      <c r="CK342" s="15"/>
      <c r="CL342" s="15"/>
      <c r="CM342" s="15"/>
      <c r="CN342" s="15"/>
      <c r="CO342" s="15"/>
      <c r="CP342" s="15"/>
    </row>
    <row r="343" spans="1:94">
      <c r="A343" s="7" t="s">
        <v>136</v>
      </c>
      <c r="B343" s="7" t="s">
        <v>137</v>
      </c>
      <c r="C343" s="7" t="s">
        <v>138</v>
      </c>
      <c r="D343" s="7" t="s">
        <v>50</v>
      </c>
      <c r="E343" s="9">
        <v>3980</v>
      </c>
      <c r="F343" s="9">
        <v>-0.1</v>
      </c>
      <c r="G343" s="9">
        <v>514</v>
      </c>
      <c r="H343" s="7" t="s">
        <v>51</v>
      </c>
      <c r="I343" s="9">
        <v>4</v>
      </c>
      <c r="J343" s="7" t="s">
        <v>52</v>
      </c>
      <c r="K343" s="15">
        <v>0.743876</v>
      </c>
      <c r="L343" s="12" t="s">
        <v>53</v>
      </c>
      <c r="M343" s="15">
        <v>-2.89068</v>
      </c>
      <c r="N343" s="9">
        <v>4</v>
      </c>
      <c r="O343" s="15">
        <v>184.56</v>
      </c>
      <c r="P343" s="15">
        <f t="shared" si="114"/>
        <v>58.388</v>
      </c>
      <c r="Q343" s="15">
        <v>29.194</v>
      </c>
      <c r="R343" s="15">
        <v>236.553</v>
      </c>
      <c r="S343" s="15">
        <f t="shared" si="115"/>
        <v>139.606</v>
      </c>
      <c r="T343" s="15">
        <v>69.803</v>
      </c>
      <c r="U343" s="15">
        <f t="shared" si="116"/>
        <v>0.24819767043942</v>
      </c>
      <c r="V343" s="15">
        <f t="shared" si="117"/>
        <v>0.112095978724587</v>
      </c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  <c r="BL343" s="15"/>
      <c r="BM343" s="15"/>
      <c r="BN343" s="15"/>
      <c r="BO343" s="15"/>
      <c r="BP343" s="15"/>
      <c r="BQ343" s="15"/>
      <c r="BR343" s="15"/>
      <c r="BS343" s="15"/>
      <c r="BT343" s="15"/>
      <c r="BU343" s="15"/>
      <c r="BV343" s="15"/>
      <c r="BW343" s="15"/>
      <c r="BX343" s="15"/>
      <c r="BY343" s="15"/>
      <c r="BZ343" s="15"/>
      <c r="CA343" s="15"/>
      <c r="CB343" s="15"/>
      <c r="CC343" s="15"/>
      <c r="CD343" s="15"/>
      <c r="CE343" s="15"/>
      <c r="CF343" s="15"/>
      <c r="CG343" s="15"/>
      <c r="CH343" s="15"/>
      <c r="CI343" s="15"/>
      <c r="CJ343" s="15"/>
      <c r="CK343" s="15"/>
      <c r="CL343" s="15"/>
      <c r="CM343" s="15"/>
      <c r="CN343" s="15"/>
      <c r="CO343" s="15"/>
      <c r="CP343" s="15"/>
    </row>
    <row r="344" spans="1:94">
      <c r="A344" s="7" t="s">
        <v>136</v>
      </c>
      <c r="B344" s="7" t="s">
        <v>137</v>
      </c>
      <c r="C344" s="7" t="s">
        <v>138</v>
      </c>
      <c r="D344" s="7" t="s">
        <v>50</v>
      </c>
      <c r="E344" s="9">
        <v>3980</v>
      </c>
      <c r="F344" s="9">
        <v>-0.1</v>
      </c>
      <c r="G344" s="9">
        <v>514</v>
      </c>
      <c r="H344" s="7" t="s">
        <v>51</v>
      </c>
      <c r="I344" s="9">
        <v>4</v>
      </c>
      <c r="J344" s="7" t="s">
        <v>52</v>
      </c>
      <c r="K344" s="15">
        <v>0.743876</v>
      </c>
      <c r="L344" s="12" t="s">
        <v>53</v>
      </c>
      <c r="M344" s="15">
        <v>-2.89068</v>
      </c>
      <c r="N344" s="9">
        <v>4</v>
      </c>
      <c r="O344" s="15">
        <v>184.56</v>
      </c>
      <c r="P344" s="15">
        <f t="shared" si="114"/>
        <v>58.388</v>
      </c>
      <c r="Q344" s="15">
        <v>29.194</v>
      </c>
      <c r="R344" s="15">
        <v>225.64</v>
      </c>
      <c r="S344" s="15">
        <f t="shared" si="115"/>
        <v>88.308</v>
      </c>
      <c r="T344" s="15">
        <v>44.154</v>
      </c>
      <c r="U344" s="15">
        <f t="shared" si="116"/>
        <v>0.200966195006277</v>
      </c>
      <c r="V344" s="15">
        <f t="shared" si="117"/>
        <v>0.0633134141850442</v>
      </c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  <c r="BM344" s="15"/>
      <c r="BN344" s="15"/>
      <c r="BO344" s="15"/>
      <c r="BP344" s="15"/>
      <c r="BQ344" s="15"/>
      <c r="BR344" s="15"/>
      <c r="BS344" s="15"/>
      <c r="BT344" s="15"/>
      <c r="BU344" s="15"/>
      <c r="BV344" s="15"/>
      <c r="BW344" s="15"/>
      <c r="BX344" s="15"/>
      <c r="BY344" s="15"/>
      <c r="BZ344" s="15"/>
      <c r="CA344" s="15"/>
      <c r="CB344" s="15"/>
      <c r="CC344" s="15"/>
      <c r="CD344" s="15"/>
      <c r="CE344" s="15"/>
      <c r="CF344" s="15"/>
      <c r="CG344" s="15"/>
      <c r="CH344" s="15"/>
      <c r="CI344" s="15"/>
      <c r="CJ344" s="15"/>
      <c r="CK344" s="15"/>
      <c r="CL344" s="15"/>
      <c r="CM344" s="15"/>
      <c r="CN344" s="15"/>
      <c r="CO344" s="15"/>
      <c r="CP344" s="15"/>
    </row>
    <row r="345" spans="1:94">
      <c r="A345" s="7" t="s">
        <v>136</v>
      </c>
      <c r="B345" s="7" t="s">
        <v>137</v>
      </c>
      <c r="C345" s="7" t="s">
        <v>138</v>
      </c>
      <c r="D345" s="7" t="s">
        <v>50</v>
      </c>
      <c r="E345" s="9">
        <v>3980</v>
      </c>
      <c r="F345" s="9">
        <v>-0.1</v>
      </c>
      <c r="G345" s="9">
        <v>514</v>
      </c>
      <c r="H345" s="7" t="s">
        <v>51</v>
      </c>
      <c r="I345" s="9">
        <v>4</v>
      </c>
      <c r="J345" s="7" t="s">
        <v>52</v>
      </c>
      <c r="K345" s="15">
        <v>0.743876</v>
      </c>
      <c r="L345" s="12" t="s">
        <v>53</v>
      </c>
      <c r="M345" s="15">
        <v>-2.89068</v>
      </c>
      <c r="N345" s="9">
        <v>4</v>
      </c>
      <c r="O345" s="15">
        <v>184.56</v>
      </c>
      <c r="P345" s="15">
        <f t="shared" si="114"/>
        <v>58.388</v>
      </c>
      <c r="Q345" s="15">
        <v>29.194</v>
      </c>
      <c r="R345" s="15">
        <v>202.606</v>
      </c>
      <c r="S345" s="15">
        <f t="shared" si="115"/>
        <v>131.044</v>
      </c>
      <c r="T345" s="15">
        <v>65.522</v>
      </c>
      <c r="U345" s="15">
        <f t="shared" si="116"/>
        <v>0.0932885925155054</v>
      </c>
      <c r="V345" s="15">
        <f t="shared" si="117"/>
        <v>0.129606493934139</v>
      </c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  <c r="BG345" s="15"/>
      <c r="BH345" s="15"/>
      <c r="BI345" s="15"/>
      <c r="BJ345" s="15"/>
      <c r="BK345" s="15"/>
      <c r="BL345" s="15"/>
      <c r="BM345" s="15"/>
      <c r="BN345" s="15"/>
      <c r="BO345" s="15"/>
      <c r="BP345" s="15"/>
      <c r="BQ345" s="15"/>
      <c r="BR345" s="15"/>
      <c r="BS345" s="15"/>
      <c r="BT345" s="15"/>
      <c r="BU345" s="15"/>
      <c r="BV345" s="15"/>
      <c r="BW345" s="15"/>
      <c r="BX345" s="15"/>
      <c r="BY345" s="15"/>
      <c r="BZ345" s="15"/>
      <c r="CA345" s="15"/>
      <c r="CB345" s="15"/>
      <c r="CC345" s="15"/>
      <c r="CD345" s="15"/>
      <c r="CE345" s="15"/>
      <c r="CF345" s="15"/>
      <c r="CG345" s="15"/>
      <c r="CH345" s="15"/>
      <c r="CI345" s="15"/>
      <c r="CJ345" s="15"/>
      <c r="CK345" s="15"/>
      <c r="CL345" s="15"/>
      <c r="CM345" s="15"/>
      <c r="CN345" s="15"/>
      <c r="CO345" s="15"/>
      <c r="CP345" s="15"/>
    </row>
    <row r="346" spans="1:94">
      <c r="A346" s="7" t="s">
        <v>136</v>
      </c>
      <c r="B346" s="7" t="s">
        <v>137</v>
      </c>
      <c r="C346" s="7" t="s">
        <v>138</v>
      </c>
      <c r="D346" s="7" t="s">
        <v>50</v>
      </c>
      <c r="E346" s="9">
        <v>3980</v>
      </c>
      <c r="F346" s="9">
        <v>-0.1</v>
      </c>
      <c r="G346" s="9">
        <v>514</v>
      </c>
      <c r="H346" s="7" t="s">
        <v>51</v>
      </c>
      <c r="I346" s="9">
        <v>5</v>
      </c>
      <c r="J346" s="7" t="s">
        <v>57</v>
      </c>
      <c r="K346" s="15">
        <v>0.743876</v>
      </c>
      <c r="L346" s="12" t="s">
        <v>53</v>
      </c>
      <c r="M346" s="15">
        <v>0.233960000000003</v>
      </c>
      <c r="N346" s="9">
        <v>4</v>
      </c>
      <c r="O346" s="15">
        <v>260.73</v>
      </c>
      <c r="P346" s="15">
        <f t="shared" si="114"/>
        <v>105.418</v>
      </c>
      <c r="Q346" s="15">
        <v>52.709</v>
      </c>
      <c r="R346" s="15">
        <v>269.518</v>
      </c>
      <c r="S346" s="15">
        <f t="shared" si="115"/>
        <v>74.066</v>
      </c>
      <c r="T346" s="15">
        <v>37.033</v>
      </c>
      <c r="U346" s="15">
        <f t="shared" si="116"/>
        <v>0.0331497893537014</v>
      </c>
      <c r="V346" s="15">
        <f t="shared" si="117"/>
        <v>0.0597484022961216</v>
      </c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  <c r="BM346" s="15"/>
      <c r="BN346" s="15"/>
      <c r="BO346" s="15"/>
      <c r="BP346" s="15"/>
      <c r="BQ346" s="15"/>
      <c r="BR346" s="15"/>
      <c r="BS346" s="15"/>
      <c r="BT346" s="15"/>
      <c r="BU346" s="15"/>
      <c r="BV346" s="15"/>
      <c r="BW346" s="15"/>
      <c r="BX346" s="15"/>
      <c r="BY346" s="15"/>
      <c r="BZ346" s="15"/>
      <c r="CA346" s="15"/>
      <c r="CB346" s="15"/>
      <c r="CC346" s="15"/>
      <c r="CD346" s="15"/>
      <c r="CE346" s="15"/>
      <c r="CF346" s="15"/>
      <c r="CG346" s="15"/>
      <c r="CH346" s="15"/>
      <c r="CI346" s="15"/>
      <c r="CJ346" s="15"/>
      <c r="CK346" s="15"/>
      <c r="CL346" s="15"/>
      <c r="CM346" s="15"/>
      <c r="CN346" s="15"/>
      <c r="CO346" s="15"/>
      <c r="CP346" s="15"/>
    </row>
    <row r="347" spans="1:94">
      <c r="A347" s="7" t="s">
        <v>136</v>
      </c>
      <c r="B347" s="7" t="s">
        <v>137</v>
      </c>
      <c r="C347" s="7" t="s">
        <v>138</v>
      </c>
      <c r="D347" s="7" t="s">
        <v>50</v>
      </c>
      <c r="E347" s="9">
        <v>3980</v>
      </c>
      <c r="F347" s="9">
        <v>-0.1</v>
      </c>
      <c r="G347" s="9">
        <v>514</v>
      </c>
      <c r="H347" s="7" t="s">
        <v>51</v>
      </c>
      <c r="I347" s="9">
        <v>5</v>
      </c>
      <c r="J347" s="7" t="s">
        <v>57</v>
      </c>
      <c r="K347" s="15">
        <v>0.38219</v>
      </c>
      <c r="L347" s="12" t="s">
        <v>53</v>
      </c>
      <c r="M347" s="15">
        <v>0.233960000000003</v>
      </c>
      <c r="N347" s="9">
        <v>4</v>
      </c>
      <c r="O347" s="15">
        <v>260.73</v>
      </c>
      <c r="P347" s="15">
        <f t="shared" si="114"/>
        <v>105.418</v>
      </c>
      <c r="Q347" s="15">
        <v>52.709</v>
      </c>
      <c r="R347" s="15">
        <v>279.732</v>
      </c>
      <c r="S347" s="15">
        <f t="shared" si="115"/>
        <v>47.004</v>
      </c>
      <c r="T347" s="15">
        <v>23.502</v>
      </c>
      <c r="U347" s="15">
        <f t="shared" si="116"/>
        <v>0.0703466128409067</v>
      </c>
      <c r="V347" s="15">
        <f t="shared" si="117"/>
        <v>0.0479271014864663</v>
      </c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/>
      <c r="BL347" s="15"/>
      <c r="BM347" s="15"/>
      <c r="BN347" s="15"/>
      <c r="BO347" s="15"/>
      <c r="BP347" s="15"/>
      <c r="BQ347" s="15"/>
      <c r="BR347" s="15"/>
      <c r="BS347" s="15"/>
      <c r="BT347" s="15"/>
      <c r="BU347" s="15"/>
      <c r="BV347" s="15"/>
      <c r="BW347" s="15"/>
      <c r="BX347" s="15"/>
      <c r="BY347" s="15"/>
      <c r="BZ347" s="15"/>
      <c r="CA347" s="15"/>
      <c r="CB347" s="15"/>
      <c r="CC347" s="15"/>
      <c r="CD347" s="15"/>
      <c r="CE347" s="15"/>
      <c r="CF347" s="15"/>
      <c r="CG347" s="15"/>
      <c r="CH347" s="15"/>
      <c r="CI347" s="15"/>
      <c r="CJ347" s="15"/>
      <c r="CK347" s="15"/>
      <c r="CL347" s="15"/>
      <c r="CM347" s="15"/>
      <c r="CN347" s="15"/>
      <c r="CO347" s="15"/>
      <c r="CP347" s="15"/>
    </row>
    <row r="348" spans="1:94">
      <c r="A348" s="7" t="s">
        <v>136</v>
      </c>
      <c r="B348" s="7" t="s">
        <v>137</v>
      </c>
      <c r="C348" s="7" t="s">
        <v>138</v>
      </c>
      <c r="D348" s="7" t="s">
        <v>50</v>
      </c>
      <c r="E348" s="9">
        <v>3980</v>
      </c>
      <c r="F348" s="9">
        <v>-0.1</v>
      </c>
      <c r="G348" s="9">
        <v>514</v>
      </c>
      <c r="H348" s="7" t="s">
        <v>51</v>
      </c>
      <c r="I348" s="9">
        <v>5</v>
      </c>
      <c r="J348" s="7" t="s">
        <v>57</v>
      </c>
      <c r="K348" s="15">
        <v>0.38219</v>
      </c>
      <c r="L348" s="12" t="s">
        <v>53</v>
      </c>
      <c r="M348" s="15">
        <v>0.233960000000003</v>
      </c>
      <c r="N348" s="9">
        <v>4</v>
      </c>
      <c r="O348" s="15">
        <v>260.73</v>
      </c>
      <c r="P348" s="15">
        <f t="shared" si="114"/>
        <v>105.418</v>
      </c>
      <c r="Q348" s="15">
        <v>52.709</v>
      </c>
      <c r="R348" s="15">
        <v>331.241</v>
      </c>
      <c r="S348" s="15">
        <f t="shared" si="115"/>
        <v>129.626</v>
      </c>
      <c r="T348" s="15">
        <v>64.813</v>
      </c>
      <c r="U348" s="15">
        <f t="shared" si="116"/>
        <v>0.239360818002527</v>
      </c>
      <c r="V348" s="15">
        <f t="shared" si="117"/>
        <v>0.0791540457755685</v>
      </c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/>
      <c r="BL348" s="15"/>
      <c r="BM348" s="15"/>
      <c r="BN348" s="15"/>
      <c r="BO348" s="15"/>
      <c r="BP348" s="15"/>
      <c r="BQ348" s="15"/>
      <c r="BR348" s="15"/>
      <c r="BS348" s="15"/>
      <c r="BT348" s="15"/>
      <c r="BU348" s="15"/>
      <c r="BV348" s="15"/>
      <c r="BW348" s="15"/>
      <c r="BX348" s="15"/>
      <c r="BY348" s="15"/>
      <c r="BZ348" s="15"/>
      <c r="CA348" s="15"/>
      <c r="CB348" s="15"/>
      <c r="CC348" s="15"/>
      <c r="CD348" s="15"/>
      <c r="CE348" s="15"/>
      <c r="CF348" s="15"/>
      <c r="CG348" s="15"/>
      <c r="CH348" s="15"/>
      <c r="CI348" s="15"/>
      <c r="CJ348" s="15"/>
      <c r="CK348" s="15"/>
      <c r="CL348" s="15"/>
      <c r="CM348" s="15"/>
      <c r="CN348" s="15"/>
      <c r="CO348" s="15"/>
      <c r="CP348" s="15"/>
    </row>
    <row r="349" spans="1:94">
      <c r="A349" s="7" t="s">
        <v>136</v>
      </c>
      <c r="B349" s="7" t="s">
        <v>137</v>
      </c>
      <c r="C349" s="7" t="s">
        <v>138</v>
      </c>
      <c r="D349" s="7" t="s">
        <v>50</v>
      </c>
      <c r="E349" s="9">
        <v>3980</v>
      </c>
      <c r="F349" s="9">
        <v>-0.1</v>
      </c>
      <c r="G349" s="9">
        <v>514</v>
      </c>
      <c r="H349" s="7" t="s">
        <v>51</v>
      </c>
      <c r="I349" s="9">
        <v>5</v>
      </c>
      <c r="J349" s="7" t="s">
        <v>57</v>
      </c>
      <c r="K349" s="15">
        <v>0.38219</v>
      </c>
      <c r="L349" s="12" t="s">
        <v>53</v>
      </c>
      <c r="M349" s="15">
        <v>0.233960000000003</v>
      </c>
      <c r="N349" s="9">
        <v>4</v>
      </c>
      <c r="O349" s="15">
        <v>260.73</v>
      </c>
      <c r="P349" s="15">
        <f t="shared" si="114"/>
        <v>105.418</v>
      </c>
      <c r="Q349" s="15">
        <v>52.709</v>
      </c>
      <c r="R349" s="15">
        <v>335.754</v>
      </c>
      <c r="S349" s="15">
        <f t="shared" si="115"/>
        <v>29.92</v>
      </c>
      <c r="T349" s="15">
        <v>14.96</v>
      </c>
      <c r="U349" s="15">
        <f t="shared" si="116"/>
        <v>0.252893359841112</v>
      </c>
      <c r="V349" s="15">
        <f t="shared" si="117"/>
        <v>0.0428536669936205</v>
      </c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15"/>
      <c r="BJ349" s="15"/>
      <c r="BK349" s="15"/>
      <c r="BL349" s="15"/>
      <c r="BM349" s="15"/>
      <c r="BN349" s="15"/>
      <c r="BO349" s="15"/>
      <c r="BP349" s="15"/>
      <c r="BQ349" s="15"/>
      <c r="BR349" s="15"/>
      <c r="BS349" s="15"/>
      <c r="BT349" s="15"/>
      <c r="BU349" s="15"/>
      <c r="BV349" s="15"/>
      <c r="BW349" s="15"/>
      <c r="BX349" s="15"/>
      <c r="BY349" s="15"/>
      <c r="BZ349" s="15"/>
      <c r="CA349" s="15"/>
      <c r="CB349" s="15"/>
      <c r="CC349" s="15"/>
      <c r="CD349" s="15"/>
      <c r="CE349" s="15"/>
      <c r="CF349" s="15"/>
      <c r="CG349" s="15"/>
      <c r="CH349" s="15"/>
      <c r="CI349" s="15"/>
      <c r="CJ349" s="15"/>
      <c r="CK349" s="15"/>
      <c r="CL349" s="15"/>
      <c r="CM349" s="15"/>
      <c r="CN349" s="15"/>
      <c r="CO349" s="15"/>
      <c r="CP349" s="15"/>
    </row>
    <row r="350" spans="1:94">
      <c r="A350" s="7" t="s">
        <v>136</v>
      </c>
      <c r="B350" s="7" t="s">
        <v>137</v>
      </c>
      <c r="C350" s="7" t="s">
        <v>138</v>
      </c>
      <c r="D350" s="7" t="s">
        <v>50</v>
      </c>
      <c r="E350" s="9">
        <v>3980</v>
      </c>
      <c r="F350" s="9">
        <v>-0.1</v>
      </c>
      <c r="G350" s="9">
        <v>514</v>
      </c>
      <c r="H350" s="7" t="s">
        <v>51</v>
      </c>
      <c r="I350" s="9">
        <v>5</v>
      </c>
      <c r="J350" s="7" t="s">
        <v>57</v>
      </c>
      <c r="K350" s="15">
        <v>0.38219</v>
      </c>
      <c r="L350" s="12" t="s">
        <v>53</v>
      </c>
      <c r="M350" s="15">
        <v>0.233960000000003</v>
      </c>
      <c r="N350" s="9">
        <v>4</v>
      </c>
      <c r="O350" s="15">
        <v>260.73</v>
      </c>
      <c r="P350" s="15">
        <f t="shared" si="114"/>
        <v>105.418</v>
      </c>
      <c r="Q350" s="15">
        <v>52.709</v>
      </c>
      <c r="R350" s="15">
        <v>415.767</v>
      </c>
      <c r="S350" s="15">
        <f t="shared" si="115"/>
        <v>89.732</v>
      </c>
      <c r="T350" s="15">
        <v>44.866</v>
      </c>
      <c r="U350" s="15">
        <f t="shared" si="116"/>
        <v>0.466639618077494</v>
      </c>
      <c r="V350" s="15">
        <f t="shared" si="117"/>
        <v>0.0525132621789579</v>
      </c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15"/>
      <c r="BF350" s="15"/>
      <c r="BG350" s="15"/>
      <c r="BH350" s="15"/>
      <c r="BI350" s="15"/>
      <c r="BJ350" s="15"/>
      <c r="BK350" s="15"/>
      <c r="BL350" s="15"/>
      <c r="BM350" s="15"/>
      <c r="BN350" s="15"/>
      <c r="BO350" s="15"/>
      <c r="BP350" s="15"/>
      <c r="BQ350" s="15"/>
      <c r="BR350" s="15"/>
      <c r="BS350" s="15"/>
      <c r="BT350" s="15"/>
      <c r="BU350" s="15"/>
      <c r="BV350" s="15"/>
      <c r="BW350" s="15"/>
      <c r="BX350" s="15"/>
      <c r="BY350" s="15"/>
      <c r="BZ350" s="15"/>
      <c r="CA350" s="15"/>
      <c r="CB350" s="15"/>
      <c r="CC350" s="15"/>
      <c r="CD350" s="15"/>
      <c r="CE350" s="15"/>
      <c r="CF350" s="15"/>
      <c r="CG350" s="15"/>
      <c r="CH350" s="15"/>
      <c r="CI350" s="15"/>
      <c r="CJ350" s="15"/>
      <c r="CK350" s="15"/>
      <c r="CL350" s="15"/>
      <c r="CM350" s="15"/>
      <c r="CN350" s="15"/>
      <c r="CO350" s="15"/>
      <c r="CP350" s="15"/>
    </row>
    <row r="351" spans="1:94">
      <c r="A351" s="7" t="s">
        <v>71</v>
      </c>
      <c r="B351" s="7" t="s">
        <v>74</v>
      </c>
      <c r="C351" s="7" t="s">
        <v>75</v>
      </c>
      <c r="D351" s="7" t="s">
        <v>50</v>
      </c>
      <c r="E351" s="9">
        <v>3200</v>
      </c>
      <c r="F351" s="9">
        <v>-1.7</v>
      </c>
      <c r="G351" s="9">
        <v>600</v>
      </c>
      <c r="H351" s="7" t="s">
        <v>51</v>
      </c>
      <c r="I351" s="9">
        <v>7</v>
      </c>
      <c r="J351" s="7" t="s">
        <v>57</v>
      </c>
      <c r="K351" s="30">
        <v>0.6</v>
      </c>
      <c r="L351" s="12" t="s">
        <v>53</v>
      </c>
      <c r="M351" s="15">
        <v>-3.1</v>
      </c>
      <c r="N351" s="9">
        <v>5</v>
      </c>
      <c r="O351" s="17">
        <v>737.4</v>
      </c>
      <c r="P351" s="15">
        <f t="shared" si="114"/>
        <v>233.780907047603</v>
      </c>
      <c r="Q351" s="17">
        <v>104.55</v>
      </c>
      <c r="R351" s="17">
        <v>500.28</v>
      </c>
      <c r="S351" s="15">
        <f t="shared" si="115"/>
        <v>181.345112975233</v>
      </c>
      <c r="T351" s="17">
        <v>81.1</v>
      </c>
      <c r="U351" s="15">
        <f t="shared" si="116"/>
        <v>-0.387962544119338</v>
      </c>
      <c r="V351" s="15">
        <f t="shared" si="117"/>
        <v>0.0463815163593538</v>
      </c>
      <c r="W351" s="17">
        <v>1423.77</v>
      </c>
      <c r="X351" s="15">
        <f>Y351*(N351^0.5)</f>
        <v>309.024594490471</v>
      </c>
      <c r="Y351" s="17">
        <v>138.2</v>
      </c>
      <c r="Z351" s="17">
        <v>1297.58</v>
      </c>
      <c r="AA351" s="15">
        <f>AB351*(N351^0.5)</f>
        <v>273.627638406649</v>
      </c>
      <c r="AB351" s="17">
        <v>122.37</v>
      </c>
      <c r="AC351" s="15">
        <f t="shared" ref="AC351:AC358" si="118">LN(Z351)-LN(W351)</f>
        <v>-0.0928072919006544</v>
      </c>
      <c r="AD351" s="15">
        <f t="shared" ref="AD351:AD358" si="119">(AA351^2)/(N351*(Z351^2))+(X351^2)/(N351*(W351^2))</f>
        <v>0.0183155376377023</v>
      </c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  <c r="BM351" s="15"/>
      <c r="BN351" s="15"/>
      <c r="BO351" s="15"/>
      <c r="BP351" s="15"/>
      <c r="BQ351" s="15"/>
      <c r="BR351" s="15"/>
      <c r="BS351" s="15"/>
      <c r="BT351" s="15"/>
      <c r="BU351" s="15"/>
      <c r="BV351" s="15"/>
      <c r="BW351" s="15"/>
      <c r="BX351" s="15"/>
      <c r="BY351" s="15"/>
      <c r="BZ351" s="15"/>
      <c r="CA351" s="15"/>
      <c r="CB351" s="15"/>
      <c r="CC351" s="15"/>
      <c r="CD351" s="15"/>
      <c r="CE351" s="15"/>
      <c r="CF351" s="15"/>
      <c r="CG351" s="15"/>
      <c r="CH351" s="15"/>
      <c r="CI351" s="15"/>
      <c r="CJ351" s="15"/>
      <c r="CK351" s="15"/>
      <c r="CL351" s="15"/>
      <c r="CM351" s="15"/>
      <c r="CN351" s="15"/>
      <c r="CO351" s="15"/>
      <c r="CP351" s="15"/>
    </row>
    <row r="352" spans="1:94">
      <c r="A352" s="7" t="s">
        <v>71</v>
      </c>
      <c r="B352" s="7" t="s">
        <v>74</v>
      </c>
      <c r="C352" s="7" t="s">
        <v>75</v>
      </c>
      <c r="D352" s="7" t="s">
        <v>50</v>
      </c>
      <c r="E352" s="9">
        <v>3200</v>
      </c>
      <c r="F352" s="9">
        <v>-1.7</v>
      </c>
      <c r="G352" s="9">
        <v>600</v>
      </c>
      <c r="H352" s="7" t="s">
        <v>51</v>
      </c>
      <c r="I352" s="9">
        <v>7</v>
      </c>
      <c r="J352" s="7" t="s">
        <v>57</v>
      </c>
      <c r="K352" s="30">
        <v>0.98</v>
      </c>
      <c r="L352" s="12" t="s">
        <v>53</v>
      </c>
      <c r="M352" s="15">
        <v>-2.9</v>
      </c>
      <c r="N352" s="9">
        <v>5</v>
      </c>
      <c r="O352" s="17">
        <v>737.4</v>
      </c>
      <c r="P352" s="15">
        <f t="shared" si="114"/>
        <v>233.780907047603</v>
      </c>
      <c r="Q352" s="17">
        <v>104.55</v>
      </c>
      <c r="R352" s="17">
        <v>668.12</v>
      </c>
      <c r="S352" s="15">
        <f t="shared" si="115"/>
        <v>270.58658595725</v>
      </c>
      <c r="T352" s="17">
        <v>121.01</v>
      </c>
      <c r="U352" s="15">
        <f t="shared" si="116"/>
        <v>-0.0986626876782974</v>
      </c>
      <c r="V352" s="15">
        <f t="shared" si="117"/>
        <v>0.0529066291812925</v>
      </c>
      <c r="W352" s="17">
        <v>1423.77</v>
      </c>
      <c r="X352" s="15">
        <f>Y352*(N352^0.5)</f>
        <v>309.024594490471</v>
      </c>
      <c r="Y352" s="17">
        <v>138.2</v>
      </c>
      <c r="Z352" s="17">
        <v>1025.82</v>
      </c>
      <c r="AA352" s="15">
        <f>AB352*(N352^0.5)</f>
        <v>481.93973119053</v>
      </c>
      <c r="AB352" s="17">
        <v>215.53</v>
      </c>
      <c r="AC352" s="15">
        <f t="shared" si="118"/>
        <v>-0.327815990329664</v>
      </c>
      <c r="AD352" s="15">
        <f t="shared" si="119"/>
        <v>0.0535660023175857</v>
      </c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  <c r="BG352" s="15"/>
      <c r="BH352" s="15"/>
      <c r="BI352" s="15"/>
      <c r="BJ352" s="15"/>
      <c r="BK352" s="15"/>
      <c r="BL352" s="15"/>
      <c r="BM352" s="15"/>
      <c r="BN352" s="15"/>
      <c r="BO352" s="15"/>
      <c r="BP352" s="15"/>
      <c r="BQ352" s="15"/>
      <c r="BR352" s="15"/>
      <c r="BS352" s="15"/>
      <c r="BT352" s="15"/>
      <c r="BU352" s="15"/>
      <c r="BV352" s="15"/>
      <c r="BW352" s="15"/>
      <c r="BX352" s="15"/>
      <c r="BY352" s="15"/>
      <c r="BZ352" s="15"/>
      <c r="CA352" s="15"/>
      <c r="CB352" s="15"/>
      <c r="CC352" s="15"/>
      <c r="CD352" s="15"/>
      <c r="CE352" s="15"/>
      <c r="CF352" s="15"/>
      <c r="CG352" s="15"/>
      <c r="CH352" s="15"/>
      <c r="CI352" s="15"/>
      <c r="CJ352" s="15"/>
      <c r="CK352" s="15"/>
      <c r="CL352" s="15"/>
      <c r="CM352" s="15"/>
      <c r="CN352" s="15"/>
      <c r="CO352" s="15"/>
      <c r="CP352" s="15"/>
    </row>
    <row r="353" spans="1:94">
      <c r="A353" s="7" t="s">
        <v>71</v>
      </c>
      <c r="B353" s="7" t="s">
        <v>74</v>
      </c>
      <c r="C353" s="7" t="s">
        <v>75</v>
      </c>
      <c r="D353" s="7" t="s">
        <v>50</v>
      </c>
      <c r="E353" s="9">
        <v>3200</v>
      </c>
      <c r="F353" s="9">
        <v>-1.7</v>
      </c>
      <c r="G353" s="9">
        <v>600</v>
      </c>
      <c r="H353" s="7" t="s">
        <v>51</v>
      </c>
      <c r="I353" s="9">
        <v>7</v>
      </c>
      <c r="J353" s="7" t="s">
        <v>57</v>
      </c>
      <c r="K353" s="30">
        <v>1.25</v>
      </c>
      <c r="L353" s="12" t="s">
        <v>53</v>
      </c>
      <c r="M353" s="15">
        <v>-3.7</v>
      </c>
      <c r="N353" s="9">
        <v>5</v>
      </c>
      <c r="O353" s="17">
        <v>737.4</v>
      </c>
      <c r="P353" s="15">
        <f t="shared" si="114"/>
        <v>233.780907047603</v>
      </c>
      <c r="Q353" s="17">
        <v>104.55</v>
      </c>
      <c r="R353" s="17">
        <v>613.8</v>
      </c>
      <c r="S353" s="15">
        <f t="shared" si="115"/>
        <v>502.041982308253</v>
      </c>
      <c r="T353" s="17">
        <v>224.52</v>
      </c>
      <c r="U353" s="15">
        <f t="shared" si="116"/>
        <v>-0.183461343614408</v>
      </c>
      <c r="V353" s="15">
        <f t="shared" si="117"/>
        <v>0.153902174668539</v>
      </c>
      <c r="W353" s="17">
        <v>1423.77</v>
      </c>
      <c r="X353" s="15">
        <f>Y353*(N353^0.5)</f>
        <v>309.024594490471</v>
      </c>
      <c r="Y353" s="17">
        <v>138.2</v>
      </c>
      <c r="Z353" s="17">
        <v>1208.7</v>
      </c>
      <c r="AA353" s="15">
        <f>AB353*(N353^0.5)</f>
        <v>536.4327078022</v>
      </c>
      <c r="AB353" s="17">
        <v>239.9</v>
      </c>
      <c r="AC353" s="15">
        <f t="shared" si="118"/>
        <v>-0.163762881207326</v>
      </c>
      <c r="AD353" s="15">
        <f t="shared" si="119"/>
        <v>0.0488152535904154</v>
      </c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  <c r="BM353" s="15"/>
      <c r="BN353" s="15"/>
      <c r="BO353" s="15"/>
      <c r="BP353" s="15"/>
      <c r="BQ353" s="15"/>
      <c r="BR353" s="15"/>
      <c r="BS353" s="15"/>
      <c r="BT353" s="15"/>
      <c r="BU353" s="15"/>
      <c r="BV353" s="15"/>
      <c r="BW353" s="15"/>
      <c r="BX353" s="15"/>
      <c r="BY353" s="15"/>
      <c r="BZ353" s="15"/>
      <c r="CA353" s="15"/>
      <c r="CB353" s="15"/>
      <c r="CC353" s="15"/>
      <c r="CD353" s="15"/>
      <c r="CE353" s="15"/>
      <c r="CF353" s="15"/>
      <c r="CG353" s="15"/>
      <c r="CH353" s="15"/>
      <c r="CI353" s="15"/>
      <c r="CJ353" s="15"/>
      <c r="CK353" s="15"/>
      <c r="CL353" s="15"/>
      <c r="CM353" s="15"/>
      <c r="CN353" s="15"/>
      <c r="CO353" s="15"/>
      <c r="CP353" s="15"/>
    </row>
    <row r="354" spans="1:94">
      <c r="A354" s="7" t="s">
        <v>71</v>
      </c>
      <c r="B354" s="7" t="s">
        <v>74</v>
      </c>
      <c r="C354" s="7" t="s">
        <v>75</v>
      </c>
      <c r="D354" s="7" t="s">
        <v>50</v>
      </c>
      <c r="E354" s="9">
        <v>3200</v>
      </c>
      <c r="F354" s="9">
        <v>-1.7</v>
      </c>
      <c r="G354" s="9">
        <v>600</v>
      </c>
      <c r="H354" s="7" t="s">
        <v>51</v>
      </c>
      <c r="I354" s="9">
        <v>7</v>
      </c>
      <c r="J354" s="7" t="s">
        <v>57</v>
      </c>
      <c r="K354" s="30">
        <v>1.88</v>
      </c>
      <c r="L354" s="12" t="s">
        <v>53</v>
      </c>
      <c r="M354" s="15">
        <v>-1</v>
      </c>
      <c r="N354" s="9">
        <v>5</v>
      </c>
      <c r="O354" s="17">
        <v>737.4</v>
      </c>
      <c r="P354" s="15">
        <f t="shared" si="114"/>
        <v>233.780907047603</v>
      </c>
      <c r="Q354" s="17">
        <v>104.55</v>
      </c>
      <c r="R354" s="17">
        <v>437.32</v>
      </c>
      <c r="S354" s="15">
        <f t="shared" si="115"/>
        <v>146.842584082411</v>
      </c>
      <c r="T354" s="17">
        <v>65.67</v>
      </c>
      <c r="U354" s="15">
        <f t="shared" si="116"/>
        <v>-0.522465293233759</v>
      </c>
      <c r="V354" s="15">
        <f t="shared" si="117"/>
        <v>0.0426515363830686</v>
      </c>
      <c r="W354" s="17">
        <v>1423.77</v>
      </c>
      <c r="X354" s="15">
        <f>Y354*(N354^0.5)</f>
        <v>309.024594490471</v>
      </c>
      <c r="Y354" s="17">
        <v>138.2</v>
      </c>
      <c r="Z354" s="17">
        <v>963.21</v>
      </c>
      <c r="AA354" s="15">
        <f>AB354*(N354^0.5)</f>
        <v>337.020165568768</v>
      </c>
      <c r="AB354" s="17">
        <v>150.72</v>
      </c>
      <c r="AC354" s="15">
        <f t="shared" si="118"/>
        <v>-0.390792105512273</v>
      </c>
      <c r="AD354" s="15">
        <f t="shared" si="119"/>
        <v>0.0339068377945454</v>
      </c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5"/>
      <c r="BP354" s="15"/>
      <c r="BQ354" s="15"/>
      <c r="BR354" s="15"/>
      <c r="BS354" s="15"/>
      <c r="BT354" s="15"/>
      <c r="BU354" s="15"/>
      <c r="BV354" s="15"/>
      <c r="BW354" s="15"/>
      <c r="BX354" s="15"/>
      <c r="BY354" s="15"/>
      <c r="BZ354" s="15"/>
      <c r="CA354" s="15"/>
      <c r="CB354" s="15"/>
      <c r="CC354" s="15"/>
      <c r="CD354" s="15"/>
      <c r="CE354" s="15"/>
      <c r="CF354" s="15"/>
      <c r="CG354" s="15"/>
      <c r="CH354" s="15"/>
      <c r="CI354" s="15"/>
      <c r="CJ354" s="15"/>
      <c r="CK354" s="15"/>
      <c r="CL354" s="15"/>
      <c r="CM354" s="15"/>
      <c r="CN354" s="15"/>
      <c r="CO354" s="15"/>
      <c r="CP354" s="15"/>
    </row>
    <row r="355" spans="1:94">
      <c r="A355" s="10" t="s">
        <v>71</v>
      </c>
      <c r="B355" s="10" t="s">
        <v>74</v>
      </c>
      <c r="C355" s="10" t="s">
        <v>75</v>
      </c>
      <c r="D355" s="10" t="s">
        <v>50</v>
      </c>
      <c r="E355" s="10">
        <v>3200</v>
      </c>
      <c r="F355" s="10">
        <v>-1.7</v>
      </c>
      <c r="G355" s="10">
        <v>600</v>
      </c>
      <c r="H355" s="10" t="s">
        <v>51</v>
      </c>
      <c r="I355" s="10">
        <v>6</v>
      </c>
      <c r="J355" s="10" t="s">
        <v>57</v>
      </c>
      <c r="K355" s="31">
        <v>0.6</v>
      </c>
      <c r="L355" s="18" t="s">
        <v>53</v>
      </c>
      <c r="M355" s="19">
        <v>-3.1</v>
      </c>
      <c r="N355" s="10">
        <v>5</v>
      </c>
      <c r="O355" s="19">
        <v>711.4</v>
      </c>
      <c r="P355" s="15">
        <f t="shared" si="114"/>
        <v>141.051168020687</v>
      </c>
      <c r="Q355" s="19">
        <v>63.08</v>
      </c>
      <c r="R355" s="19">
        <v>576.89</v>
      </c>
      <c r="S355" s="19">
        <v>221.5496</v>
      </c>
      <c r="T355" s="19">
        <v>99.08</v>
      </c>
      <c r="U355" s="15">
        <f t="shared" si="116"/>
        <v>-0.209583252428441</v>
      </c>
      <c r="V355" s="15">
        <f t="shared" si="117"/>
        <v>0.0373599571509912</v>
      </c>
      <c r="W355" s="19">
        <v>1919.47</v>
      </c>
      <c r="X355" s="19">
        <v>428.4619</v>
      </c>
      <c r="Y355" s="19">
        <v>191.61</v>
      </c>
      <c r="Z355" s="19">
        <v>1798.5</v>
      </c>
      <c r="AA355" s="19">
        <v>642.3105</v>
      </c>
      <c r="AB355" s="19">
        <v>287.25</v>
      </c>
      <c r="AC355" s="15">
        <f t="shared" si="118"/>
        <v>-0.0650961221129682</v>
      </c>
      <c r="AD355" s="15">
        <f t="shared" si="119"/>
        <v>0.035474667668544</v>
      </c>
      <c r="AE355" s="19">
        <v>64.98</v>
      </c>
      <c r="AF355" s="19">
        <v>3.1081</v>
      </c>
      <c r="AG355" s="19">
        <v>1.39</v>
      </c>
      <c r="AH355" s="19">
        <v>64.87</v>
      </c>
      <c r="AI355" s="19">
        <v>5.21</v>
      </c>
      <c r="AJ355" s="19">
        <v>2.33</v>
      </c>
      <c r="AK355" s="15">
        <f t="shared" ref="AK355:AK361" si="120">LN(AH355)-LN(AE355)</f>
        <v>-0.00169426301598996</v>
      </c>
      <c r="AL355" s="15">
        <f t="shared" ref="AL355:AL361" si="121">(AI355^2)/(N355*(AH355^2))+(AF355^2)/(N355*(AE355^2))</f>
        <v>0.00174765614892347</v>
      </c>
      <c r="AM355" s="19">
        <v>2005.66</v>
      </c>
      <c r="AN355" s="19">
        <v>495.02</v>
      </c>
      <c r="AO355" s="19">
        <v>221.38</v>
      </c>
      <c r="AP355" s="19">
        <v>1881.7</v>
      </c>
      <c r="AQ355" s="19">
        <v>198.94</v>
      </c>
      <c r="AR355" s="19">
        <v>88.97</v>
      </c>
      <c r="AS355" s="15">
        <f t="shared" ref="AS355:AS361" si="122">LN(AP355)-LN(AM355)</f>
        <v>-0.0637975600805465</v>
      </c>
      <c r="AT355" s="15">
        <f t="shared" ref="AT355:AT361" si="123">(AQ355^2)/(N355*(AP355^2))+(AN355^2)/(N355*(AM355^2))</f>
        <v>0.0144186793297387</v>
      </c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5"/>
      <c r="BP355" s="15"/>
      <c r="BQ355" s="15"/>
      <c r="BR355" s="15"/>
      <c r="BS355" s="15"/>
      <c r="BT355" s="15"/>
      <c r="BU355" s="15"/>
      <c r="BV355" s="15"/>
      <c r="BW355" s="15"/>
      <c r="BX355" s="15"/>
      <c r="BY355" s="15"/>
      <c r="BZ355" s="15"/>
      <c r="CA355" s="15"/>
      <c r="CB355" s="15"/>
      <c r="CC355" s="15"/>
      <c r="CD355" s="15"/>
      <c r="CE355" s="15"/>
      <c r="CF355" s="15"/>
      <c r="CG355" s="15"/>
      <c r="CH355" s="15"/>
      <c r="CI355" s="15"/>
      <c r="CJ355" s="15"/>
      <c r="CK355" s="15"/>
      <c r="CL355" s="15"/>
      <c r="CM355" s="15"/>
      <c r="CN355" s="15"/>
      <c r="CO355" s="15"/>
      <c r="CP355" s="15"/>
    </row>
    <row r="356" spans="1:94">
      <c r="A356" s="10" t="s">
        <v>71</v>
      </c>
      <c r="B356" s="10" t="s">
        <v>74</v>
      </c>
      <c r="C356" s="10" t="s">
        <v>75</v>
      </c>
      <c r="D356" s="10" t="s">
        <v>50</v>
      </c>
      <c r="E356" s="10">
        <v>3200</v>
      </c>
      <c r="F356" s="10">
        <v>-1.7</v>
      </c>
      <c r="G356" s="10">
        <v>600</v>
      </c>
      <c r="H356" s="10" t="s">
        <v>51</v>
      </c>
      <c r="I356" s="10">
        <v>6</v>
      </c>
      <c r="J356" s="10" t="s">
        <v>57</v>
      </c>
      <c r="K356" s="31">
        <v>0.98</v>
      </c>
      <c r="L356" s="18" t="s">
        <v>53</v>
      </c>
      <c r="M356" s="19">
        <v>-2.9</v>
      </c>
      <c r="N356" s="10">
        <v>5</v>
      </c>
      <c r="O356" s="19">
        <v>711.4</v>
      </c>
      <c r="P356" s="19">
        <v>141.0512</v>
      </c>
      <c r="Q356" s="19">
        <v>63.08</v>
      </c>
      <c r="R356" s="19">
        <v>637.77</v>
      </c>
      <c r="S356" s="19">
        <v>220.2974</v>
      </c>
      <c r="T356" s="19">
        <v>98.52</v>
      </c>
      <c r="U356" s="15">
        <f t="shared" si="116"/>
        <v>-0.109257142733274</v>
      </c>
      <c r="V356" s="15">
        <f t="shared" si="117"/>
        <v>0.0317251669200697</v>
      </c>
      <c r="W356" s="19">
        <v>1919.47</v>
      </c>
      <c r="X356" s="19">
        <v>428.4619</v>
      </c>
      <c r="Y356" s="19">
        <v>191.61</v>
      </c>
      <c r="Z356" s="19">
        <v>926.31</v>
      </c>
      <c r="AA356" s="19">
        <v>457.5219</v>
      </c>
      <c r="AB356" s="19">
        <v>204.61</v>
      </c>
      <c r="AC356" s="15">
        <f t="shared" si="118"/>
        <v>-0.728595433408375</v>
      </c>
      <c r="AD356" s="15">
        <f t="shared" si="119"/>
        <v>0.0587564828090605</v>
      </c>
      <c r="AE356" s="19">
        <v>64.98</v>
      </c>
      <c r="AF356" s="19">
        <v>3.1081</v>
      </c>
      <c r="AG356" s="19">
        <v>1.39</v>
      </c>
      <c r="AH356" s="19">
        <v>68.83</v>
      </c>
      <c r="AI356" s="19">
        <v>7.6697</v>
      </c>
      <c r="AJ356" s="19">
        <v>3.43</v>
      </c>
      <c r="AK356" s="15">
        <f t="shared" si="120"/>
        <v>0.0575601661693188</v>
      </c>
      <c r="AL356" s="15">
        <f t="shared" si="121"/>
        <v>0.00294088472716808</v>
      </c>
      <c r="AM356" s="19">
        <v>2005.66</v>
      </c>
      <c r="AN356" s="19">
        <v>495.02</v>
      </c>
      <c r="AO356" s="19">
        <v>221.38</v>
      </c>
      <c r="AP356" s="19">
        <v>2030.1</v>
      </c>
      <c r="AQ356" s="19">
        <v>395.88</v>
      </c>
      <c r="AR356" s="19">
        <v>177.05</v>
      </c>
      <c r="AS356" s="15">
        <f t="shared" si="122"/>
        <v>0.0121118692751443</v>
      </c>
      <c r="AT356" s="15">
        <f t="shared" si="123"/>
        <v>0.0197885890492538</v>
      </c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  <c r="BG356" s="15"/>
      <c r="BH356" s="15"/>
      <c r="BI356" s="15"/>
      <c r="BJ356" s="15"/>
      <c r="BK356" s="15"/>
      <c r="BL356" s="15"/>
      <c r="BM356" s="15"/>
      <c r="BN356" s="15"/>
      <c r="BO356" s="15"/>
      <c r="BP356" s="15"/>
      <c r="BQ356" s="15"/>
      <c r="BR356" s="15"/>
      <c r="BS356" s="15"/>
      <c r="BT356" s="15"/>
      <c r="BU356" s="15"/>
      <c r="BV356" s="15"/>
      <c r="BW356" s="15"/>
      <c r="BX356" s="15"/>
      <c r="BY356" s="15"/>
      <c r="BZ356" s="15"/>
      <c r="CA356" s="15"/>
      <c r="CB356" s="15"/>
      <c r="CC356" s="15"/>
      <c r="CD356" s="15"/>
      <c r="CE356" s="15"/>
      <c r="CF356" s="15"/>
      <c r="CG356" s="15"/>
      <c r="CH356" s="15"/>
      <c r="CI356" s="15"/>
      <c r="CJ356" s="15"/>
      <c r="CK356" s="15"/>
      <c r="CL356" s="15"/>
      <c r="CM356" s="15"/>
      <c r="CN356" s="15"/>
      <c r="CO356" s="15"/>
      <c r="CP356" s="15"/>
    </row>
    <row r="357" spans="1:94">
      <c r="A357" s="10" t="s">
        <v>71</v>
      </c>
      <c r="B357" s="10" t="s">
        <v>74</v>
      </c>
      <c r="C357" s="10" t="s">
        <v>75</v>
      </c>
      <c r="D357" s="10" t="s">
        <v>50</v>
      </c>
      <c r="E357" s="10">
        <v>3200</v>
      </c>
      <c r="F357" s="10">
        <v>-1.7</v>
      </c>
      <c r="G357" s="10">
        <v>600</v>
      </c>
      <c r="H357" s="10" t="s">
        <v>51</v>
      </c>
      <c r="I357" s="10">
        <v>6</v>
      </c>
      <c r="J357" s="10" t="s">
        <v>57</v>
      </c>
      <c r="K357" s="31">
        <v>1.25</v>
      </c>
      <c r="L357" s="18" t="s">
        <v>53</v>
      </c>
      <c r="M357" s="19">
        <v>-3.7</v>
      </c>
      <c r="N357" s="10">
        <v>5</v>
      </c>
      <c r="O357" s="19">
        <v>711.4</v>
      </c>
      <c r="P357" s="19">
        <v>141.0512</v>
      </c>
      <c r="Q357" s="19">
        <v>63.08</v>
      </c>
      <c r="R357" s="19">
        <v>625</v>
      </c>
      <c r="S357" s="19">
        <v>49.3053</v>
      </c>
      <c r="T357" s="19">
        <v>22.05</v>
      </c>
      <c r="U357" s="15">
        <f t="shared" si="116"/>
        <v>-0.129483209777954</v>
      </c>
      <c r="V357" s="15">
        <f t="shared" si="117"/>
        <v>0.00910709130440947</v>
      </c>
      <c r="W357" s="19">
        <v>1919.47</v>
      </c>
      <c r="X357" s="19">
        <v>428.4619</v>
      </c>
      <c r="Y357" s="19">
        <v>191.61</v>
      </c>
      <c r="Z357" s="19">
        <v>2427.19</v>
      </c>
      <c r="AA357" s="19">
        <v>1176.1718</v>
      </c>
      <c r="AB357" s="19">
        <v>526</v>
      </c>
      <c r="AC357" s="15">
        <f t="shared" si="118"/>
        <v>0.234685103363502</v>
      </c>
      <c r="AD357" s="15">
        <f t="shared" si="119"/>
        <v>0.0569292119389578</v>
      </c>
      <c r="AE357" s="19">
        <v>64.98</v>
      </c>
      <c r="AF357" s="19">
        <v>3.1081</v>
      </c>
      <c r="AG357" s="19">
        <v>1.39</v>
      </c>
      <c r="AH357" s="19">
        <v>62.69</v>
      </c>
      <c r="AI357" s="19">
        <v>7.2672</v>
      </c>
      <c r="AJ357" s="19">
        <v>3.25</v>
      </c>
      <c r="AK357" s="15">
        <f t="shared" si="120"/>
        <v>-0.0358775849550774</v>
      </c>
      <c r="AL357" s="15">
        <f t="shared" si="121"/>
        <v>0.00314519203307729</v>
      </c>
      <c r="AM357" s="19">
        <v>2005.66</v>
      </c>
      <c r="AN357" s="19">
        <v>495.02</v>
      </c>
      <c r="AO357" s="19">
        <v>221.38</v>
      </c>
      <c r="AP357" s="19">
        <v>2230.92</v>
      </c>
      <c r="AQ357" s="19">
        <v>512.01</v>
      </c>
      <c r="AR357" s="19">
        <v>228.98</v>
      </c>
      <c r="AS357" s="15">
        <f t="shared" si="122"/>
        <v>0.106440872798981</v>
      </c>
      <c r="AT357" s="15">
        <f t="shared" si="123"/>
        <v>0.022717805947571</v>
      </c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  <c r="BG357" s="15"/>
      <c r="BH357" s="15"/>
      <c r="BI357" s="15"/>
      <c r="BJ357" s="15"/>
      <c r="BK357" s="15"/>
      <c r="BL357" s="15"/>
      <c r="BM357" s="15"/>
      <c r="BN357" s="15"/>
      <c r="BO357" s="15"/>
      <c r="BP357" s="15"/>
      <c r="BQ357" s="15"/>
      <c r="BR357" s="15"/>
      <c r="BS357" s="15"/>
      <c r="BT357" s="15"/>
      <c r="BU357" s="15"/>
      <c r="BV357" s="15"/>
      <c r="BW357" s="15"/>
      <c r="BX357" s="15"/>
      <c r="BY357" s="15"/>
      <c r="BZ357" s="15"/>
      <c r="CA357" s="15"/>
      <c r="CB357" s="15"/>
      <c r="CC357" s="15"/>
      <c r="CD357" s="15"/>
      <c r="CE357" s="15"/>
      <c r="CF357" s="15"/>
      <c r="CG357" s="15"/>
      <c r="CH357" s="15"/>
      <c r="CI357" s="15"/>
      <c r="CJ357" s="15"/>
      <c r="CK357" s="15"/>
      <c r="CL357" s="15"/>
      <c r="CM357" s="15"/>
      <c r="CN357" s="15"/>
      <c r="CO357" s="15"/>
      <c r="CP357" s="15"/>
    </row>
    <row r="358" spans="1:94">
      <c r="A358" s="10" t="s">
        <v>71</v>
      </c>
      <c r="B358" s="10" t="s">
        <v>74</v>
      </c>
      <c r="C358" s="10" t="s">
        <v>75</v>
      </c>
      <c r="D358" s="10" t="s">
        <v>50</v>
      </c>
      <c r="E358" s="10">
        <v>3200</v>
      </c>
      <c r="F358" s="10">
        <v>-1.7</v>
      </c>
      <c r="G358" s="10">
        <v>600</v>
      </c>
      <c r="H358" s="10" t="s">
        <v>51</v>
      </c>
      <c r="I358" s="10">
        <v>6</v>
      </c>
      <c r="J358" s="10" t="s">
        <v>57</v>
      </c>
      <c r="K358" s="31">
        <v>1.88</v>
      </c>
      <c r="L358" s="18" t="s">
        <v>53</v>
      </c>
      <c r="M358" s="19">
        <v>-1</v>
      </c>
      <c r="N358" s="10">
        <v>5</v>
      </c>
      <c r="O358" s="19">
        <v>711.4</v>
      </c>
      <c r="P358" s="19">
        <v>141.0512</v>
      </c>
      <c r="Q358" s="19">
        <v>63.08</v>
      </c>
      <c r="R358" s="19">
        <v>435.55</v>
      </c>
      <c r="S358" s="19">
        <v>85.1718</v>
      </c>
      <c r="T358" s="19">
        <v>38.09</v>
      </c>
      <c r="U358" s="15">
        <f t="shared" si="116"/>
        <v>-0.490625259249454</v>
      </c>
      <c r="V358" s="15">
        <f t="shared" si="117"/>
        <v>0.0155103729000948</v>
      </c>
      <c r="W358" s="19">
        <v>1919.47</v>
      </c>
      <c r="X358" s="19">
        <v>428.4619</v>
      </c>
      <c r="Y358" s="19">
        <v>191.61</v>
      </c>
      <c r="Z358" s="19">
        <v>1780.99</v>
      </c>
      <c r="AA358" s="19">
        <v>347.2166</v>
      </c>
      <c r="AB358" s="19">
        <v>155.28</v>
      </c>
      <c r="AC358" s="15">
        <f t="shared" si="118"/>
        <v>-0.0748797167978816</v>
      </c>
      <c r="AD358" s="15">
        <f t="shared" si="119"/>
        <v>0.0175669838243962</v>
      </c>
      <c r="AE358" s="19">
        <v>64.98</v>
      </c>
      <c r="AF358" s="19">
        <v>3.1081</v>
      </c>
      <c r="AG358" s="19">
        <v>1.39</v>
      </c>
      <c r="AH358" s="19">
        <v>70.03</v>
      </c>
      <c r="AI358" s="19">
        <v>10.2188</v>
      </c>
      <c r="AJ358" s="19">
        <v>4.57</v>
      </c>
      <c r="AK358" s="15">
        <f t="shared" si="120"/>
        <v>0.0748441914264726</v>
      </c>
      <c r="AL358" s="15">
        <f t="shared" si="121"/>
        <v>0.00471612111645466</v>
      </c>
      <c r="AM358" s="19">
        <v>2005.66</v>
      </c>
      <c r="AN358" s="19">
        <v>495.02</v>
      </c>
      <c r="AO358" s="19">
        <v>221.38</v>
      </c>
      <c r="AP358" s="19">
        <v>2070.6</v>
      </c>
      <c r="AQ358" s="19">
        <v>388.88</v>
      </c>
      <c r="AR358" s="19">
        <v>173.91</v>
      </c>
      <c r="AS358" s="15">
        <f t="shared" si="122"/>
        <v>0.0318652367008676</v>
      </c>
      <c r="AT358" s="15">
        <f t="shared" si="123"/>
        <v>0.019237727112219</v>
      </c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15"/>
      <c r="BF358" s="15"/>
      <c r="BG358" s="15"/>
      <c r="BH358" s="15"/>
      <c r="BI358" s="15"/>
      <c r="BJ358" s="15"/>
      <c r="BK358" s="15"/>
      <c r="BL358" s="15"/>
      <c r="BM358" s="15"/>
      <c r="BN358" s="15"/>
      <c r="BO358" s="15"/>
      <c r="BP358" s="15"/>
      <c r="BQ358" s="15"/>
      <c r="BR358" s="15"/>
      <c r="BS358" s="15"/>
      <c r="BT358" s="15"/>
      <c r="BU358" s="15"/>
      <c r="BV358" s="15"/>
      <c r="BW358" s="15"/>
      <c r="BX358" s="15"/>
      <c r="BY358" s="15"/>
      <c r="BZ358" s="15"/>
      <c r="CA358" s="15"/>
      <c r="CB358" s="15"/>
      <c r="CC358" s="15"/>
      <c r="CD358" s="15"/>
      <c r="CE358" s="15"/>
      <c r="CF358" s="15"/>
      <c r="CG358" s="15"/>
      <c r="CH358" s="15"/>
      <c r="CI358" s="15"/>
      <c r="CJ358" s="15"/>
      <c r="CK358" s="15"/>
      <c r="CL358" s="15"/>
      <c r="CM358" s="15"/>
      <c r="CN358" s="15"/>
      <c r="CO358" s="15"/>
      <c r="CP358" s="15"/>
    </row>
    <row r="359" spans="1:94">
      <c r="A359" s="7" t="s">
        <v>47</v>
      </c>
      <c r="B359" s="7" t="s">
        <v>139</v>
      </c>
      <c r="C359" s="7" t="s">
        <v>140</v>
      </c>
      <c r="D359" s="7" t="s">
        <v>50</v>
      </c>
      <c r="E359" s="9">
        <v>4501</v>
      </c>
      <c r="F359" s="9">
        <v>-2.1</v>
      </c>
      <c r="G359" s="9">
        <v>406</v>
      </c>
      <c r="H359" s="7" t="s">
        <v>51</v>
      </c>
      <c r="I359" s="9">
        <v>4</v>
      </c>
      <c r="J359" s="7" t="s">
        <v>52</v>
      </c>
      <c r="K359" s="15">
        <v>1.1</v>
      </c>
      <c r="L359" s="12" t="s">
        <v>53</v>
      </c>
      <c r="M359" s="15">
        <v>-28</v>
      </c>
      <c r="N359" s="9">
        <v>4</v>
      </c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>
        <v>54.6853</v>
      </c>
      <c r="AF359" s="15">
        <f>AG359*(N359^0.5)</f>
        <v>9.7902</v>
      </c>
      <c r="AG359" s="15">
        <v>4.8951</v>
      </c>
      <c r="AH359" s="15">
        <v>56.2238</v>
      </c>
      <c r="AI359" s="15">
        <f>AJ359*(N359^0.5)</f>
        <v>4.1958</v>
      </c>
      <c r="AJ359" s="15">
        <v>2.0979</v>
      </c>
      <c r="AK359" s="15">
        <f t="shared" si="120"/>
        <v>0.0277452200613739</v>
      </c>
      <c r="AL359" s="15">
        <f t="shared" si="121"/>
        <v>0.00940504468652994</v>
      </c>
      <c r="AM359" s="15">
        <v>682.028</v>
      </c>
      <c r="AN359" s="15">
        <f>AO359*(N359^0.5)</f>
        <v>70.046</v>
      </c>
      <c r="AO359" s="15">
        <v>35.023</v>
      </c>
      <c r="AP359" s="15">
        <v>746.544</v>
      </c>
      <c r="AQ359" s="15">
        <f>AR359*(N359^0.5)</f>
        <v>92.166</v>
      </c>
      <c r="AR359" s="15">
        <v>46.083</v>
      </c>
      <c r="AS359" s="15">
        <f t="shared" si="122"/>
        <v>0.0903838442511402</v>
      </c>
      <c r="AT359" s="15">
        <f t="shared" si="123"/>
        <v>0.00644735321371122</v>
      </c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  <c r="BG359" s="15"/>
      <c r="BH359" s="15"/>
      <c r="BI359" s="15"/>
      <c r="BJ359" s="15"/>
      <c r="BK359" s="15"/>
      <c r="BL359" s="15"/>
      <c r="BM359" s="15"/>
      <c r="BN359" s="15"/>
      <c r="BO359" s="15"/>
      <c r="BP359" s="15"/>
      <c r="BQ359" s="15"/>
      <c r="BR359" s="15"/>
      <c r="BS359" s="15"/>
      <c r="BT359" s="15"/>
      <c r="BU359" s="15"/>
      <c r="BV359" s="15"/>
      <c r="BW359" s="15"/>
      <c r="BX359" s="15"/>
      <c r="BY359" s="15"/>
      <c r="BZ359" s="15"/>
      <c r="CA359" s="15"/>
      <c r="CB359" s="15"/>
      <c r="CC359" s="15"/>
      <c r="CD359" s="15"/>
      <c r="CE359" s="15"/>
      <c r="CF359" s="15"/>
      <c r="CG359" s="15"/>
      <c r="CH359" s="15"/>
      <c r="CI359" s="15"/>
      <c r="CJ359" s="15"/>
      <c r="CK359" s="15"/>
      <c r="CL359" s="15"/>
      <c r="CM359" s="15"/>
      <c r="CN359" s="15"/>
      <c r="CO359" s="15"/>
      <c r="CP359" s="15"/>
    </row>
    <row r="360" spans="1:94">
      <c r="A360" s="7" t="s">
        <v>47</v>
      </c>
      <c r="B360" s="7" t="s">
        <v>139</v>
      </c>
      <c r="C360" s="7" t="s">
        <v>140</v>
      </c>
      <c r="D360" s="7" t="s">
        <v>50</v>
      </c>
      <c r="E360" s="9">
        <v>4501</v>
      </c>
      <c r="F360" s="9">
        <v>-2.1</v>
      </c>
      <c r="G360" s="9">
        <v>406</v>
      </c>
      <c r="H360" s="7" t="s">
        <v>51</v>
      </c>
      <c r="I360" s="9">
        <v>4</v>
      </c>
      <c r="J360" s="7" t="s">
        <v>52</v>
      </c>
      <c r="K360" s="15">
        <v>1.1</v>
      </c>
      <c r="L360" s="12" t="s">
        <v>53</v>
      </c>
      <c r="M360" s="15">
        <v>-28</v>
      </c>
      <c r="N360" s="9">
        <v>4</v>
      </c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>
        <v>32.7273</v>
      </c>
      <c r="AF360" s="15">
        <f>AG360*(N360^0.5)</f>
        <v>9.5104</v>
      </c>
      <c r="AG360" s="15">
        <v>4.7552</v>
      </c>
      <c r="AH360" s="15">
        <v>37.4825</v>
      </c>
      <c r="AI360" s="15">
        <f>AJ360*(N360^0.5)</f>
        <v>8.3916</v>
      </c>
      <c r="AJ360" s="15">
        <v>4.1958</v>
      </c>
      <c r="AK360" s="15">
        <f t="shared" si="120"/>
        <v>0.13566456540215</v>
      </c>
      <c r="AL360" s="15">
        <f t="shared" si="121"/>
        <v>0.0336420260991614</v>
      </c>
      <c r="AM360" s="15">
        <v>453.456</v>
      </c>
      <c r="AN360" s="15">
        <f>AO360*(N360^0.5)</f>
        <v>125.346</v>
      </c>
      <c r="AO360" s="15">
        <v>62.673</v>
      </c>
      <c r="AP360" s="15">
        <v>565.899</v>
      </c>
      <c r="AQ360" s="15">
        <f>AR360*(N360^0.5)</f>
        <v>110.598</v>
      </c>
      <c r="AR360" s="15">
        <v>55.299</v>
      </c>
      <c r="AS360" s="15">
        <f t="shared" si="122"/>
        <v>0.221517375355369</v>
      </c>
      <c r="AT360" s="15">
        <f t="shared" si="123"/>
        <v>0.0286514937780694</v>
      </c>
      <c r="AU360" s="15"/>
      <c r="AV360" s="15"/>
      <c r="AW360" s="15"/>
      <c r="AX360" s="15"/>
      <c r="AY360" s="15"/>
      <c r="AZ360" s="15"/>
      <c r="BA360" s="15"/>
      <c r="BB360" s="15"/>
      <c r="BC360" s="15"/>
      <c r="BD360" s="15"/>
      <c r="BE360" s="15"/>
      <c r="BF360" s="15"/>
      <c r="BG360" s="15"/>
      <c r="BH360" s="15"/>
      <c r="BI360" s="15"/>
      <c r="BJ360" s="15"/>
      <c r="BK360" s="15"/>
      <c r="BL360" s="15"/>
      <c r="BM360" s="15"/>
      <c r="BN360" s="15"/>
      <c r="BO360" s="15"/>
      <c r="BP360" s="15"/>
      <c r="BQ360" s="15"/>
      <c r="BR360" s="15"/>
      <c r="BS360" s="15"/>
      <c r="BT360" s="15"/>
      <c r="BU360" s="15"/>
      <c r="BV360" s="15"/>
      <c r="BW360" s="15"/>
      <c r="BX360" s="15"/>
      <c r="BY360" s="15"/>
      <c r="BZ360" s="15"/>
      <c r="CA360" s="15"/>
      <c r="CB360" s="15"/>
      <c r="CC360" s="15"/>
      <c r="CD360" s="15"/>
      <c r="CE360" s="15"/>
      <c r="CF360" s="15"/>
      <c r="CG360" s="15"/>
      <c r="CH360" s="15"/>
      <c r="CI360" s="15"/>
      <c r="CJ360" s="15"/>
      <c r="CK360" s="15"/>
      <c r="CL360" s="15"/>
      <c r="CM360" s="15"/>
      <c r="CN360" s="15"/>
      <c r="CO360" s="15"/>
      <c r="CP360" s="15"/>
    </row>
    <row r="361" spans="1:94">
      <c r="A361" s="7" t="s">
        <v>47</v>
      </c>
      <c r="B361" s="7" t="s">
        <v>139</v>
      </c>
      <c r="C361" s="7" t="s">
        <v>140</v>
      </c>
      <c r="D361" s="7" t="s">
        <v>50</v>
      </c>
      <c r="E361" s="9">
        <v>4501</v>
      </c>
      <c r="F361" s="9">
        <v>-2.1</v>
      </c>
      <c r="G361" s="9">
        <v>406</v>
      </c>
      <c r="H361" s="7" t="s">
        <v>51</v>
      </c>
      <c r="I361" s="9">
        <v>4</v>
      </c>
      <c r="J361" s="7" t="s">
        <v>52</v>
      </c>
      <c r="K361" s="15">
        <v>1.1</v>
      </c>
      <c r="L361" s="12" t="s">
        <v>53</v>
      </c>
      <c r="M361" s="15">
        <v>-28</v>
      </c>
      <c r="N361" s="9">
        <v>4</v>
      </c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>
        <v>19.021</v>
      </c>
      <c r="AF361" s="15">
        <f>AG361*(N361^0.5)</f>
        <v>5.035</v>
      </c>
      <c r="AG361" s="15">
        <v>2.5175</v>
      </c>
      <c r="AH361" s="15">
        <v>19.8601</v>
      </c>
      <c r="AI361" s="15">
        <f>AJ361*(N361^0.5)</f>
        <v>3.9162</v>
      </c>
      <c r="AJ361" s="15">
        <v>1.9581</v>
      </c>
      <c r="AK361" s="15">
        <f t="shared" si="120"/>
        <v>0.0431690618803726</v>
      </c>
      <c r="AL361" s="15">
        <f t="shared" si="121"/>
        <v>0.0272384145893185</v>
      </c>
      <c r="AM361" s="15">
        <v>224.885</v>
      </c>
      <c r="AN361" s="15">
        <f>AO361*(N361^0.5)</f>
        <v>47.926</v>
      </c>
      <c r="AO361" s="15">
        <v>23.963</v>
      </c>
      <c r="AP361" s="15">
        <v>250.691</v>
      </c>
      <c r="AQ361" s="15">
        <f>AR361*(N361^0.5)</f>
        <v>51.614</v>
      </c>
      <c r="AR361" s="15">
        <v>25.807</v>
      </c>
      <c r="AS361" s="15">
        <f t="shared" si="122"/>
        <v>0.108631944606892</v>
      </c>
      <c r="AT361" s="15">
        <f t="shared" si="123"/>
        <v>0.021951683852357</v>
      </c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  <c r="BG361" s="15"/>
      <c r="BH361" s="15"/>
      <c r="BI361" s="15"/>
      <c r="BJ361" s="15"/>
      <c r="BK361" s="15"/>
      <c r="BL361" s="15"/>
      <c r="BM361" s="15"/>
      <c r="BN361" s="15"/>
      <c r="BO361" s="15"/>
      <c r="BP361" s="15"/>
      <c r="BQ361" s="15"/>
      <c r="BR361" s="15"/>
      <c r="BS361" s="15"/>
      <c r="BT361" s="15"/>
      <c r="BU361" s="15"/>
      <c r="BV361" s="15"/>
      <c r="BW361" s="15"/>
      <c r="BX361" s="15"/>
      <c r="BY361" s="15"/>
      <c r="BZ361" s="15"/>
      <c r="CA361" s="15"/>
      <c r="CB361" s="15"/>
      <c r="CC361" s="15"/>
      <c r="CD361" s="15"/>
      <c r="CE361" s="15"/>
      <c r="CF361" s="15"/>
      <c r="CG361" s="15"/>
      <c r="CH361" s="15"/>
      <c r="CI361" s="15"/>
      <c r="CJ361" s="15"/>
      <c r="CK361" s="15"/>
      <c r="CL361" s="15"/>
      <c r="CM361" s="15"/>
      <c r="CN361" s="15"/>
      <c r="CO361" s="15"/>
      <c r="CP361" s="15"/>
    </row>
    <row r="362" spans="1:94">
      <c r="A362" s="7" t="s">
        <v>83</v>
      </c>
      <c r="B362" s="7" t="s">
        <v>89</v>
      </c>
      <c r="C362" s="7" t="s">
        <v>90</v>
      </c>
      <c r="D362" s="7" t="s">
        <v>50</v>
      </c>
      <c r="E362" s="9">
        <v>4333</v>
      </c>
      <c r="F362" s="9">
        <v>1.3</v>
      </c>
      <c r="G362" s="9">
        <v>398.7</v>
      </c>
      <c r="H362" s="7" t="s">
        <v>51</v>
      </c>
      <c r="I362" s="9">
        <v>5</v>
      </c>
      <c r="J362" s="7" t="s">
        <v>57</v>
      </c>
      <c r="K362" s="9">
        <v>1.31</v>
      </c>
      <c r="L362" s="12" t="s">
        <v>53</v>
      </c>
      <c r="M362" s="15">
        <v>-0.02</v>
      </c>
      <c r="N362" s="9">
        <v>3</v>
      </c>
      <c r="O362" s="15">
        <v>22.5701</v>
      </c>
      <c r="P362" s="15">
        <f>Q362*(N362^0.5)</f>
        <v>1.88273922782737</v>
      </c>
      <c r="Q362" s="15">
        <v>1.087</v>
      </c>
      <c r="R362" s="15">
        <v>22.6236</v>
      </c>
      <c r="S362" s="15">
        <v>1.0898</v>
      </c>
      <c r="T362" s="15"/>
      <c r="U362" s="15">
        <f t="shared" ref="U362:U383" si="124">LN(R362)-LN(O362)</f>
        <v>0.00236758773860357</v>
      </c>
      <c r="V362" s="15">
        <f t="shared" ref="V362:V383" si="125">(S362^2)/(N362*(R362^2))+(P362^2)/(N362*(O362^2))</f>
        <v>0.00309296766425875</v>
      </c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  <c r="BO362" s="15"/>
      <c r="BP362" s="15"/>
      <c r="BQ362" s="15"/>
      <c r="BR362" s="15"/>
      <c r="BS362" s="15"/>
      <c r="BT362" s="15"/>
      <c r="BU362" s="15"/>
      <c r="BV362" s="15"/>
      <c r="BW362" s="15"/>
      <c r="BX362" s="15"/>
      <c r="BY362" s="15"/>
      <c r="BZ362" s="15"/>
      <c r="CA362" s="15"/>
      <c r="CB362" s="15"/>
      <c r="CC362" s="15"/>
      <c r="CD362" s="15"/>
      <c r="CE362" s="15"/>
      <c r="CF362" s="15"/>
      <c r="CG362" s="15"/>
      <c r="CH362" s="15"/>
      <c r="CI362" s="15"/>
      <c r="CJ362" s="15"/>
      <c r="CK362" s="15"/>
      <c r="CL362" s="15"/>
      <c r="CM362" s="15"/>
      <c r="CN362" s="15"/>
      <c r="CO362" s="15"/>
      <c r="CP362" s="15"/>
    </row>
    <row r="363" spans="1:94">
      <c r="A363" s="7" t="s">
        <v>83</v>
      </c>
      <c r="B363" s="7" t="s">
        <v>89</v>
      </c>
      <c r="C363" s="7" t="s">
        <v>90</v>
      </c>
      <c r="D363" s="7" t="s">
        <v>50</v>
      </c>
      <c r="E363" s="9">
        <v>4333</v>
      </c>
      <c r="F363" s="9">
        <v>1.3</v>
      </c>
      <c r="G363" s="9">
        <v>398.7</v>
      </c>
      <c r="H363" s="7" t="s">
        <v>51</v>
      </c>
      <c r="I363" s="9">
        <v>5</v>
      </c>
      <c r="J363" s="7" t="s">
        <v>57</v>
      </c>
      <c r="K363" s="9">
        <v>1.31</v>
      </c>
      <c r="L363" s="12" t="s">
        <v>53</v>
      </c>
      <c r="M363" s="15">
        <v>-0.02</v>
      </c>
      <c r="N363" s="9">
        <v>3</v>
      </c>
      <c r="O363" s="15">
        <v>16.1612</v>
      </c>
      <c r="P363" s="15">
        <f t="shared" ref="P363:P379" si="126">Q363*(N363^0.5)</f>
        <v>0.627522007582201</v>
      </c>
      <c r="Q363" s="15">
        <v>0.362299999999998</v>
      </c>
      <c r="R363" s="15">
        <v>16.9365</v>
      </c>
      <c r="S363" s="15">
        <v>0.724600000000002</v>
      </c>
      <c r="T363" s="15"/>
      <c r="U363" s="15">
        <f t="shared" si="124"/>
        <v>0.0468577485448036</v>
      </c>
      <c r="V363" s="15">
        <f t="shared" si="125"/>
        <v>0.00111269977799666</v>
      </c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  <c r="BB363" s="15"/>
      <c r="BC363" s="15"/>
      <c r="BD363" s="15"/>
      <c r="BE363" s="15"/>
      <c r="BF363" s="15"/>
      <c r="BG363" s="15"/>
      <c r="BH363" s="15"/>
      <c r="BI363" s="15"/>
      <c r="BJ363" s="15"/>
      <c r="BK363" s="15"/>
      <c r="BL363" s="15"/>
      <c r="BM363" s="15"/>
      <c r="BN363" s="15"/>
      <c r="BO363" s="15"/>
      <c r="BP363" s="15"/>
      <c r="BQ363" s="15"/>
      <c r="BR363" s="15"/>
      <c r="BS363" s="15"/>
      <c r="BT363" s="15"/>
      <c r="BU363" s="15"/>
      <c r="BV363" s="15"/>
      <c r="BW363" s="15"/>
      <c r="BX363" s="15"/>
      <c r="BY363" s="15"/>
      <c r="BZ363" s="15"/>
      <c r="CA363" s="15"/>
      <c r="CB363" s="15"/>
      <c r="CC363" s="15"/>
      <c r="CD363" s="15"/>
      <c r="CE363" s="15"/>
      <c r="CF363" s="15"/>
      <c r="CG363" s="15"/>
      <c r="CH363" s="15"/>
      <c r="CI363" s="15"/>
      <c r="CJ363" s="15"/>
      <c r="CK363" s="15"/>
      <c r="CL363" s="15"/>
      <c r="CM363" s="15"/>
      <c r="CN363" s="15"/>
      <c r="CO363" s="15"/>
      <c r="CP363" s="15"/>
    </row>
    <row r="364" spans="1:94">
      <c r="A364" s="7" t="s">
        <v>83</v>
      </c>
      <c r="B364" s="7" t="s">
        <v>89</v>
      </c>
      <c r="C364" s="7" t="s">
        <v>102</v>
      </c>
      <c r="D364" s="7" t="s">
        <v>50</v>
      </c>
      <c r="E364" s="9">
        <v>4333</v>
      </c>
      <c r="F364" s="9">
        <v>1.3</v>
      </c>
      <c r="G364" s="9">
        <v>398.7</v>
      </c>
      <c r="H364" s="7" t="s">
        <v>51</v>
      </c>
      <c r="I364" s="9">
        <v>5</v>
      </c>
      <c r="J364" s="7" t="s">
        <v>57</v>
      </c>
      <c r="K364" s="9">
        <v>1.27</v>
      </c>
      <c r="L364" s="12" t="s">
        <v>53</v>
      </c>
      <c r="M364" s="15">
        <v>-0.03</v>
      </c>
      <c r="N364" s="9">
        <v>3</v>
      </c>
      <c r="O364" s="15">
        <v>29.0898</v>
      </c>
      <c r="P364" s="15">
        <f t="shared" si="126"/>
        <v>4.39767700041738</v>
      </c>
      <c r="Q364" s="15">
        <v>2.539</v>
      </c>
      <c r="R364" s="15">
        <v>23.3464</v>
      </c>
      <c r="S364" s="15">
        <v>1.4464</v>
      </c>
      <c r="T364" s="15"/>
      <c r="U364" s="15">
        <f t="shared" si="124"/>
        <v>-0.219944800628862</v>
      </c>
      <c r="V364" s="15">
        <f t="shared" si="125"/>
        <v>0.00889747960464313</v>
      </c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5"/>
      <c r="BF364" s="15"/>
      <c r="BG364" s="15"/>
      <c r="BH364" s="15"/>
      <c r="BI364" s="15"/>
      <c r="BJ364" s="15"/>
      <c r="BK364" s="15"/>
      <c r="BL364" s="15"/>
      <c r="BM364" s="15"/>
      <c r="BN364" s="15"/>
      <c r="BO364" s="15"/>
      <c r="BP364" s="15"/>
      <c r="BQ364" s="15"/>
      <c r="BR364" s="15"/>
      <c r="BS364" s="15"/>
      <c r="BT364" s="15"/>
      <c r="BU364" s="15"/>
      <c r="BV364" s="15"/>
      <c r="BW364" s="15"/>
      <c r="BX364" s="15"/>
      <c r="BY364" s="15"/>
      <c r="BZ364" s="15"/>
      <c r="CA364" s="15"/>
      <c r="CB364" s="15"/>
      <c r="CC364" s="15"/>
      <c r="CD364" s="15"/>
      <c r="CE364" s="15"/>
      <c r="CF364" s="15"/>
      <c r="CG364" s="15"/>
      <c r="CH364" s="15"/>
      <c r="CI364" s="15"/>
      <c r="CJ364" s="15"/>
      <c r="CK364" s="15"/>
      <c r="CL364" s="15"/>
      <c r="CM364" s="15"/>
      <c r="CN364" s="15"/>
      <c r="CO364" s="15"/>
      <c r="CP364" s="15"/>
    </row>
    <row r="365" spans="1:94">
      <c r="A365" s="7" t="s">
        <v>83</v>
      </c>
      <c r="B365" s="7" t="s">
        <v>89</v>
      </c>
      <c r="C365" s="7" t="s">
        <v>102</v>
      </c>
      <c r="D365" s="7" t="s">
        <v>50</v>
      </c>
      <c r="E365" s="9">
        <v>4333</v>
      </c>
      <c r="F365" s="9">
        <v>1.3</v>
      </c>
      <c r="G365" s="9">
        <v>398.7</v>
      </c>
      <c r="H365" s="7" t="s">
        <v>51</v>
      </c>
      <c r="I365" s="9">
        <v>5</v>
      </c>
      <c r="J365" s="7" t="s">
        <v>57</v>
      </c>
      <c r="K365" s="9">
        <v>1.27</v>
      </c>
      <c r="L365" s="12" t="s">
        <v>53</v>
      </c>
      <c r="M365" s="15">
        <v>-0.03</v>
      </c>
      <c r="N365" s="9">
        <v>3</v>
      </c>
      <c r="O365" s="15">
        <v>19.0522</v>
      </c>
      <c r="P365" s="15">
        <f t="shared" si="126"/>
        <v>1.88741576500781</v>
      </c>
      <c r="Q365" s="15">
        <v>1.0897</v>
      </c>
      <c r="R365" s="15">
        <v>20.1954</v>
      </c>
      <c r="S365" s="15">
        <v>0.362300000000001</v>
      </c>
      <c r="T365" s="15"/>
      <c r="U365" s="15">
        <f t="shared" si="124"/>
        <v>0.0582722752330445</v>
      </c>
      <c r="V365" s="15">
        <f t="shared" si="125"/>
        <v>0.00337860254628112</v>
      </c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  <c r="BG365" s="15"/>
      <c r="BH365" s="15"/>
      <c r="BI365" s="15"/>
      <c r="BJ365" s="15"/>
      <c r="BK365" s="15"/>
      <c r="BL365" s="15"/>
      <c r="BM365" s="15"/>
      <c r="BN365" s="15"/>
      <c r="BO365" s="15"/>
      <c r="BP365" s="15"/>
      <c r="BQ365" s="15"/>
      <c r="BR365" s="15"/>
      <c r="BS365" s="15"/>
      <c r="BT365" s="15"/>
      <c r="BU365" s="15"/>
      <c r="BV365" s="15"/>
      <c r="BW365" s="15"/>
      <c r="BX365" s="15"/>
      <c r="BY365" s="15"/>
      <c r="BZ365" s="15"/>
      <c r="CA365" s="15"/>
      <c r="CB365" s="15"/>
      <c r="CC365" s="15"/>
      <c r="CD365" s="15"/>
      <c r="CE365" s="15"/>
      <c r="CF365" s="15"/>
      <c r="CG365" s="15"/>
      <c r="CH365" s="15"/>
      <c r="CI365" s="15"/>
      <c r="CJ365" s="15"/>
      <c r="CK365" s="15"/>
      <c r="CL365" s="15"/>
      <c r="CM365" s="15"/>
      <c r="CN365" s="15"/>
      <c r="CO365" s="15"/>
      <c r="CP365" s="15"/>
    </row>
    <row r="366" spans="1:94">
      <c r="A366" s="7" t="s">
        <v>83</v>
      </c>
      <c r="B366" s="7" t="s">
        <v>103</v>
      </c>
      <c r="C366" s="7" t="s">
        <v>141</v>
      </c>
      <c r="D366" s="7" t="s">
        <v>50</v>
      </c>
      <c r="E366" s="9">
        <v>4333</v>
      </c>
      <c r="F366" s="9">
        <v>1.3</v>
      </c>
      <c r="G366" s="9">
        <v>398.7</v>
      </c>
      <c r="H366" s="7" t="s">
        <v>51</v>
      </c>
      <c r="I366" s="9">
        <v>5</v>
      </c>
      <c r="J366" s="7" t="s">
        <v>57</v>
      </c>
      <c r="K366" s="9">
        <v>1.17</v>
      </c>
      <c r="L366" s="12" t="s">
        <v>53</v>
      </c>
      <c r="M366" s="15">
        <v>-0.04</v>
      </c>
      <c r="N366" s="9">
        <v>3</v>
      </c>
      <c r="O366" s="15">
        <v>35.9718</v>
      </c>
      <c r="P366" s="15">
        <f t="shared" si="126"/>
        <v>1.2550440151644</v>
      </c>
      <c r="Q366" s="15">
        <v>0.724599999999995</v>
      </c>
      <c r="R366" s="15">
        <v>33.4891</v>
      </c>
      <c r="S366" s="15">
        <v>0.727499999999999</v>
      </c>
      <c r="T366" s="15"/>
      <c r="U366" s="15">
        <f t="shared" si="124"/>
        <v>-0.0715152854055372</v>
      </c>
      <c r="V366" s="15">
        <f t="shared" si="125"/>
        <v>0.000563066167968517</v>
      </c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  <c r="BG366" s="15"/>
      <c r="BH366" s="15"/>
      <c r="BI366" s="15"/>
      <c r="BJ366" s="15"/>
      <c r="BK366" s="15"/>
      <c r="BL366" s="15"/>
      <c r="BM366" s="15"/>
      <c r="BN366" s="15"/>
      <c r="BO366" s="15"/>
      <c r="BP366" s="15"/>
      <c r="BQ366" s="15"/>
      <c r="BR366" s="15"/>
      <c r="BS366" s="15"/>
      <c r="BT366" s="15"/>
      <c r="BU366" s="15"/>
      <c r="BV366" s="15"/>
      <c r="BW366" s="15"/>
      <c r="BX366" s="15"/>
      <c r="BY366" s="15"/>
      <c r="BZ366" s="15"/>
      <c r="CA366" s="15"/>
      <c r="CB366" s="15"/>
      <c r="CC366" s="15"/>
      <c r="CD366" s="15"/>
      <c r="CE366" s="15"/>
      <c r="CF366" s="15"/>
      <c r="CG366" s="15"/>
      <c r="CH366" s="15"/>
      <c r="CI366" s="15"/>
      <c r="CJ366" s="15"/>
      <c r="CK366" s="15"/>
      <c r="CL366" s="15"/>
      <c r="CM366" s="15"/>
      <c r="CN366" s="15"/>
      <c r="CO366" s="15"/>
      <c r="CP366" s="15"/>
    </row>
    <row r="367" spans="1:94">
      <c r="A367" s="7" t="s">
        <v>83</v>
      </c>
      <c r="B367" s="7" t="s">
        <v>103</v>
      </c>
      <c r="C367" s="7" t="s">
        <v>141</v>
      </c>
      <c r="D367" s="7" t="s">
        <v>50</v>
      </c>
      <c r="E367" s="9">
        <v>4333</v>
      </c>
      <c r="F367" s="9">
        <v>1.3</v>
      </c>
      <c r="G367" s="9">
        <v>398.7</v>
      </c>
      <c r="H367" s="7" t="s">
        <v>51</v>
      </c>
      <c r="I367" s="9">
        <v>5</v>
      </c>
      <c r="J367" s="7" t="s">
        <v>57</v>
      </c>
      <c r="K367" s="9">
        <v>1.17</v>
      </c>
      <c r="L367" s="12" t="s">
        <v>53</v>
      </c>
      <c r="M367" s="15">
        <v>-0.04</v>
      </c>
      <c r="N367" s="9">
        <v>3</v>
      </c>
      <c r="O367" s="15">
        <v>24.8529</v>
      </c>
      <c r="P367" s="15">
        <f t="shared" si="126"/>
        <v>1.2598937574256</v>
      </c>
      <c r="Q367" s="15">
        <v>0.727399999999999</v>
      </c>
      <c r="R367" s="15">
        <v>27.802</v>
      </c>
      <c r="S367" s="15">
        <v>1.4493</v>
      </c>
      <c r="T367" s="15"/>
      <c r="U367" s="15">
        <f t="shared" si="124"/>
        <v>0.112133514619995</v>
      </c>
      <c r="V367" s="15">
        <f t="shared" si="125"/>
        <v>0.00176245116875893</v>
      </c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15"/>
      <c r="BI367" s="15"/>
      <c r="BJ367" s="15"/>
      <c r="BK367" s="15"/>
      <c r="BL367" s="15"/>
      <c r="BM367" s="15"/>
      <c r="BN367" s="15"/>
      <c r="BO367" s="15"/>
      <c r="BP367" s="15"/>
      <c r="BQ367" s="15"/>
      <c r="BR367" s="15"/>
      <c r="BS367" s="15"/>
      <c r="BT367" s="15"/>
      <c r="BU367" s="15"/>
      <c r="BV367" s="15"/>
      <c r="BW367" s="15"/>
      <c r="BX367" s="15"/>
      <c r="BY367" s="15"/>
      <c r="BZ367" s="15"/>
      <c r="CA367" s="15"/>
      <c r="CB367" s="15"/>
      <c r="CC367" s="15"/>
      <c r="CD367" s="15"/>
      <c r="CE367" s="15"/>
      <c r="CF367" s="15"/>
      <c r="CG367" s="15"/>
      <c r="CH367" s="15"/>
      <c r="CI367" s="15"/>
      <c r="CJ367" s="15"/>
      <c r="CK367" s="15"/>
      <c r="CL367" s="15"/>
      <c r="CM367" s="15"/>
      <c r="CN367" s="15"/>
      <c r="CO367" s="15"/>
      <c r="CP367" s="15"/>
    </row>
    <row r="368" spans="1:94">
      <c r="A368" s="7" t="s">
        <v>83</v>
      </c>
      <c r="B368" s="7" t="s">
        <v>89</v>
      </c>
      <c r="C368" s="7" t="s">
        <v>90</v>
      </c>
      <c r="D368" s="7" t="s">
        <v>50</v>
      </c>
      <c r="E368" s="9">
        <v>4333</v>
      </c>
      <c r="F368" s="9">
        <v>1.3</v>
      </c>
      <c r="G368" s="9">
        <v>398.7</v>
      </c>
      <c r="H368" s="7" t="s">
        <v>51</v>
      </c>
      <c r="I368" s="9">
        <v>6</v>
      </c>
      <c r="J368" s="7" t="s">
        <v>57</v>
      </c>
      <c r="K368" s="9">
        <v>1.31</v>
      </c>
      <c r="L368" s="12" t="s">
        <v>53</v>
      </c>
      <c r="M368" s="15">
        <v>-0.02</v>
      </c>
      <c r="N368" s="9">
        <v>3</v>
      </c>
      <c r="O368" s="15">
        <v>27.4019</v>
      </c>
      <c r="P368" s="15">
        <f t="shared" si="126"/>
        <v>1.25054068306473</v>
      </c>
      <c r="Q368" s="15">
        <v>0.721999999999998</v>
      </c>
      <c r="R368" s="15">
        <v>26.302</v>
      </c>
      <c r="S368" s="15">
        <v>1.8041</v>
      </c>
      <c r="T368" s="15"/>
      <c r="U368" s="15">
        <f t="shared" si="124"/>
        <v>-0.0409673721358259</v>
      </c>
      <c r="V368" s="15">
        <f t="shared" si="125"/>
        <v>0.00226252114168543</v>
      </c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/>
      <c r="BO368" s="15"/>
      <c r="BP368" s="15"/>
      <c r="BQ368" s="15"/>
      <c r="BR368" s="15"/>
      <c r="BS368" s="15"/>
      <c r="BT368" s="15"/>
      <c r="BU368" s="15"/>
      <c r="BV368" s="15"/>
      <c r="BW368" s="15"/>
      <c r="BX368" s="15"/>
      <c r="BY368" s="15"/>
      <c r="BZ368" s="15"/>
      <c r="CA368" s="15"/>
      <c r="CB368" s="15"/>
      <c r="CC368" s="15"/>
      <c r="CD368" s="15"/>
      <c r="CE368" s="15"/>
      <c r="CF368" s="15"/>
      <c r="CG368" s="15"/>
      <c r="CH368" s="15"/>
      <c r="CI368" s="15"/>
      <c r="CJ368" s="15"/>
      <c r="CK368" s="15"/>
      <c r="CL368" s="15"/>
      <c r="CM368" s="15"/>
      <c r="CN368" s="15"/>
      <c r="CO368" s="15"/>
      <c r="CP368" s="15"/>
    </row>
    <row r="369" spans="1:94">
      <c r="A369" s="7" t="s">
        <v>83</v>
      </c>
      <c r="B369" s="7" t="s">
        <v>89</v>
      </c>
      <c r="C369" s="7" t="s">
        <v>90</v>
      </c>
      <c r="D369" s="7" t="s">
        <v>50</v>
      </c>
      <c r="E369" s="9">
        <v>4333</v>
      </c>
      <c r="F369" s="9">
        <v>1.3</v>
      </c>
      <c r="G369" s="9">
        <v>398.7</v>
      </c>
      <c r="H369" s="7" t="s">
        <v>51</v>
      </c>
      <c r="I369" s="9">
        <v>6</v>
      </c>
      <c r="J369" s="7" t="s">
        <v>57</v>
      </c>
      <c r="K369" s="9">
        <v>1.31</v>
      </c>
      <c r="L369" s="12" t="s">
        <v>53</v>
      </c>
      <c r="M369" s="15">
        <v>-0.02</v>
      </c>
      <c r="N369" s="9">
        <v>3</v>
      </c>
      <c r="O369" s="15">
        <v>22.3121</v>
      </c>
      <c r="P369" s="15">
        <f t="shared" si="126"/>
        <v>1.25071388814548</v>
      </c>
      <c r="Q369" s="15">
        <v>0.722099999999998</v>
      </c>
      <c r="R369" s="15">
        <v>24.0994</v>
      </c>
      <c r="S369" s="15">
        <v>1.805</v>
      </c>
      <c r="T369" s="15"/>
      <c r="U369" s="15">
        <f t="shared" si="124"/>
        <v>0.0770578117128364</v>
      </c>
      <c r="V369" s="15">
        <f t="shared" si="125"/>
        <v>0.00291731292569977</v>
      </c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  <c r="BD369" s="15"/>
      <c r="BE369" s="15"/>
      <c r="BF369" s="15"/>
      <c r="BG369" s="15"/>
      <c r="BH369" s="15"/>
      <c r="BI369" s="15"/>
      <c r="BJ369" s="15"/>
      <c r="BK369" s="15"/>
      <c r="BL369" s="15"/>
      <c r="BM369" s="15"/>
      <c r="BN369" s="15"/>
      <c r="BO369" s="15"/>
      <c r="BP369" s="15"/>
      <c r="BQ369" s="15"/>
      <c r="BR369" s="15"/>
      <c r="BS369" s="15"/>
      <c r="BT369" s="15"/>
      <c r="BU369" s="15"/>
      <c r="BV369" s="15"/>
      <c r="BW369" s="15"/>
      <c r="BX369" s="15"/>
      <c r="BY369" s="15"/>
      <c r="BZ369" s="15"/>
      <c r="CA369" s="15"/>
      <c r="CB369" s="15"/>
      <c r="CC369" s="15"/>
      <c r="CD369" s="15"/>
      <c r="CE369" s="15"/>
      <c r="CF369" s="15"/>
      <c r="CG369" s="15"/>
      <c r="CH369" s="15"/>
      <c r="CI369" s="15"/>
      <c r="CJ369" s="15"/>
      <c r="CK369" s="15"/>
      <c r="CL369" s="15"/>
      <c r="CM369" s="15"/>
      <c r="CN369" s="15"/>
      <c r="CO369" s="15"/>
      <c r="CP369" s="15"/>
    </row>
    <row r="370" spans="1:94">
      <c r="A370" s="7" t="s">
        <v>83</v>
      </c>
      <c r="B370" s="7" t="s">
        <v>89</v>
      </c>
      <c r="C370" s="7" t="s">
        <v>102</v>
      </c>
      <c r="D370" s="7" t="s">
        <v>50</v>
      </c>
      <c r="E370" s="9">
        <v>4333</v>
      </c>
      <c r="F370" s="9">
        <v>1.3</v>
      </c>
      <c r="G370" s="9">
        <v>398.7</v>
      </c>
      <c r="H370" s="7" t="s">
        <v>51</v>
      </c>
      <c r="I370" s="9">
        <v>6</v>
      </c>
      <c r="J370" s="7" t="s">
        <v>57</v>
      </c>
      <c r="K370" s="9">
        <v>1.27</v>
      </c>
      <c r="L370" s="12" t="s">
        <v>53</v>
      </c>
      <c r="M370" s="15">
        <v>-0.03</v>
      </c>
      <c r="N370" s="9">
        <v>3</v>
      </c>
      <c r="O370" s="15">
        <v>41.3611</v>
      </c>
      <c r="P370" s="15">
        <f t="shared" si="126"/>
        <v>11.8804828992764</v>
      </c>
      <c r="Q370" s="15">
        <v>6.8592</v>
      </c>
      <c r="R370" s="15">
        <v>48.2025</v>
      </c>
      <c r="S370" s="15">
        <v>0.722000000000001</v>
      </c>
      <c r="T370" s="15"/>
      <c r="U370" s="15">
        <f t="shared" si="124"/>
        <v>0.15307006134022</v>
      </c>
      <c r="V370" s="15">
        <f t="shared" si="125"/>
        <v>0.0275766895459644</v>
      </c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5"/>
      <c r="BP370" s="15"/>
      <c r="BQ370" s="15"/>
      <c r="BR370" s="15"/>
      <c r="BS370" s="15"/>
      <c r="BT370" s="15"/>
      <c r="BU370" s="15"/>
      <c r="BV370" s="15"/>
      <c r="BW370" s="15"/>
      <c r="BX370" s="15"/>
      <c r="BY370" s="15"/>
      <c r="BZ370" s="15"/>
      <c r="CA370" s="15"/>
      <c r="CB370" s="15"/>
      <c r="CC370" s="15"/>
      <c r="CD370" s="15"/>
      <c r="CE370" s="15"/>
      <c r="CF370" s="15"/>
      <c r="CG370" s="15"/>
      <c r="CH370" s="15"/>
      <c r="CI370" s="15"/>
      <c r="CJ370" s="15"/>
      <c r="CK370" s="15"/>
      <c r="CL370" s="15"/>
      <c r="CM370" s="15"/>
      <c r="CN370" s="15"/>
      <c r="CO370" s="15"/>
      <c r="CP370" s="15"/>
    </row>
    <row r="371" spans="1:94">
      <c r="A371" s="7" t="s">
        <v>83</v>
      </c>
      <c r="B371" s="7" t="s">
        <v>89</v>
      </c>
      <c r="C371" s="7" t="s">
        <v>102</v>
      </c>
      <c r="D371" s="7" t="s">
        <v>50</v>
      </c>
      <c r="E371" s="9">
        <v>4333</v>
      </c>
      <c r="F371" s="9">
        <v>1.3</v>
      </c>
      <c r="G371" s="9">
        <v>398.7</v>
      </c>
      <c r="H371" s="7" t="s">
        <v>51</v>
      </c>
      <c r="I371" s="9">
        <v>6</v>
      </c>
      <c r="J371" s="7" t="s">
        <v>57</v>
      </c>
      <c r="K371" s="9">
        <v>1.27</v>
      </c>
      <c r="L371" s="12" t="s">
        <v>53</v>
      </c>
      <c r="M371" s="15">
        <v>-0.03</v>
      </c>
      <c r="N371" s="9">
        <v>3</v>
      </c>
      <c r="O371" s="15">
        <v>25.8012</v>
      </c>
      <c r="P371" s="15">
        <f t="shared" si="126"/>
        <v>1.24898183733792</v>
      </c>
      <c r="Q371" s="15">
        <v>0.7211</v>
      </c>
      <c r="R371" s="15">
        <v>29.3935</v>
      </c>
      <c r="S371" s="15">
        <v>0.722000000000001</v>
      </c>
      <c r="T371" s="15"/>
      <c r="U371" s="15">
        <f t="shared" si="124"/>
        <v>0.130352558991764</v>
      </c>
      <c r="V371" s="15">
        <f t="shared" si="125"/>
        <v>0.000982225982665283</v>
      </c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  <c r="BB371" s="15"/>
      <c r="BC371" s="15"/>
      <c r="BD371" s="15"/>
      <c r="BE371" s="15"/>
      <c r="BF371" s="15"/>
      <c r="BG371" s="15"/>
      <c r="BH371" s="15"/>
      <c r="BI371" s="15"/>
      <c r="BJ371" s="15"/>
      <c r="BK371" s="15"/>
      <c r="BL371" s="15"/>
      <c r="BM371" s="15"/>
      <c r="BN371" s="15"/>
      <c r="BO371" s="15"/>
      <c r="BP371" s="15"/>
      <c r="BQ371" s="15"/>
      <c r="BR371" s="15"/>
      <c r="BS371" s="15"/>
      <c r="BT371" s="15"/>
      <c r="BU371" s="15"/>
      <c r="BV371" s="15"/>
      <c r="BW371" s="15"/>
      <c r="BX371" s="15"/>
      <c r="BY371" s="15"/>
      <c r="BZ371" s="15"/>
      <c r="CA371" s="15"/>
      <c r="CB371" s="15"/>
      <c r="CC371" s="15"/>
      <c r="CD371" s="15"/>
      <c r="CE371" s="15"/>
      <c r="CF371" s="15"/>
      <c r="CG371" s="15"/>
      <c r="CH371" s="15"/>
      <c r="CI371" s="15"/>
      <c r="CJ371" s="15"/>
      <c r="CK371" s="15"/>
      <c r="CL371" s="15"/>
      <c r="CM371" s="15"/>
      <c r="CN371" s="15"/>
      <c r="CO371" s="15"/>
      <c r="CP371" s="15"/>
    </row>
    <row r="372" spans="1:94">
      <c r="A372" s="7" t="s">
        <v>83</v>
      </c>
      <c r="B372" s="7" t="s">
        <v>103</v>
      </c>
      <c r="C372" s="7" t="s">
        <v>141</v>
      </c>
      <c r="D372" s="7" t="s">
        <v>50</v>
      </c>
      <c r="E372" s="9">
        <v>4333</v>
      </c>
      <c r="F372" s="9">
        <v>1.3</v>
      </c>
      <c r="G372" s="9">
        <v>398.7</v>
      </c>
      <c r="H372" s="7" t="s">
        <v>51</v>
      </c>
      <c r="I372" s="9">
        <v>6</v>
      </c>
      <c r="J372" s="7" t="s">
        <v>57</v>
      </c>
      <c r="K372" s="9">
        <v>1.17</v>
      </c>
      <c r="L372" s="12" t="s">
        <v>53</v>
      </c>
      <c r="M372" s="15">
        <v>-0.04</v>
      </c>
      <c r="N372" s="9">
        <v>3</v>
      </c>
      <c r="O372" s="15">
        <v>67.9557</v>
      </c>
      <c r="P372" s="15">
        <f t="shared" si="126"/>
        <v>11.2534805069365</v>
      </c>
      <c r="Q372" s="15">
        <v>6.49720000000001</v>
      </c>
      <c r="R372" s="15">
        <v>65.7718</v>
      </c>
      <c r="S372" s="15">
        <v>12.6343</v>
      </c>
      <c r="T372" s="15"/>
      <c r="U372" s="15">
        <f t="shared" si="124"/>
        <v>-0.0326648472489808</v>
      </c>
      <c r="V372" s="15">
        <f t="shared" si="125"/>
        <v>0.0214410492010013</v>
      </c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  <c r="BB372" s="15"/>
      <c r="BC372" s="15"/>
      <c r="BD372" s="15"/>
      <c r="BE372" s="15"/>
      <c r="BF372" s="15"/>
      <c r="BG372" s="15"/>
      <c r="BH372" s="15"/>
      <c r="BI372" s="15"/>
      <c r="BJ372" s="15"/>
      <c r="BK372" s="15"/>
      <c r="BL372" s="15"/>
      <c r="BM372" s="15"/>
      <c r="BN372" s="15"/>
      <c r="BO372" s="15"/>
      <c r="BP372" s="15"/>
      <c r="BQ372" s="15"/>
      <c r="BR372" s="15"/>
      <c r="BS372" s="15"/>
      <c r="BT372" s="15"/>
      <c r="BU372" s="15"/>
      <c r="BV372" s="15"/>
      <c r="BW372" s="15"/>
      <c r="BX372" s="15"/>
      <c r="BY372" s="15"/>
      <c r="BZ372" s="15"/>
      <c r="CA372" s="15"/>
      <c r="CB372" s="15"/>
      <c r="CC372" s="15"/>
      <c r="CD372" s="15"/>
      <c r="CE372" s="15"/>
      <c r="CF372" s="15"/>
      <c r="CG372" s="15"/>
      <c r="CH372" s="15"/>
      <c r="CI372" s="15"/>
      <c r="CJ372" s="15"/>
      <c r="CK372" s="15"/>
      <c r="CL372" s="15"/>
      <c r="CM372" s="15"/>
      <c r="CN372" s="15"/>
      <c r="CO372" s="15"/>
      <c r="CP372" s="15"/>
    </row>
    <row r="373" spans="1:94">
      <c r="A373" s="7" t="s">
        <v>83</v>
      </c>
      <c r="B373" s="7" t="s">
        <v>103</v>
      </c>
      <c r="C373" s="7" t="s">
        <v>141</v>
      </c>
      <c r="D373" s="7" t="s">
        <v>50</v>
      </c>
      <c r="E373" s="9">
        <v>4333</v>
      </c>
      <c r="F373" s="9">
        <v>1.3</v>
      </c>
      <c r="G373" s="9">
        <v>398.7</v>
      </c>
      <c r="H373" s="7" t="s">
        <v>51</v>
      </c>
      <c r="I373" s="9">
        <v>6</v>
      </c>
      <c r="J373" s="7" t="s">
        <v>57</v>
      </c>
      <c r="K373" s="9">
        <v>1.17</v>
      </c>
      <c r="L373" s="12" t="s">
        <v>53</v>
      </c>
      <c r="M373" s="15">
        <v>-0.04</v>
      </c>
      <c r="N373" s="9">
        <v>3</v>
      </c>
      <c r="O373" s="15">
        <v>53.1178</v>
      </c>
      <c r="P373" s="15">
        <f t="shared" si="126"/>
        <v>8.12868764500148</v>
      </c>
      <c r="Q373" s="15">
        <v>4.69309999999999</v>
      </c>
      <c r="R373" s="15">
        <v>59.9582</v>
      </c>
      <c r="S373" s="15">
        <v>7.222</v>
      </c>
      <c r="T373" s="15"/>
      <c r="U373" s="15">
        <f t="shared" si="124"/>
        <v>0.12113556412257</v>
      </c>
      <c r="V373" s="15">
        <f t="shared" si="125"/>
        <v>0.0126423102307146</v>
      </c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  <c r="BS373" s="15"/>
      <c r="BT373" s="15"/>
      <c r="BU373" s="15"/>
      <c r="BV373" s="15"/>
      <c r="BW373" s="15"/>
      <c r="BX373" s="15"/>
      <c r="BY373" s="15"/>
      <c r="BZ373" s="15"/>
      <c r="CA373" s="15"/>
      <c r="CB373" s="15"/>
      <c r="CC373" s="15"/>
      <c r="CD373" s="15"/>
      <c r="CE373" s="15"/>
      <c r="CF373" s="15"/>
      <c r="CG373" s="15"/>
      <c r="CH373" s="15"/>
      <c r="CI373" s="15"/>
      <c r="CJ373" s="15"/>
      <c r="CK373" s="15"/>
      <c r="CL373" s="15"/>
      <c r="CM373" s="15"/>
      <c r="CN373" s="15"/>
      <c r="CO373" s="15"/>
      <c r="CP373" s="15"/>
    </row>
    <row r="374" spans="1:94">
      <c r="A374" s="7" t="s">
        <v>83</v>
      </c>
      <c r="B374" s="7" t="s">
        <v>89</v>
      </c>
      <c r="C374" s="7" t="s">
        <v>90</v>
      </c>
      <c r="D374" s="7" t="s">
        <v>50</v>
      </c>
      <c r="E374" s="9">
        <v>4333</v>
      </c>
      <c r="F374" s="9">
        <v>1.3</v>
      </c>
      <c r="G374" s="9">
        <v>398.7</v>
      </c>
      <c r="H374" s="7" t="s">
        <v>51</v>
      </c>
      <c r="I374" s="9">
        <v>7</v>
      </c>
      <c r="J374" s="7" t="s">
        <v>57</v>
      </c>
      <c r="K374" s="9">
        <v>1.31</v>
      </c>
      <c r="L374" s="12" t="s">
        <v>53</v>
      </c>
      <c r="M374" s="15">
        <v>-0.02</v>
      </c>
      <c r="N374" s="9">
        <v>3</v>
      </c>
      <c r="O374" s="15">
        <v>20.1828</v>
      </c>
      <c r="P374" s="15">
        <f t="shared" si="126"/>
        <v>1.25054068306473</v>
      </c>
      <c r="Q374" s="15">
        <v>0.722000000000001</v>
      </c>
      <c r="R374" s="15">
        <v>18.3598</v>
      </c>
      <c r="S374" s="15">
        <v>1.0831</v>
      </c>
      <c r="T374" s="15"/>
      <c r="U374" s="15">
        <f t="shared" si="124"/>
        <v>-0.0946672646524251</v>
      </c>
      <c r="V374" s="15">
        <f t="shared" si="125"/>
        <v>0.00243976869364227</v>
      </c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  <c r="BB374" s="15"/>
      <c r="BC374" s="15"/>
      <c r="BD374" s="15"/>
      <c r="BE374" s="15"/>
      <c r="BF374" s="15"/>
      <c r="BG374" s="15"/>
      <c r="BH374" s="15"/>
      <c r="BI374" s="15"/>
      <c r="BJ374" s="15"/>
      <c r="BK374" s="15"/>
      <c r="BL374" s="15"/>
      <c r="BM374" s="15"/>
      <c r="BN374" s="15"/>
      <c r="BO374" s="15"/>
      <c r="BP374" s="15"/>
      <c r="BQ374" s="15"/>
      <c r="BR374" s="15"/>
      <c r="BS374" s="15"/>
      <c r="BT374" s="15"/>
      <c r="BU374" s="15"/>
      <c r="BV374" s="15"/>
      <c r="BW374" s="15"/>
      <c r="BX374" s="15"/>
      <c r="BY374" s="15"/>
      <c r="BZ374" s="15"/>
      <c r="CA374" s="15"/>
      <c r="CB374" s="15"/>
      <c r="CC374" s="15"/>
      <c r="CD374" s="15"/>
      <c r="CE374" s="15"/>
      <c r="CF374" s="15"/>
      <c r="CG374" s="15"/>
      <c r="CH374" s="15"/>
      <c r="CI374" s="15"/>
      <c r="CJ374" s="15"/>
      <c r="CK374" s="15"/>
      <c r="CL374" s="15"/>
      <c r="CM374" s="15"/>
      <c r="CN374" s="15"/>
      <c r="CO374" s="15"/>
      <c r="CP374" s="15"/>
    </row>
    <row r="375" spans="1:94">
      <c r="A375" s="7" t="s">
        <v>83</v>
      </c>
      <c r="B375" s="7" t="s">
        <v>89</v>
      </c>
      <c r="C375" s="7" t="s">
        <v>90</v>
      </c>
      <c r="D375" s="7" t="s">
        <v>50</v>
      </c>
      <c r="E375" s="9">
        <v>4333</v>
      </c>
      <c r="F375" s="9">
        <v>1.3</v>
      </c>
      <c r="G375" s="9">
        <v>398.7</v>
      </c>
      <c r="H375" s="7" t="s">
        <v>51</v>
      </c>
      <c r="I375" s="9">
        <v>7</v>
      </c>
      <c r="J375" s="7" t="s">
        <v>57</v>
      </c>
      <c r="K375" s="9">
        <v>1.31</v>
      </c>
      <c r="L375" s="12" t="s">
        <v>53</v>
      </c>
      <c r="M375" s="15">
        <v>-0.02</v>
      </c>
      <c r="N375" s="9">
        <v>3</v>
      </c>
      <c r="O375" s="15">
        <v>16.1759</v>
      </c>
      <c r="P375" s="15">
        <f t="shared" si="126"/>
        <v>2.50281341693703</v>
      </c>
      <c r="Q375" s="15">
        <v>1.445</v>
      </c>
      <c r="R375" s="15">
        <v>16.5181</v>
      </c>
      <c r="S375" s="15">
        <v>0.722000000000001</v>
      </c>
      <c r="T375" s="15"/>
      <c r="U375" s="15">
        <f t="shared" si="124"/>
        <v>0.0209342691109096</v>
      </c>
      <c r="V375" s="15">
        <f t="shared" si="125"/>
        <v>0.00861676843928249</v>
      </c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  <c r="BS375" s="15"/>
      <c r="BT375" s="15"/>
      <c r="BU375" s="15"/>
      <c r="BV375" s="15"/>
      <c r="BW375" s="15"/>
      <c r="BX375" s="15"/>
      <c r="BY375" s="15"/>
      <c r="BZ375" s="15"/>
      <c r="CA375" s="15"/>
      <c r="CB375" s="15"/>
      <c r="CC375" s="15"/>
      <c r="CD375" s="15"/>
      <c r="CE375" s="15"/>
      <c r="CF375" s="15"/>
      <c r="CG375" s="15"/>
      <c r="CH375" s="15"/>
      <c r="CI375" s="15"/>
      <c r="CJ375" s="15"/>
      <c r="CK375" s="15"/>
      <c r="CL375" s="15"/>
      <c r="CM375" s="15"/>
      <c r="CN375" s="15"/>
      <c r="CO375" s="15"/>
      <c r="CP375" s="15"/>
    </row>
    <row r="376" spans="1:94">
      <c r="A376" s="7" t="s">
        <v>83</v>
      </c>
      <c r="B376" s="7" t="s">
        <v>89</v>
      </c>
      <c r="C376" s="7" t="s">
        <v>102</v>
      </c>
      <c r="D376" s="7" t="s">
        <v>50</v>
      </c>
      <c r="E376" s="9">
        <v>4333</v>
      </c>
      <c r="F376" s="9">
        <v>1.3</v>
      </c>
      <c r="G376" s="9">
        <v>398.7</v>
      </c>
      <c r="H376" s="7" t="s">
        <v>51</v>
      </c>
      <c r="I376" s="9">
        <v>7</v>
      </c>
      <c r="J376" s="7" t="s">
        <v>57</v>
      </c>
      <c r="K376" s="9">
        <v>1.27</v>
      </c>
      <c r="L376" s="12" t="s">
        <v>53</v>
      </c>
      <c r="M376" s="15">
        <v>-0.03</v>
      </c>
      <c r="N376" s="9">
        <v>3</v>
      </c>
      <c r="O376" s="15">
        <v>25.8386</v>
      </c>
      <c r="P376" s="15">
        <f t="shared" si="126"/>
        <v>5.00060388653211</v>
      </c>
      <c r="Q376" s="15">
        <v>2.8871</v>
      </c>
      <c r="R376" s="15">
        <v>24.0147</v>
      </c>
      <c r="S376" s="15">
        <v>1.0831</v>
      </c>
      <c r="T376" s="15"/>
      <c r="U376" s="15">
        <f t="shared" si="124"/>
        <v>-0.0732033550336921</v>
      </c>
      <c r="V376" s="15">
        <f t="shared" si="125"/>
        <v>0.0131629677412886</v>
      </c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  <c r="BB376" s="15"/>
      <c r="BC376" s="15"/>
      <c r="BD376" s="15"/>
      <c r="BE376" s="15"/>
      <c r="BF376" s="15"/>
      <c r="BG376" s="15"/>
      <c r="BH376" s="15"/>
      <c r="BI376" s="15"/>
      <c r="BJ376" s="15"/>
      <c r="BK376" s="15"/>
      <c r="BL376" s="15"/>
      <c r="BM376" s="15"/>
      <c r="BN376" s="15"/>
      <c r="BO376" s="15"/>
      <c r="BP376" s="15"/>
      <c r="BQ376" s="15"/>
      <c r="BR376" s="15"/>
      <c r="BS376" s="15"/>
      <c r="BT376" s="15"/>
      <c r="BU376" s="15"/>
      <c r="BV376" s="15"/>
      <c r="BW376" s="15"/>
      <c r="BX376" s="15"/>
      <c r="BY376" s="15"/>
      <c r="BZ376" s="15"/>
      <c r="CA376" s="15"/>
      <c r="CB376" s="15"/>
      <c r="CC376" s="15"/>
      <c r="CD376" s="15"/>
      <c r="CE376" s="15"/>
      <c r="CF376" s="15"/>
      <c r="CG376" s="15"/>
      <c r="CH376" s="15"/>
      <c r="CI376" s="15"/>
      <c r="CJ376" s="15"/>
      <c r="CK376" s="15"/>
      <c r="CL376" s="15"/>
      <c r="CM376" s="15"/>
      <c r="CN376" s="15"/>
      <c r="CO376" s="15"/>
      <c r="CP376" s="15"/>
    </row>
    <row r="377" spans="1:94">
      <c r="A377" s="7" t="s">
        <v>83</v>
      </c>
      <c r="B377" s="7" t="s">
        <v>89</v>
      </c>
      <c r="C377" s="7" t="s">
        <v>102</v>
      </c>
      <c r="D377" s="7" t="s">
        <v>50</v>
      </c>
      <c r="E377" s="9">
        <v>4333</v>
      </c>
      <c r="F377" s="9">
        <v>1.3</v>
      </c>
      <c r="G377" s="9">
        <v>398.7</v>
      </c>
      <c r="H377" s="7" t="s">
        <v>51</v>
      </c>
      <c r="I377" s="9">
        <v>7</v>
      </c>
      <c r="J377" s="7" t="s">
        <v>57</v>
      </c>
      <c r="K377" s="9">
        <v>1.27</v>
      </c>
      <c r="L377" s="12" t="s">
        <v>53</v>
      </c>
      <c r="M377" s="15">
        <v>-0.03</v>
      </c>
      <c r="N377" s="9">
        <v>3</v>
      </c>
      <c r="O377" s="15">
        <v>21.4698</v>
      </c>
      <c r="P377" s="15">
        <f t="shared" si="126"/>
        <v>1.87581102459709</v>
      </c>
      <c r="Q377" s="15">
        <v>1.083</v>
      </c>
      <c r="R377" s="15">
        <v>21.812</v>
      </c>
      <c r="S377" s="15">
        <v>1.083</v>
      </c>
      <c r="T377" s="15"/>
      <c r="U377" s="15">
        <f t="shared" si="124"/>
        <v>0.015812980540221</v>
      </c>
      <c r="V377" s="15">
        <f t="shared" si="125"/>
        <v>0.00336625037934914</v>
      </c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  <c r="BS377" s="15"/>
      <c r="BT377" s="15"/>
      <c r="BU377" s="15"/>
      <c r="BV377" s="15"/>
      <c r="BW377" s="15"/>
      <c r="BX377" s="15"/>
      <c r="BY377" s="15"/>
      <c r="BZ377" s="15"/>
      <c r="CA377" s="15"/>
      <c r="CB377" s="15"/>
      <c r="CC377" s="15"/>
      <c r="CD377" s="15"/>
      <c r="CE377" s="15"/>
      <c r="CF377" s="15"/>
      <c r="CG377" s="15"/>
      <c r="CH377" s="15"/>
      <c r="CI377" s="15"/>
      <c r="CJ377" s="15"/>
      <c r="CK377" s="15"/>
      <c r="CL377" s="15"/>
      <c r="CM377" s="15"/>
      <c r="CN377" s="15"/>
      <c r="CO377" s="15"/>
      <c r="CP377" s="15"/>
    </row>
    <row r="378" spans="1:94">
      <c r="A378" s="7" t="s">
        <v>83</v>
      </c>
      <c r="B378" s="7" t="s">
        <v>103</v>
      </c>
      <c r="C378" s="7" t="s">
        <v>141</v>
      </c>
      <c r="D378" s="7" t="s">
        <v>50</v>
      </c>
      <c r="E378" s="9">
        <v>4333</v>
      </c>
      <c r="F378" s="9">
        <v>1.3</v>
      </c>
      <c r="G378" s="9">
        <v>398.7</v>
      </c>
      <c r="H378" s="7" t="s">
        <v>51</v>
      </c>
      <c r="I378" s="9">
        <v>7</v>
      </c>
      <c r="J378" s="7" t="s">
        <v>57</v>
      </c>
      <c r="K378" s="9">
        <v>1.17</v>
      </c>
      <c r="L378" s="12" t="s">
        <v>53</v>
      </c>
      <c r="M378" s="15">
        <v>-0.04</v>
      </c>
      <c r="N378" s="9">
        <v>3</v>
      </c>
      <c r="O378" s="15">
        <v>31.1334</v>
      </c>
      <c r="P378" s="15">
        <f t="shared" si="126"/>
        <v>3.75179525427494</v>
      </c>
      <c r="Q378" s="15">
        <v>2.1661</v>
      </c>
      <c r="R378" s="15">
        <v>33.2807</v>
      </c>
      <c r="S378" s="15">
        <v>1.8041</v>
      </c>
      <c r="T378" s="15"/>
      <c r="U378" s="15">
        <f t="shared" si="124"/>
        <v>0.0666964514936321</v>
      </c>
      <c r="V378" s="15">
        <f t="shared" si="125"/>
        <v>0.00582017638239669</v>
      </c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  <c r="BB378" s="15"/>
      <c r="BC378" s="15"/>
      <c r="BD378" s="15"/>
      <c r="BE378" s="15"/>
      <c r="BF378" s="15"/>
      <c r="BG378" s="15"/>
      <c r="BH378" s="15"/>
      <c r="BI378" s="15"/>
      <c r="BJ378" s="15"/>
      <c r="BK378" s="15"/>
      <c r="BL378" s="15"/>
      <c r="BM378" s="15"/>
      <c r="BN378" s="15"/>
      <c r="BO378" s="15"/>
      <c r="BP378" s="15"/>
      <c r="BQ378" s="15"/>
      <c r="BR378" s="15"/>
      <c r="BS378" s="15"/>
      <c r="BT378" s="15"/>
      <c r="BU378" s="15"/>
      <c r="BV378" s="15"/>
      <c r="BW378" s="15"/>
      <c r="BX378" s="15"/>
      <c r="BY378" s="15"/>
      <c r="BZ378" s="15"/>
      <c r="CA378" s="15"/>
      <c r="CB378" s="15"/>
      <c r="CC378" s="15"/>
      <c r="CD378" s="15"/>
      <c r="CE378" s="15"/>
      <c r="CF378" s="15"/>
      <c r="CG378" s="15"/>
      <c r="CH378" s="15"/>
      <c r="CI378" s="15"/>
      <c r="CJ378" s="15"/>
      <c r="CK378" s="15"/>
      <c r="CL378" s="15"/>
      <c r="CM378" s="15"/>
      <c r="CN378" s="15"/>
      <c r="CO378" s="15"/>
      <c r="CP378" s="15"/>
    </row>
    <row r="379" spans="1:94">
      <c r="A379" s="7" t="s">
        <v>83</v>
      </c>
      <c r="B379" s="7" t="s">
        <v>103</v>
      </c>
      <c r="C379" s="7" t="s">
        <v>141</v>
      </c>
      <c r="D379" s="7" t="s">
        <v>50</v>
      </c>
      <c r="E379" s="9">
        <v>4333</v>
      </c>
      <c r="F379" s="9">
        <v>1.3</v>
      </c>
      <c r="G379" s="9">
        <v>398.7</v>
      </c>
      <c r="H379" s="7" t="s">
        <v>51</v>
      </c>
      <c r="I379" s="9">
        <v>7</v>
      </c>
      <c r="J379" s="7" t="s">
        <v>57</v>
      </c>
      <c r="K379" s="9">
        <v>1.17</v>
      </c>
      <c r="L379" s="12" t="s">
        <v>53</v>
      </c>
      <c r="M379" s="15">
        <v>-0.04</v>
      </c>
      <c r="N379" s="9">
        <v>3</v>
      </c>
      <c r="O379" s="15">
        <v>25.6807</v>
      </c>
      <c r="P379" s="15">
        <f t="shared" si="126"/>
        <v>3.75335410000176</v>
      </c>
      <c r="Q379" s="15">
        <v>2.167</v>
      </c>
      <c r="R379" s="15">
        <v>28.5518</v>
      </c>
      <c r="S379" s="15">
        <v>1.8041</v>
      </c>
      <c r="T379" s="15"/>
      <c r="U379" s="15">
        <f t="shared" si="124"/>
        <v>0.105980244382856</v>
      </c>
      <c r="V379" s="15">
        <f t="shared" si="125"/>
        <v>0.00845125718648328</v>
      </c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  <c r="BG379" s="15"/>
      <c r="BH379" s="15"/>
      <c r="BI379" s="15"/>
      <c r="BJ379" s="15"/>
      <c r="BK379" s="15"/>
      <c r="BL379" s="15"/>
      <c r="BM379" s="15"/>
      <c r="BN379" s="15"/>
      <c r="BO379" s="15"/>
      <c r="BP379" s="15"/>
      <c r="BQ379" s="15"/>
      <c r="BR379" s="15"/>
      <c r="BS379" s="15"/>
      <c r="BT379" s="15"/>
      <c r="BU379" s="15"/>
      <c r="BV379" s="15"/>
      <c r="BW379" s="15"/>
      <c r="BX379" s="15"/>
      <c r="BY379" s="15"/>
      <c r="BZ379" s="15"/>
      <c r="CA379" s="15"/>
      <c r="CB379" s="15"/>
      <c r="CC379" s="15"/>
      <c r="CD379" s="15"/>
      <c r="CE379" s="15"/>
      <c r="CF379" s="15"/>
      <c r="CG379" s="15"/>
      <c r="CH379" s="15"/>
      <c r="CI379" s="15"/>
      <c r="CJ379" s="15"/>
      <c r="CK379" s="15"/>
      <c r="CL379" s="15"/>
      <c r="CM379" s="15"/>
      <c r="CN379" s="15"/>
      <c r="CO379" s="15"/>
      <c r="CP379" s="15"/>
    </row>
    <row r="380" spans="1:94">
      <c r="A380" s="7" t="s">
        <v>83</v>
      </c>
      <c r="B380" s="7" t="s">
        <v>89</v>
      </c>
      <c r="C380" s="7" t="s">
        <v>90</v>
      </c>
      <c r="D380" s="7" t="s">
        <v>50</v>
      </c>
      <c r="E380" s="9">
        <v>4333</v>
      </c>
      <c r="F380" s="9">
        <v>1.83</v>
      </c>
      <c r="G380" s="9">
        <v>476.03</v>
      </c>
      <c r="H380" s="7" t="s">
        <v>51</v>
      </c>
      <c r="I380" s="9">
        <v>1</v>
      </c>
      <c r="J380" s="7" t="s">
        <v>52</v>
      </c>
      <c r="K380" s="15">
        <v>1.3</v>
      </c>
      <c r="L380" s="12" t="s">
        <v>53</v>
      </c>
      <c r="M380" s="15">
        <v>-0.02</v>
      </c>
      <c r="N380" s="9">
        <v>4</v>
      </c>
      <c r="O380" s="15">
        <v>12.3940866666667</v>
      </c>
      <c r="P380" s="15">
        <f>O380*0.230646992306071</f>
        <v>2.85865881204745</v>
      </c>
      <c r="Q380" s="15"/>
      <c r="R380" s="15">
        <v>8.29461333333333</v>
      </c>
      <c r="S380" s="15">
        <f>R380*0.230646992306071</f>
        <v>1.91312761767517</v>
      </c>
      <c r="T380" s="15"/>
      <c r="U380" s="15">
        <f t="shared" si="124"/>
        <v>-0.401613169016753</v>
      </c>
      <c r="V380" s="15">
        <f t="shared" si="125"/>
        <v>0.0265990175299184</v>
      </c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  <c r="BB380" s="15"/>
      <c r="BC380" s="15"/>
      <c r="BD380" s="15"/>
      <c r="BE380" s="15"/>
      <c r="BF380" s="15"/>
      <c r="BG380" s="15"/>
      <c r="BH380" s="15"/>
      <c r="BI380" s="15"/>
      <c r="BJ380" s="15"/>
      <c r="BK380" s="15"/>
      <c r="BL380" s="15"/>
      <c r="BM380" s="15"/>
      <c r="BN380" s="15"/>
      <c r="BO380" s="15"/>
      <c r="BP380" s="15"/>
      <c r="BQ380" s="15"/>
      <c r="BR380" s="15"/>
      <c r="BS380" s="15"/>
      <c r="BT380" s="15"/>
      <c r="BU380" s="15"/>
      <c r="BV380" s="15"/>
      <c r="BW380" s="15"/>
      <c r="BX380" s="15"/>
      <c r="BY380" s="15"/>
      <c r="BZ380" s="15"/>
      <c r="CA380" s="15"/>
      <c r="CB380" s="15"/>
      <c r="CC380" s="15"/>
      <c r="CD380" s="15"/>
      <c r="CE380" s="15"/>
      <c r="CF380" s="15"/>
      <c r="CG380" s="15"/>
      <c r="CH380" s="15"/>
      <c r="CI380" s="15"/>
      <c r="CJ380" s="15"/>
      <c r="CK380" s="15"/>
      <c r="CL380" s="15"/>
      <c r="CM380" s="15"/>
      <c r="CN380" s="15"/>
      <c r="CO380" s="15"/>
      <c r="CP380" s="15"/>
    </row>
    <row r="381" spans="1:94">
      <c r="A381" s="7" t="s">
        <v>83</v>
      </c>
      <c r="B381" s="7" t="s">
        <v>89</v>
      </c>
      <c r="C381" s="7" t="s">
        <v>90</v>
      </c>
      <c r="D381" s="7" t="s">
        <v>50</v>
      </c>
      <c r="E381" s="9">
        <v>4333</v>
      </c>
      <c r="F381" s="9">
        <v>1.83</v>
      </c>
      <c r="G381" s="9">
        <v>476.03</v>
      </c>
      <c r="H381" s="7" t="s">
        <v>51</v>
      </c>
      <c r="I381" s="9">
        <v>1</v>
      </c>
      <c r="J381" s="7" t="s">
        <v>52</v>
      </c>
      <c r="K381" s="15">
        <v>3.1</v>
      </c>
      <c r="L381" s="12" t="s">
        <v>54</v>
      </c>
      <c r="M381" s="15">
        <v>-0.05</v>
      </c>
      <c r="N381" s="9">
        <v>4</v>
      </c>
      <c r="O381" s="15">
        <v>12.3940866666667</v>
      </c>
      <c r="P381" s="15">
        <f>O381*0.230646992306071</f>
        <v>2.85865881204745</v>
      </c>
      <c r="Q381" s="15"/>
      <c r="R381" s="15">
        <v>8.41746333333333</v>
      </c>
      <c r="S381" s="15">
        <f>R381*0.230646992306071</f>
        <v>1.94146260067997</v>
      </c>
      <c r="T381" s="15"/>
      <c r="U381" s="15">
        <f t="shared" si="124"/>
        <v>-0.386910961107064</v>
      </c>
      <c r="V381" s="15">
        <f t="shared" si="125"/>
        <v>0.0265990175299184</v>
      </c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  <c r="BB381" s="15"/>
      <c r="BC381" s="15"/>
      <c r="BD381" s="15"/>
      <c r="BE381" s="15"/>
      <c r="BF381" s="15"/>
      <c r="BG381" s="15"/>
      <c r="BH381" s="15"/>
      <c r="BI381" s="15"/>
      <c r="BJ381" s="15"/>
      <c r="BK381" s="15"/>
      <c r="BL381" s="15"/>
      <c r="BM381" s="15"/>
      <c r="BN381" s="15"/>
      <c r="BO381" s="15"/>
      <c r="BP381" s="15"/>
      <c r="BQ381" s="15"/>
      <c r="BR381" s="15"/>
      <c r="BS381" s="15"/>
      <c r="BT381" s="15"/>
      <c r="BU381" s="15"/>
      <c r="BV381" s="15"/>
      <c r="BW381" s="15"/>
      <c r="BX381" s="15"/>
      <c r="BY381" s="15"/>
      <c r="BZ381" s="15"/>
      <c r="CA381" s="15"/>
      <c r="CB381" s="15"/>
      <c r="CC381" s="15"/>
      <c r="CD381" s="15"/>
      <c r="CE381" s="15"/>
      <c r="CF381" s="15"/>
      <c r="CG381" s="15"/>
      <c r="CH381" s="15"/>
      <c r="CI381" s="15"/>
      <c r="CJ381" s="15"/>
      <c r="CK381" s="15"/>
      <c r="CL381" s="15"/>
      <c r="CM381" s="15"/>
      <c r="CN381" s="15"/>
      <c r="CO381" s="15"/>
      <c r="CP381" s="15"/>
    </row>
    <row r="382" spans="1:94">
      <c r="A382" s="7" t="s">
        <v>83</v>
      </c>
      <c r="B382" s="7" t="s">
        <v>89</v>
      </c>
      <c r="C382" s="7" t="s">
        <v>90</v>
      </c>
      <c r="D382" s="7" t="s">
        <v>50</v>
      </c>
      <c r="E382" s="9">
        <v>4333</v>
      </c>
      <c r="F382" s="9">
        <v>1.83</v>
      </c>
      <c r="G382" s="9">
        <v>476.03</v>
      </c>
      <c r="H382" s="7" t="s">
        <v>51</v>
      </c>
      <c r="I382" s="9">
        <v>2</v>
      </c>
      <c r="J382" s="7" t="s">
        <v>52</v>
      </c>
      <c r="K382" s="15">
        <v>1.3</v>
      </c>
      <c r="L382" s="12" t="s">
        <v>53</v>
      </c>
      <c r="M382" s="15">
        <v>-0.02</v>
      </c>
      <c r="N382" s="9">
        <v>4</v>
      </c>
      <c r="O382" s="15">
        <v>16.4522325</v>
      </c>
      <c r="P382" s="15">
        <f>O382*0.230646992306071</f>
        <v>3.79465794284519</v>
      </c>
      <c r="Q382" s="15"/>
      <c r="R382" s="15">
        <v>13.252985</v>
      </c>
      <c r="S382" s="15">
        <f>R382*0.230646992306071</f>
        <v>3.05676112932747</v>
      </c>
      <c r="T382" s="15"/>
      <c r="U382" s="15">
        <f t="shared" si="124"/>
        <v>-0.216238372210054</v>
      </c>
      <c r="V382" s="15">
        <f t="shared" si="125"/>
        <v>0.0265990175299184</v>
      </c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  <c r="BB382" s="15"/>
      <c r="BC382" s="15"/>
      <c r="BD382" s="15"/>
      <c r="BE382" s="15"/>
      <c r="BF382" s="15"/>
      <c r="BG382" s="15"/>
      <c r="BH382" s="15"/>
      <c r="BI382" s="15"/>
      <c r="BJ382" s="15"/>
      <c r="BK382" s="15"/>
      <c r="BL382" s="15"/>
      <c r="BM382" s="15"/>
      <c r="BN382" s="15"/>
      <c r="BO382" s="15"/>
      <c r="BP382" s="15"/>
      <c r="BQ382" s="15"/>
      <c r="BR382" s="15"/>
      <c r="BS382" s="15"/>
      <c r="BT382" s="15"/>
      <c r="BU382" s="15"/>
      <c r="BV382" s="15"/>
      <c r="BW382" s="15"/>
      <c r="BX382" s="15"/>
      <c r="BY382" s="15"/>
      <c r="BZ382" s="15"/>
      <c r="CA382" s="15"/>
      <c r="CB382" s="15"/>
      <c r="CC382" s="15"/>
      <c r="CD382" s="15"/>
      <c r="CE382" s="15"/>
      <c r="CF382" s="15"/>
      <c r="CG382" s="15"/>
      <c r="CH382" s="15"/>
      <c r="CI382" s="15"/>
      <c r="CJ382" s="15"/>
      <c r="CK382" s="15"/>
      <c r="CL382" s="15"/>
      <c r="CM382" s="15"/>
      <c r="CN382" s="15"/>
      <c r="CO382" s="15"/>
      <c r="CP382" s="15"/>
    </row>
    <row r="383" spans="1:94">
      <c r="A383" s="7" t="s">
        <v>83</v>
      </c>
      <c r="B383" s="7" t="s">
        <v>89</v>
      </c>
      <c r="C383" s="7" t="s">
        <v>90</v>
      </c>
      <c r="D383" s="7" t="s">
        <v>50</v>
      </c>
      <c r="E383" s="9">
        <v>4333</v>
      </c>
      <c r="F383" s="9">
        <v>1.83</v>
      </c>
      <c r="G383" s="9">
        <v>476.03</v>
      </c>
      <c r="H383" s="7" t="s">
        <v>51</v>
      </c>
      <c r="I383" s="9">
        <v>2</v>
      </c>
      <c r="J383" s="7" t="s">
        <v>52</v>
      </c>
      <c r="K383" s="15">
        <v>3.1</v>
      </c>
      <c r="L383" s="12" t="s">
        <v>54</v>
      </c>
      <c r="M383" s="15">
        <v>-0.05</v>
      </c>
      <c r="N383" s="9">
        <v>4</v>
      </c>
      <c r="O383" s="15">
        <v>16.4522325</v>
      </c>
      <c r="P383" s="15">
        <f>O383*0.230646992306071</f>
        <v>3.79465794284519</v>
      </c>
      <c r="Q383" s="15"/>
      <c r="R383" s="15">
        <v>9.209695</v>
      </c>
      <c r="S383" s="15">
        <f>R383*0.230646992306071</f>
        <v>2.12418845180626</v>
      </c>
      <c r="T383" s="15"/>
      <c r="U383" s="15">
        <f t="shared" si="124"/>
        <v>-0.58020444874795</v>
      </c>
      <c r="V383" s="15">
        <f t="shared" si="125"/>
        <v>0.0265990175299184</v>
      </c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  <c r="BB383" s="15"/>
      <c r="BC383" s="15"/>
      <c r="BD383" s="15"/>
      <c r="BE383" s="15"/>
      <c r="BF383" s="15"/>
      <c r="BG383" s="15"/>
      <c r="BH383" s="15"/>
      <c r="BI383" s="15"/>
      <c r="BJ383" s="15"/>
      <c r="BK383" s="15"/>
      <c r="BL383" s="15"/>
      <c r="BM383" s="15"/>
      <c r="BN383" s="15"/>
      <c r="BO383" s="15"/>
      <c r="BP383" s="15"/>
      <c r="BQ383" s="15"/>
      <c r="BR383" s="15"/>
      <c r="BS383" s="15"/>
      <c r="BT383" s="15"/>
      <c r="BU383" s="15"/>
      <c r="BV383" s="15"/>
      <c r="BW383" s="15"/>
      <c r="BX383" s="15"/>
      <c r="BY383" s="15"/>
      <c r="BZ383" s="15"/>
      <c r="CA383" s="15"/>
      <c r="CB383" s="15"/>
      <c r="CC383" s="15"/>
      <c r="CD383" s="15"/>
      <c r="CE383" s="15"/>
      <c r="CF383" s="15"/>
      <c r="CG383" s="15"/>
      <c r="CH383" s="15"/>
      <c r="CI383" s="15"/>
      <c r="CJ383" s="15"/>
      <c r="CK383" s="15"/>
      <c r="CL383" s="15"/>
      <c r="CM383" s="15"/>
      <c r="CN383" s="15"/>
      <c r="CO383" s="15"/>
      <c r="CP383" s="15"/>
    </row>
  </sheetData>
  <pageMargins left="0.7" right="0.7" top="0.75" bottom="0.75" header="0.3" footer="0.3"/>
  <pageSetup paperSize="1" orientation="portrait" horizontalDpi="360" verticalDpi="360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C h a r t U p d a t e I n f o F o r X m l S e r i a l i z e r   x m l n s : x s d = " h t t p : / / w w w . w 3 . o r g / 2 0 0 1 / X M L S c h e m a "   x m l n s : x s i = " h t t p : / / w w w . w 3 . o r g / 2 0 0 1 / X M L S c h e m a - i n s t a n c e " / > 
</file>

<file path=customXml/itemProps1.xml><?xml version="1.0" encoding="utf-8"?>
<ds:datastoreItem xmlns:ds="http://schemas.openxmlformats.org/officeDocument/2006/customXml" ds:itemID="{D88210A5-D08C-4565-887F-1C294C4B1EB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Ying</cp:lastModifiedBy>
  <dcterms:created xsi:type="dcterms:W3CDTF">2015-06-05T18:19:00Z</dcterms:created>
  <dcterms:modified xsi:type="dcterms:W3CDTF">2021-10-13T08:55:13Z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artUpdateInfoXmlPartId">
    <vt:lpwstr>{D88210A5-D08C-4565-887F-1C294C4B1EB4}</vt:lpwstr>
  </property>
  <property fmtid="{D5CDD505-2E9C-101B-9397-08002B2CF9AE}" pid="3" name="KSOProductBuildVer">
    <vt:lpwstr>2052-11.1.0.10938</vt:lpwstr>
  </property>
  <property fmtid="{D5CDD505-2E9C-101B-9397-08002B2CF9AE}" pid="4" name="ICV">
    <vt:lpwstr>D2F12159C32A4B919947D6F6AC9C3A10</vt:lpwstr>
  </property>
</Properties>
</file>