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<sst xmlns="http://schemas.openxmlformats.org/spreadsheetml/2006/main" count="15" uniqueCount="6">
  <si>
    <t xml:space="preserve">Rtk</t>
  </si>
  <si>
    <t xml:space="preserve">Tk </t>
  </si>
  <si>
    <t xml:space="preserve">пустой</t>
  </si>
  <si>
    <t xml:space="preserve"> R</t>
  </si>
  <si>
    <t xml:space="preserve">мин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</si>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</sst>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1"/>
      <name val="Times New Roman"/>
      <family val="1"/>
    </font>
    <font>
      <sz val="10"/>
      <color rgb="FF000000"/>
      <name val="Calibri"/>
      <family val="2"/>
    </font>
    <font>
      <b val="true"/>
      <sz val="9"/>
      <name val="Times New Roman"/>
      <family val="1"/>
    </font>
    <font>
      <sz val="11"/>
      <name val="Times New Roman"/>
      <family val="1"/>
    </font>
    <font>
      <b val="true"/>
      <sz val="13"/>
      <color rgb="FF000000"/>
      <name val="Cambria Math"/>
      <family val="0"/>
    </font>
    <font>
      <b val="true"/>
      <sz val="11"/>
      <color rgb="FF000000"/>
      <name val="Times New Roman"/>
      <family val="1"/>
    </font>
    <font>
      <b val="true"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CBCBC"/>
      <rgbColor rgb="FFFFCC99"/>
      <rgbColor rgb="FF4472C4"/>
      <rgbColor rgb="FF33CCCC"/>
      <rgbColor rgb="FF99CC00"/>
      <rgbColor rgb="FFFFCC00"/>
      <rgbColor rgb="FFFF9900"/>
      <rgbColor rgb="FFED7D31"/>
      <rgbColor rgb="FF767171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ru-RU" sz="1400" spc="-1" strike="noStrike">
                <a:solidFill>
                  <a:srgbClr val="595959"/>
                </a:solidFill>
                <a:latin typeface="Calibri"/>
              </a:rPr>
              <a:t>При пустом калориметре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exp"/>
            <c:forward val="0"/>
            <c:backward val="0"/>
            <c:dispRSqr val="0"/>
            <c:dispEq val="0"/>
          </c:trendline>
          <c:xVal>
            <c:numRef>
              <c:f>Лист1!$F$4:$F$19</c:f>
              <c:numCache>
                <c:formatCode>General</c:formatCode>
                <c:ptCount val="16"/>
                <c:pt idx="0">
                  <c:v>0</c:v>
                </c:pt>
                <c:pt idx="1">
                  <c:v>92</c:v>
                </c:pt>
                <c:pt idx="2">
                  <c:v>187</c:v>
                </c:pt>
                <c:pt idx="3">
                  <c:v>289</c:v>
                </c:pt>
                <c:pt idx="4">
                  <c:v>398</c:v>
                </c:pt>
                <c:pt idx="5">
                  <c:v>513</c:v>
                </c:pt>
                <c:pt idx="6">
                  <c:v>638</c:v>
                </c:pt>
                <c:pt idx="7">
                  <c:v>766</c:v>
                </c:pt>
                <c:pt idx="8">
                  <c:v>904</c:v>
                </c:pt>
                <c:pt idx="9">
                  <c:v>1049</c:v>
                </c:pt>
                <c:pt idx="10">
                  <c:v>1202</c:v>
                </c:pt>
                <c:pt idx="11">
                  <c:v>1362</c:v>
                </c:pt>
                <c:pt idx="12">
                  <c:v>1538</c:v>
                </c:pt>
                <c:pt idx="13">
                  <c:v>1723</c:v>
                </c:pt>
                <c:pt idx="14">
                  <c:v>1914</c:v>
                </c:pt>
              </c:numCache>
            </c:numRef>
          </c:xVal>
          <c:yVal>
            <c:numRef>
              <c:f>Лист1!$G$4:$G$19</c:f>
              <c:numCache>
                <c:formatCode>General</c:formatCode>
                <c:ptCount val="16"/>
                <c:pt idx="0">
                  <c:v>18.08</c:v>
                </c:pt>
                <c:pt idx="1">
                  <c:v>18.18</c:v>
                </c:pt>
                <c:pt idx="2">
                  <c:v>18.28</c:v>
                </c:pt>
                <c:pt idx="3">
                  <c:v>18.38</c:v>
                </c:pt>
                <c:pt idx="4">
                  <c:v>18.48</c:v>
                </c:pt>
                <c:pt idx="5">
                  <c:v>18.58</c:v>
                </c:pt>
                <c:pt idx="6">
                  <c:v>18.68</c:v>
                </c:pt>
                <c:pt idx="7">
                  <c:v>18.78</c:v>
                </c:pt>
                <c:pt idx="8">
                  <c:v>18.88</c:v>
                </c:pt>
                <c:pt idx="9">
                  <c:v>18.98</c:v>
                </c:pt>
                <c:pt idx="10">
                  <c:v>19.08</c:v>
                </c:pt>
                <c:pt idx="11">
                  <c:v>19.18</c:v>
                </c:pt>
                <c:pt idx="12">
                  <c:v>19.28</c:v>
                </c:pt>
                <c:pt idx="13">
                  <c:v>19.38</c:v>
                </c:pt>
                <c:pt idx="14">
                  <c:v>19.48</c:v>
                </c:pt>
              </c:numCache>
            </c:numRef>
          </c:yVal>
          <c:smooth val="0"/>
        </c:ser>
        <c:axId val="71458042"/>
        <c:axId val="1619477"/>
      </c:scatterChart>
      <c:valAx>
        <c:axId val="7145804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19477"/>
        <c:crosses val="autoZero"/>
        <c:crossBetween val="midCat"/>
      </c:valAx>
      <c:valAx>
        <c:axId val="16194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45804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ru-RU" sz="1400" spc="-1" strike="noStrike">
                <a:solidFill>
                  <a:srgbClr val="595959"/>
                </a:solidFill>
                <a:latin typeface="Calibri"/>
              </a:rPr>
              <a:t>Алюминий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Лист1!$F$21:$F$35</c:f>
              <c:numCache>
                <c:formatCode>General</c:formatCode>
                <c:ptCount val="15"/>
                <c:pt idx="0">
                  <c:v>0</c:v>
                </c:pt>
                <c:pt idx="1">
                  <c:v>93</c:v>
                </c:pt>
                <c:pt idx="2">
                  <c:v>203</c:v>
                </c:pt>
                <c:pt idx="3">
                  <c:v>331</c:v>
                </c:pt>
                <c:pt idx="4">
                  <c:v>471</c:v>
                </c:pt>
                <c:pt idx="5">
                  <c:v>609</c:v>
                </c:pt>
                <c:pt idx="6">
                  <c:v>770</c:v>
                </c:pt>
                <c:pt idx="7">
                  <c:v>931</c:v>
                </c:pt>
                <c:pt idx="8">
                  <c:v>1112</c:v>
                </c:pt>
                <c:pt idx="9">
                  <c:v>1294</c:v>
                </c:pt>
                <c:pt idx="10">
                  <c:v>1488</c:v>
                </c:pt>
                <c:pt idx="11">
                  <c:v>1701</c:v>
                </c:pt>
                <c:pt idx="12">
                  <c:v>1927</c:v>
                </c:pt>
                <c:pt idx="13">
                  <c:v>2157</c:v>
                </c:pt>
                <c:pt idx="14">
                  <c:v>2375</c:v>
                </c:pt>
              </c:numCache>
            </c:numRef>
          </c:xVal>
          <c:yVal>
            <c:numRef>
              <c:f>Лист1!$G$21:$G$35</c:f>
              <c:numCache>
                <c:formatCode>General</c:formatCode>
                <c:ptCount val="15"/>
                <c:pt idx="0">
                  <c:v>18.08</c:v>
                </c:pt>
                <c:pt idx="1">
                  <c:v>18.18</c:v>
                </c:pt>
                <c:pt idx="2">
                  <c:v>18.28</c:v>
                </c:pt>
                <c:pt idx="3">
                  <c:v>18.38</c:v>
                </c:pt>
                <c:pt idx="4">
                  <c:v>18.48</c:v>
                </c:pt>
                <c:pt idx="5">
                  <c:v>18.58</c:v>
                </c:pt>
                <c:pt idx="6">
                  <c:v>18.68</c:v>
                </c:pt>
                <c:pt idx="7">
                  <c:v>18.78</c:v>
                </c:pt>
                <c:pt idx="8">
                  <c:v>18.88</c:v>
                </c:pt>
                <c:pt idx="9">
                  <c:v>18.98</c:v>
                </c:pt>
                <c:pt idx="10">
                  <c:v>19.08</c:v>
                </c:pt>
                <c:pt idx="11">
                  <c:v>19.18</c:v>
                </c:pt>
                <c:pt idx="12">
                  <c:v>19.28</c:v>
                </c:pt>
                <c:pt idx="13">
                  <c:v>19.38</c:v>
                </c:pt>
                <c:pt idx="14">
                  <c:v>19.48</c:v>
                </c:pt>
              </c:numCache>
            </c:numRef>
          </c:yVal>
          <c:smooth val="0"/>
        </c:ser>
        <c:axId val="60577667"/>
        <c:axId val="16061064"/>
      </c:scatterChart>
      <c:valAx>
        <c:axId val="6057766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061064"/>
        <c:crosses val="autoZero"/>
        <c:crossBetween val="midCat"/>
      </c:valAx>
      <c:valAx>
        <c:axId val="160610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57766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ru-RU" sz="1400" spc="-1" strike="noStrike">
                <a:solidFill>
                  <a:srgbClr val="595959"/>
                </a:solidFill>
                <a:latin typeface="Calibri"/>
              </a:rPr>
              <a:t>Железо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Лист1!$F$38:$F$52</c:f>
              <c:numCache>
                <c:formatCode>General</c:formatCode>
                <c:ptCount val="15"/>
                <c:pt idx="0">
                  <c:v>0</c:v>
                </c:pt>
                <c:pt idx="1">
                  <c:v>81</c:v>
                </c:pt>
                <c:pt idx="2">
                  <c:v>182</c:v>
                </c:pt>
                <c:pt idx="3">
                  <c:v>301</c:v>
                </c:pt>
                <c:pt idx="4">
                  <c:v>436</c:v>
                </c:pt>
                <c:pt idx="5">
                  <c:v>590</c:v>
                </c:pt>
                <c:pt idx="6">
                  <c:v>750</c:v>
                </c:pt>
                <c:pt idx="7">
                  <c:v>921</c:v>
                </c:pt>
                <c:pt idx="8">
                  <c:v>1104</c:v>
                </c:pt>
                <c:pt idx="9">
                  <c:v>1292</c:v>
                </c:pt>
                <c:pt idx="10">
                  <c:v>1492</c:v>
                </c:pt>
                <c:pt idx="11">
                  <c:v>1700</c:v>
                </c:pt>
                <c:pt idx="12">
                  <c:v>1925</c:v>
                </c:pt>
                <c:pt idx="13">
                  <c:v>2156</c:v>
                </c:pt>
                <c:pt idx="14">
                  <c:v>2366</c:v>
                </c:pt>
              </c:numCache>
            </c:numRef>
          </c:xVal>
          <c:yVal>
            <c:numRef>
              <c:f>Лист1!$G$38:$G$52</c:f>
              <c:numCache>
                <c:formatCode>General</c:formatCode>
                <c:ptCount val="15"/>
                <c:pt idx="0">
                  <c:v>18.08</c:v>
                </c:pt>
                <c:pt idx="1">
                  <c:v>18.18</c:v>
                </c:pt>
                <c:pt idx="2">
                  <c:v>18.28</c:v>
                </c:pt>
                <c:pt idx="3">
                  <c:v>18.38</c:v>
                </c:pt>
                <c:pt idx="4">
                  <c:v>18.48</c:v>
                </c:pt>
                <c:pt idx="5">
                  <c:v>18.58</c:v>
                </c:pt>
                <c:pt idx="6">
                  <c:v>18.68</c:v>
                </c:pt>
                <c:pt idx="7">
                  <c:v>18.78</c:v>
                </c:pt>
                <c:pt idx="8">
                  <c:v>18.88</c:v>
                </c:pt>
                <c:pt idx="9">
                  <c:v>18.98</c:v>
                </c:pt>
                <c:pt idx="10">
                  <c:v>19.08</c:v>
                </c:pt>
                <c:pt idx="11">
                  <c:v>19.18</c:v>
                </c:pt>
                <c:pt idx="12">
                  <c:v>19.28</c:v>
                </c:pt>
                <c:pt idx="13">
                  <c:v>19.38</c:v>
                </c:pt>
                <c:pt idx="14">
                  <c:v>19.48</c:v>
                </c:pt>
              </c:numCache>
            </c:numRef>
          </c:yVal>
          <c:smooth val="0"/>
        </c:ser>
        <c:axId val="88457622"/>
        <c:axId val="64560350"/>
      </c:scatterChart>
      <c:valAx>
        <c:axId val="8845762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560350"/>
        <c:crosses val="autoZero"/>
        <c:crossBetween val="midCat"/>
      </c:valAx>
      <c:valAx>
        <c:axId val="645603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45762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930007446016381"/>
          <c:y val="0.0375328083989501"/>
          <c:w val="0.635740878629933"/>
          <c:h val="0.855643044619423"/>
        </c:manualLayout>
      </c:layout>
      <c:scatterChart>
        <c:scatterStyle val="lineMarker"/>
        <c:varyColors val="0"/>
        <c:ser>
          <c:idx val="0"/>
          <c:order val="0"/>
          <c:tx>
            <c:strRef>
              <c:f>"Пустой калориметр"</c:f>
              <c:strCache>
                <c:ptCount val="1"/>
                <c:pt idx="0">
                  <c:v>Пустой калориметр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squar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Лист1!$Q$3:$Q$17</c:f>
              <c:numCache>
                <c:formatCode>General</c:formatCode>
                <c:ptCount val="15"/>
                <c:pt idx="0">
                  <c:v>0</c:v>
                </c:pt>
                <c:pt idx="1">
                  <c:v>92</c:v>
                </c:pt>
                <c:pt idx="2">
                  <c:v>187</c:v>
                </c:pt>
                <c:pt idx="3">
                  <c:v>289</c:v>
                </c:pt>
                <c:pt idx="4">
                  <c:v>398</c:v>
                </c:pt>
                <c:pt idx="5">
                  <c:v>513</c:v>
                </c:pt>
                <c:pt idx="6">
                  <c:v>638</c:v>
                </c:pt>
                <c:pt idx="7">
                  <c:v>766</c:v>
                </c:pt>
                <c:pt idx="8">
                  <c:v>904</c:v>
                </c:pt>
                <c:pt idx="9">
                  <c:v>1049</c:v>
                </c:pt>
                <c:pt idx="10">
                  <c:v>1202</c:v>
                </c:pt>
                <c:pt idx="11">
                  <c:v>1362</c:v>
                </c:pt>
                <c:pt idx="12">
                  <c:v>1538</c:v>
                </c:pt>
                <c:pt idx="13">
                  <c:v>1723</c:v>
                </c:pt>
                <c:pt idx="14">
                  <c:v>1914</c:v>
                </c:pt>
              </c:numCache>
            </c:numRef>
          </c:xVal>
          <c:yVal>
            <c:numRef>
              <c:f>Лист1!$P$3:$P$17</c:f>
              <c:numCache>
                <c:formatCode>General</c:formatCode>
                <c:ptCount val="15"/>
                <c:pt idx="0">
                  <c:v>18.08</c:v>
                </c:pt>
                <c:pt idx="1">
                  <c:v>18.18</c:v>
                </c:pt>
                <c:pt idx="2">
                  <c:v>18.28</c:v>
                </c:pt>
                <c:pt idx="3">
                  <c:v>18.38</c:v>
                </c:pt>
                <c:pt idx="4">
                  <c:v>18.48</c:v>
                </c:pt>
                <c:pt idx="5">
                  <c:v>18.58</c:v>
                </c:pt>
                <c:pt idx="6">
                  <c:v>18.68</c:v>
                </c:pt>
                <c:pt idx="7">
                  <c:v>18.78</c:v>
                </c:pt>
                <c:pt idx="8">
                  <c:v>18.88</c:v>
                </c:pt>
                <c:pt idx="9">
                  <c:v>18.98</c:v>
                </c:pt>
                <c:pt idx="10">
                  <c:v>19.08</c:v>
                </c:pt>
                <c:pt idx="11">
                  <c:v>19.18</c:v>
                </c:pt>
                <c:pt idx="12">
                  <c:v>19.28</c:v>
                </c:pt>
                <c:pt idx="13">
                  <c:v>19.38</c:v>
                </c:pt>
                <c:pt idx="14">
                  <c:v>19.48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"Алюминий"</c:f>
              <c:strCache>
                <c:ptCount val="1"/>
                <c:pt idx="0">
                  <c:v>Алюминий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squar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Лист1!$R$3:$R$17</c:f>
              <c:numCache>
                <c:formatCode>General</c:formatCode>
                <c:ptCount val="15"/>
                <c:pt idx="0">
                  <c:v>0</c:v>
                </c:pt>
                <c:pt idx="1">
                  <c:v>108</c:v>
                </c:pt>
                <c:pt idx="2">
                  <c:v>224</c:v>
                </c:pt>
                <c:pt idx="3">
                  <c:v>348</c:v>
                </c:pt>
                <c:pt idx="4">
                  <c:v>481</c:v>
                </c:pt>
                <c:pt idx="5">
                  <c:v>619</c:v>
                </c:pt>
                <c:pt idx="6">
                  <c:v>772</c:v>
                </c:pt>
                <c:pt idx="7">
                  <c:v>935</c:v>
                </c:pt>
                <c:pt idx="8">
                  <c:v>1112</c:v>
                </c:pt>
                <c:pt idx="9">
                  <c:v>1294</c:v>
                </c:pt>
                <c:pt idx="10">
                  <c:v>1488</c:v>
                </c:pt>
                <c:pt idx="11">
                  <c:v>1701</c:v>
                </c:pt>
                <c:pt idx="12">
                  <c:v>1927</c:v>
                </c:pt>
                <c:pt idx="13">
                  <c:v>2157</c:v>
                </c:pt>
                <c:pt idx="14">
                  <c:v>2389</c:v>
                </c:pt>
              </c:numCache>
            </c:numRef>
          </c:xVal>
          <c:yVal>
            <c:numRef>
              <c:f>Лист1!$P$3:$P$17</c:f>
              <c:numCache>
                <c:formatCode>General</c:formatCode>
                <c:ptCount val="15"/>
                <c:pt idx="0">
                  <c:v>18.08</c:v>
                </c:pt>
                <c:pt idx="1">
                  <c:v>18.18</c:v>
                </c:pt>
                <c:pt idx="2">
                  <c:v>18.28</c:v>
                </c:pt>
                <c:pt idx="3">
                  <c:v>18.38</c:v>
                </c:pt>
                <c:pt idx="4">
                  <c:v>18.48</c:v>
                </c:pt>
                <c:pt idx="5">
                  <c:v>18.58</c:v>
                </c:pt>
                <c:pt idx="6">
                  <c:v>18.68</c:v>
                </c:pt>
                <c:pt idx="7">
                  <c:v>18.78</c:v>
                </c:pt>
                <c:pt idx="8">
                  <c:v>18.88</c:v>
                </c:pt>
                <c:pt idx="9">
                  <c:v>18.98</c:v>
                </c:pt>
                <c:pt idx="10">
                  <c:v>19.08</c:v>
                </c:pt>
                <c:pt idx="11">
                  <c:v>19.18</c:v>
                </c:pt>
                <c:pt idx="12">
                  <c:v>19.28</c:v>
                </c:pt>
                <c:pt idx="13">
                  <c:v>19.38</c:v>
                </c:pt>
                <c:pt idx="14">
                  <c:v>19.48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"Железо"</c:f>
              <c:strCache>
                <c:ptCount val="1"/>
                <c:pt idx="0">
                  <c:v>Железо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square"/>
            <c:size val="5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Лист1!$S$3:$S$17</c:f>
              <c:numCache>
                <c:formatCode>General</c:formatCode>
                <c:ptCount val="15"/>
                <c:pt idx="0">
                  <c:v>0</c:v>
                </c:pt>
                <c:pt idx="1">
                  <c:v>135</c:v>
                </c:pt>
                <c:pt idx="2">
                  <c:v>274</c:v>
                </c:pt>
                <c:pt idx="3">
                  <c:v>421</c:v>
                </c:pt>
                <c:pt idx="4">
                  <c:v>576</c:v>
                </c:pt>
                <c:pt idx="5">
                  <c:v>741</c:v>
                </c:pt>
                <c:pt idx="6">
                  <c:v>913</c:v>
                </c:pt>
                <c:pt idx="7">
                  <c:v>1094</c:v>
                </c:pt>
                <c:pt idx="8">
                  <c:v>1285</c:v>
                </c:pt>
                <c:pt idx="9">
                  <c:v>1483</c:v>
                </c:pt>
                <c:pt idx="10">
                  <c:v>1693</c:v>
                </c:pt>
                <c:pt idx="11">
                  <c:v>1909</c:v>
                </c:pt>
                <c:pt idx="12">
                  <c:v>2135</c:v>
                </c:pt>
                <c:pt idx="13">
                  <c:v>2371</c:v>
                </c:pt>
                <c:pt idx="14">
                  <c:v>2619</c:v>
                </c:pt>
              </c:numCache>
            </c:numRef>
          </c:xVal>
          <c:yVal>
            <c:numRef>
              <c:f>Лист1!$P$3:$P$17</c:f>
              <c:numCache>
                <c:formatCode>General</c:formatCode>
                <c:ptCount val="15"/>
                <c:pt idx="0">
                  <c:v>18.08</c:v>
                </c:pt>
                <c:pt idx="1">
                  <c:v>18.18</c:v>
                </c:pt>
                <c:pt idx="2">
                  <c:v>18.28</c:v>
                </c:pt>
                <c:pt idx="3">
                  <c:v>18.38</c:v>
                </c:pt>
                <c:pt idx="4">
                  <c:v>18.48</c:v>
                </c:pt>
                <c:pt idx="5">
                  <c:v>18.58</c:v>
                </c:pt>
                <c:pt idx="6">
                  <c:v>18.68</c:v>
                </c:pt>
                <c:pt idx="7">
                  <c:v>18.78</c:v>
                </c:pt>
                <c:pt idx="8">
                  <c:v>18.88</c:v>
                </c:pt>
                <c:pt idx="9">
                  <c:v>18.98</c:v>
                </c:pt>
                <c:pt idx="10">
                  <c:v>19.08</c:v>
                </c:pt>
                <c:pt idx="11">
                  <c:v>19.18</c:v>
                </c:pt>
                <c:pt idx="12">
                  <c:v>19.28</c:v>
                </c:pt>
                <c:pt idx="13">
                  <c:v>19.38</c:v>
                </c:pt>
                <c:pt idx="14">
                  <c:v>19.48</c:v>
                </c:pt>
              </c:numCache>
            </c:numRef>
          </c:yVal>
          <c:smooth val="1"/>
        </c:ser>
        <c:axId val="60269176"/>
        <c:axId val="8284107"/>
      </c:scatterChart>
      <c:valAx>
        <c:axId val="60269176"/>
        <c:scaling>
          <c:orientation val="minMax"/>
        </c:scaling>
        <c:delete val="0"/>
        <c:axPos val="b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round/>
            </a:ln>
          </c:spPr>
        </c:min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284107"/>
        <c:crosses val="autoZero"/>
        <c:crossBetween val="midCat"/>
      </c:valAx>
      <c:valAx>
        <c:axId val="8284107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round/>
            </a:ln>
          </c:spPr>
        </c:min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26917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735791557305337"/>
          <c:y val="0.342016622922135"/>
          <c:w val="0.261430664916885"/>
          <c:h val="0.34374416739574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18382845655573"/>
          <c:y val="0.0467191601049869"/>
          <c:w val="0.539572630481721"/>
          <c:h val="0.86023622047244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w="6480">
                <a:solidFill>
                  <a:srgbClr val="4472c4"/>
                </a:solidFill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Лист1!$AD$3:$AD$16</c:f>
              <c:numCache>
                <c:formatCode>General</c:formatCode>
                <c:ptCount val="14"/>
                <c:pt idx="0">
                  <c:v>18.08</c:v>
                </c:pt>
                <c:pt idx="1">
                  <c:v>18.18</c:v>
                </c:pt>
                <c:pt idx="2">
                  <c:v>18.28</c:v>
                </c:pt>
                <c:pt idx="3">
                  <c:v>18.38</c:v>
                </c:pt>
                <c:pt idx="4">
                  <c:v>18.48</c:v>
                </c:pt>
                <c:pt idx="5">
                  <c:v>18.58</c:v>
                </c:pt>
                <c:pt idx="6">
                  <c:v>18.68</c:v>
                </c:pt>
                <c:pt idx="7">
                  <c:v>18.78</c:v>
                </c:pt>
                <c:pt idx="8">
                  <c:v>18.88</c:v>
                </c:pt>
                <c:pt idx="9">
                  <c:v>18.98</c:v>
                </c:pt>
                <c:pt idx="10">
                  <c:v>19.08</c:v>
                </c:pt>
                <c:pt idx="11">
                  <c:v>19.18</c:v>
                </c:pt>
                <c:pt idx="12">
                  <c:v>19.28</c:v>
                </c:pt>
                <c:pt idx="13">
                  <c:v>19.38</c:v>
                </c:pt>
              </c:numCache>
            </c:numRef>
          </c:xVal>
          <c:yVal>
            <c:numRef>
              <c:f>Лист1!$AE$3:$AE$16</c:f>
              <c:numCache>
                <c:formatCode>General</c:formatCode>
                <c:ptCount val="14"/>
                <c:pt idx="0">
                  <c:v>0.00108695652173913</c:v>
                </c:pt>
                <c:pt idx="1">
                  <c:v>0.00105263157894737</c:v>
                </c:pt>
                <c:pt idx="2">
                  <c:v>0.000980392156862745</c:v>
                </c:pt>
                <c:pt idx="3">
                  <c:v>0.00091743119266055</c:v>
                </c:pt>
                <c:pt idx="4">
                  <c:v>0.000869565217391304</c:v>
                </c:pt>
                <c:pt idx="5">
                  <c:v>0.0008</c:v>
                </c:pt>
                <c:pt idx="6">
                  <c:v>0.00078125</c:v>
                </c:pt>
                <c:pt idx="7">
                  <c:v>0.00072463768115942</c:v>
                </c:pt>
                <c:pt idx="8">
                  <c:v>0.000689655172413793</c:v>
                </c:pt>
                <c:pt idx="9">
                  <c:v>0.00065359477124183</c:v>
                </c:pt>
                <c:pt idx="10">
                  <c:v>0.000625</c:v>
                </c:pt>
                <c:pt idx="11">
                  <c:v>0.000568181818181818</c:v>
                </c:pt>
                <c:pt idx="12">
                  <c:v>0.000540540540540541</c:v>
                </c:pt>
                <c:pt idx="13">
                  <c:v>0.000523560209424084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w="6480">
                <a:solidFill>
                  <a:srgbClr val="ed7d31"/>
                </a:solidFill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Лист1!$AD$3:$AD$16</c:f>
              <c:numCache>
                <c:formatCode>General</c:formatCode>
                <c:ptCount val="14"/>
                <c:pt idx="0">
                  <c:v>18.08</c:v>
                </c:pt>
                <c:pt idx="1">
                  <c:v>18.18</c:v>
                </c:pt>
                <c:pt idx="2">
                  <c:v>18.28</c:v>
                </c:pt>
                <c:pt idx="3">
                  <c:v>18.38</c:v>
                </c:pt>
                <c:pt idx="4">
                  <c:v>18.48</c:v>
                </c:pt>
                <c:pt idx="5">
                  <c:v>18.58</c:v>
                </c:pt>
                <c:pt idx="6">
                  <c:v>18.68</c:v>
                </c:pt>
                <c:pt idx="7">
                  <c:v>18.78</c:v>
                </c:pt>
                <c:pt idx="8">
                  <c:v>18.88</c:v>
                </c:pt>
                <c:pt idx="9">
                  <c:v>18.98</c:v>
                </c:pt>
                <c:pt idx="10">
                  <c:v>19.08</c:v>
                </c:pt>
                <c:pt idx="11">
                  <c:v>19.18</c:v>
                </c:pt>
                <c:pt idx="12">
                  <c:v>19.28</c:v>
                </c:pt>
                <c:pt idx="13">
                  <c:v>19.38</c:v>
                </c:pt>
              </c:numCache>
            </c:numRef>
          </c:xVal>
          <c:yVal>
            <c:numRef>
              <c:f>Лист1!$AF$3:$AF$16</c:f>
              <c:numCache>
                <c:formatCode>General</c:formatCode>
                <c:ptCount val="14"/>
                <c:pt idx="0">
                  <c:v>0.000925925925925926</c:v>
                </c:pt>
                <c:pt idx="1">
                  <c:v>0.000862068965517241</c:v>
                </c:pt>
                <c:pt idx="2">
                  <c:v>0.000806451612903226</c:v>
                </c:pt>
                <c:pt idx="3">
                  <c:v>0.00075187969924812</c:v>
                </c:pt>
                <c:pt idx="4">
                  <c:v>0.00072463768115942</c:v>
                </c:pt>
                <c:pt idx="5">
                  <c:v>0.00065359477124183</c:v>
                </c:pt>
                <c:pt idx="6">
                  <c:v>0.000613496932515337</c:v>
                </c:pt>
                <c:pt idx="7">
                  <c:v>0.000564971751412429</c:v>
                </c:pt>
                <c:pt idx="8">
                  <c:v>0.000549450549450549</c:v>
                </c:pt>
                <c:pt idx="9">
                  <c:v>0.000515463917525773</c:v>
                </c:pt>
                <c:pt idx="10">
                  <c:v>0.000469483568075117</c:v>
                </c:pt>
                <c:pt idx="11">
                  <c:v>0.000442477876106195</c:v>
                </c:pt>
                <c:pt idx="12">
                  <c:v>0.000434782608695652</c:v>
                </c:pt>
                <c:pt idx="13">
                  <c:v>0.000431034482758621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w="6480">
                <a:solidFill>
                  <a:srgbClr val="767171"/>
                </a:solidFill>
                <a:round/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xVal>
            <c:numRef>
              <c:f>Лист1!$AD$3:$AD$16</c:f>
              <c:numCache>
                <c:formatCode>General</c:formatCode>
                <c:ptCount val="14"/>
                <c:pt idx="0">
                  <c:v>18.08</c:v>
                </c:pt>
                <c:pt idx="1">
                  <c:v>18.18</c:v>
                </c:pt>
                <c:pt idx="2">
                  <c:v>18.28</c:v>
                </c:pt>
                <c:pt idx="3">
                  <c:v>18.38</c:v>
                </c:pt>
                <c:pt idx="4">
                  <c:v>18.48</c:v>
                </c:pt>
                <c:pt idx="5">
                  <c:v>18.58</c:v>
                </c:pt>
                <c:pt idx="6">
                  <c:v>18.68</c:v>
                </c:pt>
                <c:pt idx="7">
                  <c:v>18.78</c:v>
                </c:pt>
                <c:pt idx="8">
                  <c:v>18.88</c:v>
                </c:pt>
                <c:pt idx="9">
                  <c:v>18.98</c:v>
                </c:pt>
                <c:pt idx="10">
                  <c:v>19.08</c:v>
                </c:pt>
                <c:pt idx="11">
                  <c:v>19.18</c:v>
                </c:pt>
                <c:pt idx="12">
                  <c:v>19.28</c:v>
                </c:pt>
                <c:pt idx="13">
                  <c:v>19.38</c:v>
                </c:pt>
              </c:numCache>
            </c:numRef>
          </c:xVal>
          <c:yVal>
            <c:numRef>
              <c:f>Лист1!$AG$3:$AG$16</c:f>
              <c:numCache>
                <c:formatCode>General</c:formatCode>
                <c:ptCount val="14"/>
                <c:pt idx="0">
                  <c:v>0.000740740740740741</c:v>
                </c:pt>
                <c:pt idx="1">
                  <c:v>0.000719424460431655</c:v>
                </c:pt>
                <c:pt idx="2">
                  <c:v>0.000680272108843537</c:v>
                </c:pt>
                <c:pt idx="3">
                  <c:v>0.000645161290322581</c:v>
                </c:pt>
                <c:pt idx="4">
                  <c:v>0.000606060606060606</c:v>
                </c:pt>
                <c:pt idx="5">
                  <c:v>0.000581395348837209</c:v>
                </c:pt>
                <c:pt idx="6">
                  <c:v>0.000552486187845304</c:v>
                </c:pt>
                <c:pt idx="7">
                  <c:v>0.000523560209424084</c:v>
                </c:pt>
                <c:pt idx="8">
                  <c:v>0.000505050505050505</c:v>
                </c:pt>
                <c:pt idx="9">
                  <c:v>0.000476190476190476</c:v>
                </c:pt>
                <c:pt idx="10">
                  <c:v>0.000462962962962963</c:v>
                </c:pt>
                <c:pt idx="11">
                  <c:v>0.000442477876106195</c:v>
                </c:pt>
                <c:pt idx="12">
                  <c:v>0.000423728813559322</c:v>
                </c:pt>
                <c:pt idx="13">
                  <c:v>0.000403225806451613</c:v>
                </c:pt>
              </c:numCache>
            </c:numRef>
          </c:yVal>
          <c:smooth val="0"/>
        </c:ser>
        <c:axId val="40902807"/>
        <c:axId val="30488354"/>
      </c:scatterChart>
      <c:valAx>
        <c:axId val="40902807"/>
        <c:scaling>
          <c:orientation val="minMax"/>
        </c:scaling>
        <c:delete val="0"/>
        <c:axPos val="b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round/>
            </a:ln>
          </c:spPr>
        </c:min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0488354"/>
        <c:crosses val="autoZero"/>
        <c:crossBetween val="midCat"/>
      </c:valAx>
      <c:valAx>
        <c:axId val="30488354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round/>
            </a:ln>
          </c:spPr>
        </c:min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090280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960402668416448"/>
          <c:y val="0.720686789151356"/>
          <c:w val="0.0229306649168854"/>
          <c:h val="0.0586264216972878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0</xdr:colOff>
      <xdr:row>2</xdr:row>
      <xdr:rowOff>155520</xdr:rowOff>
    </xdr:from>
    <xdr:to>
      <xdr:col>13</xdr:col>
      <xdr:colOff>423000</xdr:colOff>
      <xdr:row>17</xdr:row>
      <xdr:rowOff>155160</xdr:rowOff>
    </xdr:to>
    <xdr:graphicFrame>
      <xdr:nvGraphicFramePr>
        <xdr:cNvPr id="0" name="图表 1"/>
        <xdr:cNvGraphicFramePr/>
      </xdr:nvGraphicFramePr>
      <xdr:xfrm>
        <a:off x="6446520" y="536400"/>
        <a:ext cx="4451760" cy="285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20</xdr:row>
      <xdr:rowOff>0</xdr:rowOff>
    </xdr:from>
    <xdr:to>
      <xdr:col>13</xdr:col>
      <xdr:colOff>423000</xdr:colOff>
      <xdr:row>33</xdr:row>
      <xdr:rowOff>7920</xdr:rowOff>
    </xdr:to>
    <xdr:graphicFrame>
      <xdr:nvGraphicFramePr>
        <xdr:cNvPr id="1" name="图表 2"/>
        <xdr:cNvGraphicFramePr/>
      </xdr:nvGraphicFramePr>
      <xdr:xfrm>
        <a:off x="6446520" y="3809880"/>
        <a:ext cx="4451760" cy="248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0</xdr:colOff>
      <xdr:row>37</xdr:row>
      <xdr:rowOff>0</xdr:rowOff>
    </xdr:from>
    <xdr:to>
      <xdr:col>13</xdr:col>
      <xdr:colOff>423000</xdr:colOff>
      <xdr:row>51</xdr:row>
      <xdr:rowOff>1800</xdr:rowOff>
    </xdr:to>
    <xdr:graphicFrame>
      <xdr:nvGraphicFramePr>
        <xdr:cNvPr id="2" name="图表 3"/>
        <xdr:cNvGraphicFramePr/>
      </xdr:nvGraphicFramePr>
      <xdr:xfrm>
        <a:off x="6446520" y="7048440"/>
        <a:ext cx="4451760" cy="2674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28440</xdr:colOff>
      <xdr:row>3</xdr:row>
      <xdr:rowOff>28440</xdr:rowOff>
    </xdr:from>
    <xdr:to>
      <xdr:col>14</xdr:col>
      <xdr:colOff>28080</xdr:colOff>
      <xdr:row>17</xdr:row>
      <xdr:rowOff>104400</xdr:rowOff>
    </xdr:to>
    <xdr:graphicFrame>
      <xdr:nvGraphicFramePr>
        <xdr:cNvPr id="3" name="Диаграмма 18"/>
        <xdr:cNvGraphicFramePr/>
      </xdr:nvGraphicFramePr>
      <xdr:xfrm>
        <a:off x="6474960" y="599760"/>
        <a:ext cx="48344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504720</xdr:colOff>
      <xdr:row>18</xdr:row>
      <xdr:rowOff>162000</xdr:rowOff>
    </xdr:from>
    <xdr:to>
      <xdr:col>27</xdr:col>
      <xdr:colOff>504360</xdr:colOff>
      <xdr:row>33</xdr:row>
      <xdr:rowOff>47520</xdr:rowOff>
    </xdr:to>
    <xdr:graphicFrame>
      <xdr:nvGraphicFramePr>
        <xdr:cNvPr id="4" name="Диаграмма 20"/>
        <xdr:cNvGraphicFramePr/>
      </xdr:nvGraphicFramePr>
      <xdr:xfrm>
        <a:off x="17426520" y="3591000"/>
        <a:ext cx="48348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12</xdr:col>
      <xdr:colOff>352440</xdr:colOff>
      <xdr:row>30</xdr:row>
      <xdr:rowOff>19080</xdr:rowOff>
    </xdr:from>
    <xdr:to>
      <xdr:col>12</xdr:col>
      <xdr:colOff>536760</xdr:colOff>
      <xdr:row>31</xdr:row>
      <xdr:rowOff>92880</xdr:rowOff>
    </xdr:to>
    <xdr:sp>
      <xdr:nvSpPr>
        <xdr:cNvPr id="5" name="CustomShape 1"/>
        <xdr:cNvSpPr/>
      </xdr:nvSpPr>
      <xdr:spPr>
        <a:xfrm>
          <a:off x="10022040" y="5734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542880</xdr:colOff>
      <xdr:row>17</xdr:row>
      <xdr:rowOff>109440</xdr:rowOff>
    </xdr:from>
    <xdr:to>
      <xdr:col>9</xdr:col>
      <xdr:colOff>427320</xdr:colOff>
      <xdr:row>19</xdr:row>
      <xdr:rowOff>70560</xdr:rowOff>
    </xdr:to>
    <xdr:sp>
      <xdr:nvSpPr>
        <xdr:cNvPr id="6" name="CustomShape 1"/>
        <xdr:cNvSpPr/>
      </xdr:nvSpPr>
      <xdr:spPr>
        <a:xfrm>
          <a:off x="6989400" y="3347640"/>
          <a:ext cx="690120" cy="342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ru-RU" sz="1300" spc="-1" strike="noStrike">
              <a:solidFill>
                <a:srgbClr val="000000"/>
              </a:solidFill>
              <a:latin typeface="Cambria Math"/>
            </a:rPr>
            <a:t>□</a:t>
          </a:r>
          <a:r>
            <a:rPr b="1" lang="ru-RU" sz="1300" spc="-1" strike="noStrike">
              <a:solidFill>
                <a:srgbClr val="000000"/>
              </a:solidFill>
              <a:latin typeface="Cambria Math"/>
            </a:rPr>
            <a:t>(64&amp;</a:t>
          </a:r>
          <a:r>
            <a:rPr b="1" lang="en-US" sz="1300" spc="-1" strike="noStrike">
              <a:solidFill>
                <a:srgbClr val="000000"/>
              </a:solidFill>
              <a:latin typeface="Cambria Math"/>
            </a:rPr>
            <a:t>𝐝𝐑</a:t>
          </a:r>
          <a:r>
            <a:rPr b="1" lang="ru-RU" sz="1300" spc="-1" strike="noStrike">
              <a:solidFill>
                <a:srgbClr val="000000"/>
              </a:solidFill>
              <a:latin typeface="Cambria Math"/>
            </a:rPr>
            <a:t>/</a:t>
          </a:r>
          <a:r>
            <a:rPr b="1" lang="en-US" sz="1300" spc="-1" strike="noStrike">
              <a:solidFill>
                <a:srgbClr val="000000"/>
              </a:solidFill>
              <a:latin typeface="Cambria Math"/>
            </a:rPr>
            <a:t>𝐝𝐓</a:t>
          </a:r>
          <a:r>
            <a:rPr b="1" lang="ru-RU" sz="1300" spc="-1" strike="noStrike">
              <a:solidFill>
                <a:srgbClr val="000000"/>
              </a:solidFill>
              <a:latin typeface="Cambria Math"/>
            </a:rPr>
            <a:t>)</a:t>
          </a:r>
          <a:r>
            <a:rPr b="1" lang="en-US" sz="1100" spc="-1" strike="noStrike">
              <a:solidFill>
                <a:srgbClr val="000000"/>
              </a:solidFill>
              <a:latin typeface="Times New Roman"/>
            </a:rPr>
            <a:t>, </a:t>
          </a:r>
          <a:r>
            <a:rPr b="1" lang="ru-RU" sz="900" spc="-1" strike="noStrike">
              <a:solidFill>
                <a:srgbClr val="000000"/>
              </a:solidFill>
              <a:latin typeface="Times New Roman"/>
            </a:rPr>
            <a:t>Ом/с</a:t>
          </a:r>
          <a:endParaRPr b="0" lang="en-US" sz="9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G52"/>
  <sheetViews>
    <sheetView showFormulas="false" showGridLines="true" showRowColHeaders="true" showZeros="true" rightToLeft="false" tabSelected="true" showOutlineSymbols="true" defaultGridColor="true" view="normal" topLeftCell="I1" colorId="64" zoomScale="79" zoomScaleNormal="79" zoomScalePageLayoutView="100" workbookViewId="0">
      <selection pane="topLeft" activeCell="O1" activeCellId="0" sqref="O1:U19"/>
    </sheetView>
  </sheetViews>
  <sheetFormatPr defaultColWidth="10.01171875" defaultRowHeight="15" zeroHeight="false" outlineLevelRow="0" outlineLevelCol="0"/>
  <cols>
    <col collapsed="false" customWidth="true" hidden="false" outlineLevel="0" max="256" min="1" style="0" width="11.42"/>
  </cols>
  <sheetData>
    <row r="1" customFormat="false" ht="15" hidden="false" customHeight="false" outlineLevel="0" collapsed="false">
      <c r="B1" s="0" t="s">
        <v>0</v>
      </c>
      <c r="C1" s="0" t="n">
        <v>18.01</v>
      </c>
    </row>
    <row r="2" customFormat="false" ht="15" hidden="false" customHeight="false" outlineLevel="0" collapsed="false">
      <c r="B2" s="0" t="s">
        <v>1</v>
      </c>
      <c r="C2" s="0" t="n">
        <v>25</v>
      </c>
    </row>
    <row r="3" customFormat="false" ht="15" hidden="false" customHeight="false" outlineLevel="0" collapsed="false">
      <c r="B3" s="0" t="s">
        <v>2</v>
      </c>
      <c r="C3" s="0" t="s">
        <v>3</v>
      </c>
      <c r="D3" s="0" t="s">
        <v>4</v>
      </c>
      <c r="E3" s="0" t="s">
        <v>5</v>
      </c>
      <c r="F3" s="0" t="s">
        <v>5</v>
      </c>
      <c r="P3" s="0" t="n">
        <v>18.08</v>
      </c>
      <c r="Q3" s="0" t="n">
        <v>0</v>
      </c>
      <c r="R3" s="0" t="n">
        <v>0</v>
      </c>
      <c r="S3" s="0" t="n">
        <v>0</v>
      </c>
      <c r="T3" s="0" t="n">
        <v>18.08</v>
      </c>
      <c r="V3" s="0" t="n">
        <v>0.1</v>
      </c>
      <c r="W3" s="0" t="n">
        <f aca="false">Q4-Q3</f>
        <v>92</v>
      </c>
      <c r="X3" s="0" t="n">
        <f aca="false">W3/$V$3</f>
        <v>920</v>
      </c>
      <c r="Y3" s="0" t="n">
        <f aca="false">R4-R3</f>
        <v>108</v>
      </c>
      <c r="Z3" s="0" t="n">
        <f aca="false">Y3/$V$3</f>
        <v>1080</v>
      </c>
      <c r="AA3" s="0" t="n">
        <f aca="false">S4-S3</f>
        <v>135</v>
      </c>
      <c r="AB3" s="0" t="n">
        <f aca="false">AA3/$V$3</f>
        <v>1350</v>
      </c>
      <c r="AD3" s="0" t="n">
        <v>18.08</v>
      </c>
      <c r="AE3" s="0" t="n">
        <f aca="false">1/X3</f>
        <v>0.00108695652173913</v>
      </c>
      <c r="AF3" s="0" t="n">
        <f aca="false">1/Z3</f>
        <v>0.000925925925925926</v>
      </c>
      <c r="AG3" s="0" t="n">
        <f aca="false">1/AB3</f>
        <v>0.000740740740740741</v>
      </c>
    </row>
    <row r="4" customFormat="false" ht="15" hidden="false" customHeight="false" outlineLevel="0" collapsed="false">
      <c r="C4" s="0" t="n">
        <v>18.08</v>
      </c>
      <c r="D4" s="0" t="n">
        <v>0</v>
      </c>
      <c r="E4" s="0" t="n">
        <v>0</v>
      </c>
      <c r="F4" s="0" t="n">
        <v>0</v>
      </c>
      <c r="G4" s="0" t="n">
        <v>18.08</v>
      </c>
      <c r="P4" s="0" t="n">
        <v>18.18</v>
      </c>
      <c r="Q4" s="0" t="n">
        <f aca="false">$D$5 * 60+$E$5</f>
        <v>92</v>
      </c>
      <c r="R4" s="0" t="n">
        <v>108</v>
      </c>
      <c r="S4" s="0" t="n">
        <v>135</v>
      </c>
      <c r="T4" s="0" t="n">
        <v>18.18</v>
      </c>
      <c r="V4" s="0" t="n">
        <v>0.1</v>
      </c>
      <c r="W4" s="0" t="n">
        <f aca="false">Q5 -Q4</f>
        <v>95</v>
      </c>
      <c r="X4" s="0" t="n">
        <f aca="false">W4/$V$3</f>
        <v>950</v>
      </c>
      <c r="Y4" s="0" t="n">
        <f aca="false">R5-R4</f>
        <v>116</v>
      </c>
      <c r="Z4" s="0" t="n">
        <f aca="false">Y4/$V$3</f>
        <v>1160</v>
      </c>
      <c r="AA4" s="0" t="n">
        <f aca="false">S5-S4</f>
        <v>139</v>
      </c>
      <c r="AB4" s="0" t="n">
        <f aca="false">AA4/$V$3</f>
        <v>1390</v>
      </c>
      <c r="AD4" s="0" t="n">
        <v>18.18</v>
      </c>
      <c r="AE4" s="0" t="n">
        <f aca="false">1/X4</f>
        <v>0.00105263157894737</v>
      </c>
      <c r="AF4" s="0" t="n">
        <f aca="false">1/Z4</f>
        <v>0.000862068965517241</v>
      </c>
      <c r="AG4" s="0" t="n">
        <f aca="false">1/AB4</f>
        <v>0.000719424460431655</v>
      </c>
    </row>
    <row r="5" customFormat="false" ht="15" hidden="false" customHeight="false" outlineLevel="0" collapsed="false">
      <c r="C5" s="0" t="n">
        <v>18.18</v>
      </c>
      <c r="D5" s="0" t="n">
        <v>1</v>
      </c>
      <c r="E5" s="0" t="n">
        <v>32</v>
      </c>
      <c r="F5" s="0" t="n">
        <f aca="false">$D$5 * 60+$E$5</f>
        <v>92</v>
      </c>
      <c r="G5" s="0" t="n">
        <v>18.18</v>
      </c>
      <c r="P5" s="0" t="n">
        <v>18.28</v>
      </c>
      <c r="Q5" s="0" t="n">
        <f aca="false">$D$6*60+$E$6</f>
        <v>187</v>
      </c>
      <c r="R5" s="0" t="n">
        <v>224</v>
      </c>
      <c r="S5" s="0" t="n">
        <v>274</v>
      </c>
      <c r="T5" s="0" t="n">
        <v>18.28</v>
      </c>
      <c r="V5" s="0" t="n">
        <v>0.1</v>
      </c>
      <c r="W5" s="0" t="n">
        <f aca="false">Q6 - Q5</f>
        <v>102</v>
      </c>
      <c r="X5" s="0" t="n">
        <f aca="false">W5/$V$3</f>
        <v>1020</v>
      </c>
      <c r="Y5" s="0" t="n">
        <f aca="false">R6-R5</f>
        <v>124</v>
      </c>
      <c r="Z5" s="0" t="n">
        <f aca="false">Y5/$V$3</f>
        <v>1240</v>
      </c>
      <c r="AA5" s="0" t="n">
        <f aca="false">S6-S5</f>
        <v>147</v>
      </c>
      <c r="AB5" s="0" t="n">
        <f aca="false">AA5/$V$3</f>
        <v>1470</v>
      </c>
      <c r="AD5" s="0" t="n">
        <v>18.28</v>
      </c>
      <c r="AE5" s="0" t="n">
        <f aca="false">1/X5</f>
        <v>0.000980392156862745</v>
      </c>
      <c r="AF5" s="0" t="n">
        <f aca="false">1/Z5</f>
        <v>0.000806451612903226</v>
      </c>
      <c r="AG5" s="0" t="n">
        <f aca="false">1/AB5</f>
        <v>0.000680272108843537</v>
      </c>
    </row>
    <row r="6" customFormat="false" ht="15" hidden="false" customHeight="false" outlineLevel="0" collapsed="false">
      <c r="C6" s="0" t="n">
        <v>18.28</v>
      </c>
      <c r="D6" s="0" t="n">
        <v>3</v>
      </c>
      <c r="E6" s="0" t="n">
        <v>7</v>
      </c>
      <c r="F6" s="0" t="n">
        <f aca="false">$D$6*60+$E$6</f>
        <v>187</v>
      </c>
      <c r="G6" s="0" t="n">
        <v>18.28</v>
      </c>
      <c r="P6" s="0" t="n">
        <v>18.38</v>
      </c>
      <c r="Q6" s="0" t="n">
        <f aca="false">$D$7*60+$E$7</f>
        <v>289</v>
      </c>
      <c r="R6" s="0" t="n">
        <v>348</v>
      </c>
      <c r="S6" s="0" t="n">
        <v>421</v>
      </c>
      <c r="T6" s="0" t="n">
        <v>18.38</v>
      </c>
      <c r="V6" s="0" t="n">
        <v>0.1</v>
      </c>
      <c r="W6" s="0" t="n">
        <f aca="false">Q7 - Q6</f>
        <v>109</v>
      </c>
      <c r="X6" s="0" t="n">
        <f aca="false">W6/$V$3</f>
        <v>1090</v>
      </c>
      <c r="Y6" s="0" t="n">
        <f aca="false">R7-R6</f>
        <v>133</v>
      </c>
      <c r="Z6" s="0" t="n">
        <f aca="false">Y6/$V$3</f>
        <v>1330</v>
      </c>
      <c r="AA6" s="0" t="n">
        <f aca="false">S7-S6</f>
        <v>155</v>
      </c>
      <c r="AB6" s="0" t="n">
        <f aca="false">AA6/$V$3</f>
        <v>1550</v>
      </c>
      <c r="AD6" s="0" t="n">
        <v>18.38</v>
      </c>
      <c r="AE6" s="0" t="n">
        <f aca="false">1/X6</f>
        <v>0.00091743119266055</v>
      </c>
      <c r="AF6" s="0" t="n">
        <f aca="false">1/Z6</f>
        <v>0.00075187969924812</v>
      </c>
      <c r="AG6" s="0" t="n">
        <f aca="false">1/AB6</f>
        <v>0.000645161290322581</v>
      </c>
    </row>
    <row r="7" customFormat="false" ht="15" hidden="false" customHeight="false" outlineLevel="0" collapsed="false">
      <c r="C7" s="0" t="n">
        <v>18.38</v>
      </c>
      <c r="D7" s="0" t="n">
        <v>4</v>
      </c>
      <c r="E7" s="0" t="n">
        <v>49</v>
      </c>
      <c r="F7" s="0" t="n">
        <f aca="false">$D$7*60+$E$7</f>
        <v>289</v>
      </c>
      <c r="G7" s="0" t="n">
        <v>18.38</v>
      </c>
      <c r="P7" s="0" t="n">
        <f aca="false">P6+0.1</f>
        <v>18.48</v>
      </c>
      <c r="Q7" s="0" t="n">
        <f aca="false">$D$8*60+$E$8</f>
        <v>398</v>
      </c>
      <c r="R7" s="0" t="n">
        <v>481</v>
      </c>
      <c r="S7" s="0" t="n">
        <v>576</v>
      </c>
      <c r="T7" s="0" t="n">
        <f aca="false">T6+0.1</f>
        <v>18.48</v>
      </c>
      <c r="V7" s="0" t="n">
        <v>0.1</v>
      </c>
      <c r="W7" s="0" t="n">
        <f aca="false">Q8 - Q7</f>
        <v>115</v>
      </c>
      <c r="X7" s="0" t="n">
        <f aca="false">W7/$V$3</f>
        <v>1150</v>
      </c>
      <c r="Y7" s="0" t="n">
        <f aca="false">R8-R7</f>
        <v>138</v>
      </c>
      <c r="Z7" s="0" t="n">
        <f aca="false">Y7/$V$3</f>
        <v>1380</v>
      </c>
      <c r="AA7" s="0" t="n">
        <f aca="false">S8-S7</f>
        <v>165</v>
      </c>
      <c r="AB7" s="0" t="n">
        <f aca="false">AA7/$V$3</f>
        <v>1650</v>
      </c>
      <c r="AD7" s="0" t="n">
        <f aca="false">AD6+0.1</f>
        <v>18.48</v>
      </c>
      <c r="AE7" s="0" t="n">
        <f aca="false">1/X7</f>
        <v>0.000869565217391304</v>
      </c>
      <c r="AF7" s="0" t="n">
        <f aca="false">1/Z7</f>
        <v>0.00072463768115942</v>
      </c>
      <c r="AG7" s="0" t="n">
        <f aca="false">1/AB7</f>
        <v>0.000606060606060606</v>
      </c>
    </row>
    <row r="8" customFormat="false" ht="15" hidden="false" customHeight="false" outlineLevel="0" collapsed="false">
      <c r="C8" s="0" t="n">
        <f aca="false">C7+0.1</f>
        <v>18.48</v>
      </c>
      <c r="D8" s="0" t="n">
        <v>6</v>
      </c>
      <c r="E8" s="0" t="n">
        <v>38</v>
      </c>
      <c r="F8" s="0" t="n">
        <f aca="false">$D$8*60+$E$8</f>
        <v>398</v>
      </c>
      <c r="G8" s="0" t="n">
        <f aca="false">G7+0.1</f>
        <v>18.48</v>
      </c>
      <c r="P8" s="0" t="n">
        <f aca="false">P7+0.1</f>
        <v>18.58</v>
      </c>
      <c r="Q8" s="0" t="n">
        <f aca="false">$D$9*60+$E$9</f>
        <v>513</v>
      </c>
      <c r="R8" s="0" t="n">
        <v>619</v>
      </c>
      <c r="S8" s="0" t="n">
        <f aca="false">$D$43*60+$E$43+91-30 + 160 - 9</f>
        <v>741</v>
      </c>
      <c r="T8" s="0" t="n">
        <f aca="false">T7+0.1</f>
        <v>18.58</v>
      </c>
      <c r="V8" s="0" t="n">
        <v>0.1</v>
      </c>
      <c r="W8" s="0" t="n">
        <f aca="false">Q9 - Q8</f>
        <v>125</v>
      </c>
      <c r="X8" s="0" t="n">
        <f aca="false">W8/$V$3</f>
        <v>1250</v>
      </c>
      <c r="Y8" s="0" t="n">
        <f aca="false">R9-R8</f>
        <v>153</v>
      </c>
      <c r="Z8" s="0" t="n">
        <f aca="false">Y8/$V$3</f>
        <v>1530</v>
      </c>
      <c r="AA8" s="0" t="n">
        <f aca="false">S9-S8</f>
        <v>172</v>
      </c>
      <c r="AB8" s="0" t="n">
        <f aca="false">AA8/$V$3</f>
        <v>1720</v>
      </c>
      <c r="AD8" s="0" t="n">
        <f aca="false">AD7+0.1</f>
        <v>18.58</v>
      </c>
      <c r="AE8" s="0" t="n">
        <f aca="false">1/X8</f>
        <v>0.0008</v>
      </c>
      <c r="AF8" s="0" t="n">
        <f aca="false">1/Z8</f>
        <v>0.00065359477124183</v>
      </c>
      <c r="AG8" s="0" t="n">
        <f aca="false">1/AB8</f>
        <v>0.000581395348837209</v>
      </c>
    </row>
    <row r="9" customFormat="false" ht="15" hidden="false" customHeight="false" outlineLevel="0" collapsed="false">
      <c r="C9" s="0" t="n">
        <f aca="false">C8+0.1</f>
        <v>18.58</v>
      </c>
      <c r="D9" s="0" t="n">
        <v>8</v>
      </c>
      <c r="E9" s="0" t="n">
        <v>33</v>
      </c>
      <c r="F9" s="0" t="n">
        <f aca="false">$D$9*60+$E$9</f>
        <v>513</v>
      </c>
      <c r="G9" s="0" t="n">
        <f aca="false">G8+0.1</f>
        <v>18.58</v>
      </c>
      <c r="P9" s="0" t="n">
        <f aca="false">P8+0.1</f>
        <v>18.68</v>
      </c>
      <c r="Q9" s="0" t="n">
        <f aca="false">$D$10*60+$E$10</f>
        <v>638</v>
      </c>
      <c r="R9" s="0" t="n">
        <v>772</v>
      </c>
      <c r="S9" s="0" t="n">
        <f aca="false">$D$44*60+$E$44+91-30 + 170 - 7</f>
        <v>913</v>
      </c>
      <c r="T9" s="0" t="n">
        <f aca="false">T8+0.1</f>
        <v>18.68</v>
      </c>
      <c r="V9" s="0" t="n">
        <v>0.1</v>
      </c>
      <c r="W9" s="0" t="n">
        <f aca="false">Q10 - Q9</f>
        <v>128</v>
      </c>
      <c r="X9" s="0" t="n">
        <f aca="false">W9/$V$3</f>
        <v>1280</v>
      </c>
      <c r="Y9" s="0" t="n">
        <f aca="false">R10-R9</f>
        <v>163</v>
      </c>
      <c r="Z9" s="0" t="n">
        <f aca="false">Y9/$V$3</f>
        <v>1630</v>
      </c>
      <c r="AA9" s="0" t="n">
        <f aca="false">S10-S9</f>
        <v>181</v>
      </c>
      <c r="AB9" s="0" t="n">
        <f aca="false">AA9/$V$3</f>
        <v>1810</v>
      </c>
      <c r="AD9" s="0" t="n">
        <f aca="false">AD8+0.1</f>
        <v>18.68</v>
      </c>
      <c r="AE9" s="0" t="n">
        <f aca="false">1/X9</f>
        <v>0.00078125</v>
      </c>
      <c r="AF9" s="0" t="n">
        <f aca="false">1/Z9</f>
        <v>0.000613496932515337</v>
      </c>
      <c r="AG9" s="0" t="n">
        <f aca="false">1/AB9</f>
        <v>0.000552486187845304</v>
      </c>
    </row>
    <row r="10" customFormat="false" ht="15" hidden="false" customHeight="false" outlineLevel="0" collapsed="false">
      <c r="C10" s="0" t="n">
        <f aca="false">C9+0.1</f>
        <v>18.68</v>
      </c>
      <c r="D10" s="0" t="n">
        <v>10</v>
      </c>
      <c r="E10" s="0" t="n">
        <v>38</v>
      </c>
      <c r="F10" s="0" t="n">
        <f aca="false">$D$10*60+$E$10</f>
        <v>638</v>
      </c>
      <c r="G10" s="0" t="n">
        <f aca="false">G9+0.1</f>
        <v>18.68</v>
      </c>
      <c r="P10" s="0" t="n">
        <f aca="false">P9+0.1</f>
        <v>18.78</v>
      </c>
      <c r="Q10" s="0" t="n">
        <f aca="false">$D$11*60+$E$11</f>
        <v>766</v>
      </c>
      <c r="R10" s="0" t="n">
        <v>935</v>
      </c>
      <c r="S10" s="0" t="n">
        <f aca="false">$D$45*60+$E$45+91-30 + 200 - 27</f>
        <v>1094</v>
      </c>
      <c r="T10" s="0" t="n">
        <f aca="false">T9+0.1</f>
        <v>18.78</v>
      </c>
      <c r="V10" s="0" t="n">
        <v>0.1</v>
      </c>
      <c r="W10" s="0" t="n">
        <f aca="false">Q11 - Q10</f>
        <v>138</v>
      </c>
      <c r="X10" s="0" t="n">
        <f aca="false">W10/$V$3</f>
        <v>1380</v>
      </c>
      <c r="Y10" s="0" t="n">
        <f aca="false">R11-R10</f>
        <v>177</v>
      </c>
      <c r="Z10" s="0" t="n">
        <f aca="false">Y10/$V$3</f>
        <v>1770</v>
      </c>
      <c r="AA10" s="0" t="n">
        <f aca="false">S11-S10</f>
        <v>191</v>
      </c>
      <c r="AB10" s="0" t="n">
        <f aca="false">AA10/$V$3</f>
        <v>1910</v>
      </c>
      <c r="AD10" s="0" t="n">
        <f aca="false">AD9+0.1</f>
        <v>18.78</v>
      </c>
      <c r="AE10" s="0" t="n">
        <f aca="false">1/X10</f>
        <v>0.00072463768115942</v>
      </c>
      <c r="AF10" s="0" t="n">
        <f aca="false">1/Z10</f>
        <v>0.000564971751412429</v>
      </c>
      <c r="AG10" s="0" t="n">
        <f aca="false">1/AB10</f>
        <v>0.000523560209424084</v>
      </c>
    </row>
    <row r="11" customFormat="false" ht="15" hidden="false" customHeight="false" outlineLevel="0" collapsed="false">
      <c r="C11" s="0" t="n">
        <f aca="false">C10+0.1</f>
        <v>18.78</v>
      </c>
      <c r="D11" s="0" t="n">
        <v>12</v>
      </c>
      <c r="E11" s="0" t="n">
        <v>46</v>
      </c>
      <c r="F11" s="0" t="n">
        <f aca="false">$D$11*60+$E$11</f>
        <v>766</v>
      </c>
      <c r="G11" s="0" t="n">
        <f aca="false">G10+0.1</f>
        <v>18.78</v>
      </c>
      <c r="P11" s="0" t="n">
        <f aca="false">P10+0.1</f>
        <v>18.88</v>
      </c>
      <c r="Q11" s="0" t="n">
        <f aca="false">$D$12*60+$E$12</f>
        <v>904</v>
      </c>
      <c r="R11" s="0" t="n">
        <f aca="false">$D$29*60+$E$29</f>
        <v>1112</v>
      </c>
      <c r="S11" s="0" t="n">
        <f aca="false">$D$46*60+$E$46+91-30 + 200 - 19</f>
        <v>1285</v>
      </c>
      <c r="T11" s="0" t="n">
        <f aca="false">T10+0.1</f>
        <v>18.88</v>
      </c>
      <c r="V11" s="0" t="n">
        <v>0.1</v>
      </c>
      <c r="W11" s="0" t="n">
        <f aca="false">Q12 - Q11</f>
        <v>145</v>
      </c>
      <c r="X11" s="0" t="n">
        <f aca="false">W11/$V$3</f>
        <v>1450</v>
      </c>
      <c r="Y11" s="0" t="n">
        <f aca="false">R12-R11</f>
        <v>182</v>
      </c>
      <c r="Z11" s="0" t="n">
        <f aca="false">Y11/$V$3</f>
        <v>1820</v>
      </c>
      <c r="AA11" s="0" t="n">
        <f aca="false">S12-S11</f>
        <v>198</v>
      </c>
      <c r="AB11" s="0" t="n">
        <f aca="false">AA11/$V$3</f>
        <v>1980</v>
      </c>
      <c r="AD11" s="0" t="n">
        <f aca="false">AD10+0.1</f>
        <v>18.88</v>
      </c>
      <c r="AE11" s="0" t="n">
        <f aca="false">1/X11</f>
        <v>0.000689655172413793</v>
      </c>
      <c r="AF11" s="0" t="n">
        <f aca="false">1/Z11</f>
        <v>0.000549450549450549</v>
      </c>
      <c r="AG11" s="0" t="n">
        <f aca="false">1/AB11</f>
        <v>0.000505050505050505</v>
      </c>
    </row>
    <row r="12" customFormat="false" ht="15" hidden="false" customHeight="false" outlineLevel="0" collapsed="false">
      <c r="C12" s="0" t="n">
        <f aca="false">C11+0.1</f>
        <v>18.88</v>
      </c>
      <c r="D12" s="0" t="n">
        <v>15</v>
      </c>
      <c r="E12" s="0" t="n">
        <v>4</v>
      </c>
      <c r="F12" s="0" t="n">
        <f aca="false">$D$12*60+$E$12</f>
        <v>904</v>
      </c>
      <c r="G12" s="0" t="n">
        <f aca="false">G11+0.1</f>
        <v>18.88</v>
      </c>
      <c r="P12" s="0" t="n">
        <f aca="false">P11+0.1</f>
        <v>18.98</v>
      </c>
      <c r="Q12" s="0" t="n">
        <f aca="false">$D$13*60+$E$13</f>
        <v>1049</v>
      </c>
      <c r="R12" s="0" t="n">
        <f aca="false">$D$30*60+$E$30</f>
        <v>1294</v>
      </c>
      <c r="S12" s="0" t="n">
        <f aca="false">$D$47*60+$E$47+91-30 + 200 - 9</f>
        <v>1483</v>
      </c>
      <c r="T12" s="0" t="n">
        <f aca="false">T11+0.1</f>
        <v>18.98</v>
      </c>
      <c r="V12" s="0" t="n">
        <v>0.1</v>
      </c>
      <c r="W12" s="0" t="n">
        <f aca="false">Q13 - Q12</f>
        <v>153</v>
      </c>
      <c r="X12" s="0" t="n">
        <f aca="false">W12/$V$3</f>
        <v>1530</v>
      </c>
      <c r="Y12" s="0" t="n">
        <f aca="false">R13-R12</f>
        <v>194</v>
      </c>
      <c r="Z12" s="0" t="n">
        <f aca="false">Y12/$V$3</f>
        <v>1940</v>
      </c>
      <c r="AA12" s="0" t="n">
        <f aca="false">S13-S12</f>
        <v>210</v>
      </c>
      <c r="AB12" s="0" t="n">
        <f aca="false">AA12/$V$3</f>
        <v>2100</v>
      </c>
      <c r="AD12" s="0" t="n">
        <f aca="false">AD11+0.1</f>
        <v>18.98</v>
      </c>
      <c r="AE12" s="0" t="n">
        <f aca="false">1/X12</f>
        <v>0.00065359477124183</v>
      </c>
      <c r="AF12" s="0" t="n">
        <f aca="false">1/Z12</f>
        <v>0.000515463917525773</v>
      </c>
      <c r="AG12" s="0" t="n">
        <f aca="false">1/AB12</f>
        <v>0.000476190476190476</v>
      </c>
    </row>
    <row r="13" customFormat="false" ht="15" hidden="false" customHeight="false" outlineLevel="0" collapsed="false">
      <c r="C13" s="0" t="n">
        <f aca="false">C12+0.1</f>
        <v>18.98</v>
      </c>
      <c r="D13" s="0" t="n">
        <v>17</v>
      </c>
      <c r="E13" s="0" t="n">
        <v>29</v>
      </c>
      <c r="F13" s="0" t="n">
        <f aca="false">$D$13*60+$E$13</f>
        <v>1049</v>
      </c>
      <c r="G13" s="0" t="n">
        <f aca="false">G12+0.1</f>
        <v>18.98</v>
      </c>
      <c r="P13" s="0" t="n">
        <f aca="false">P12+0.1</f>
        <v>19.08</v>
      </c>
      <c r="Q13" s="0" t="n">
        <f aca="false">$D$14*60+$E$14</f>
        <v>1202</v>
      </c>
      <c r="R13" s="0" t="n">
        <f aca="false">$D$31*60+$E$31</f>
        <v>1488</v>
      </c>
      <c r="S13" s="0" t="n">
        <f aca="false">$D$48*60+$E$48+91-30 + 200 + 1</f>
        <v>1693</v>
      </c>
      <c r="T13" s="0" t="n">
        <f aca="false">T12+0.1</f>
        <v>19.08</v>
      </c>
      <c r="V13" s="0" t="n">
        <v>0.1</v>
      </c>
      <c r="W13" s="0" t="n">
        <f aca="false">Q14 - Q13</f>
        <v>160</v>
      </c>
      <c r="X13" s="0" t="n">
        <f aca="false">W13/$V$3</f>
        <v>1600</v>
      </c>
      <c r="Y13" s="0" t="n">
        <f aca="false">R14-R13</f>
        <v>213</v>
      </c>
      <c r="Z13" s="0" t="n">
        <f aca="false">Y13/$V$3</f>
        <v>2130</v>
      </c>
      <c r="AA13" s="0" t="n">
        <f aca="false">S14-S13</f>
        <v>216</v>
      </c>
      <c r="AB13" s="0" t="n">
        <f aca="false">AA13/$V$3</f>
        <v>2160</v>
      </c>
      <c r="AD13" s="0" t="n">
        <f aca="false">AD12+0.1</f>
        <v>19.08</v>
      </c>
      <c r="AE13" s="0" t="n">
        <f aca="false">1/X13</f>
        <v>0.000625</v>
      </c>
      <c r="AF13" s="0" t="n">
        <f aca="false">1/Z13</f>
        <v>0.000469483568075117</v>
      </c>
      <c r="AG13" s="0" t="n">
        <f aca="false">1/AB13</f>
        <v>0.000462962962962963</v>
      </c>
    </row>
    <row r="14" customFormat="false" ht="15" hidden="false" customHeight="false" outlineLevel="0" collapsed="false">
      <c r="C14" s="0" t="n">
        <f aca="false">C13+0.1</f>
        <v>19.08</v>
      </c>
      <c r="D14" s="0" t="n">
        <v>20</v>
      </c>
      <c r="E14" s="0" t="n">
        <v>2</v>
      </c>
      <c r="F14" s="0" t="n">
        <f aca="false">$D$14*60+$E$14</f>
        <v>1202</v>
      </c>
      <c r="G14" s="0" t="n">
        <f aca="false">G13+0.1</f>
        <v>19.08</v>
      </c>
      <c r="P14" s="0" t="n">
        <f aca="false">P13+0.1</f>
        <v>19.18</v>
      </c>
      <c r="Q14" s="0" t="n">
        <f aca="false">$D$15*60+$E$15</f>
        <v>1362</v>
      </c>
      <c r="R14" s="0" t="n">
        <f aca="false">$D$32*60+$E$32</f>
        <v>1701</v>
      </c>
      <c r="S14" s="0" t="n">
        <v>1909</v>
      </c>
      <c r="T14" s="0" t="n">
        <f aca="false">T13+0.1</f>
        <v>19.18</v>
      </c>
      <c r="V14" s="0" t="n">
        <v>0.1</v>
      </c>
      <c r="W14" s="0" t="n">
        <f aca="false">Q15 - Q14</f>
        <v>176</v>
      </c>
      <c r="X14" s="0" t="n">
        <f aca="false">W14/$V$3</f>
        <v>1760</v>
      </c>
      <c r="Y14" s="0" t="n">
        <f aca="false">R15-R14</f>
        <v>226</v>
      </c>
      <c r="Z14" s="0" t="n">
        <f aca="false">Y14/$V$3</f>
        <v>2260</v>
      </c>
      <c r="AA14" s="0" t="n">
        <f aca="false">S15-S14</f>
        <v>226</v>
      </c>
      <c r="AB14" s="0" t="n">
        <f aca="false">AA14/$V$3</f>
        <v>2260</v>
      </c>
      <c r="AD14" s="0" t="n">
        <f aca="false">AD13+0.1</f>
        <v>19.18</v>
      </c>
      <c r="AE14" s="0" t="n">
        <f aca="false">1/X14</f>
        <v>0.000568181818181818</v>
      </c>
      <c r="AF14" s="0" t="n">
        <f aca="false">1/Z14</f>
        <v>0.000442477876106195</v>
      </c>
      <c r="AG14" s="0" t="n">
        <f aca="false">1/AB14</f>
        <v>0.000442477876106195</v>
      </c>
    </row>
    <row r="15" customFormat="false" ht="15" hidden="false" customHeight="false" outlineLevel="0" collapsed="false">
      <c r="C15" s="0" t="n">
        <f aca="false">C14+0.1</f>
        <v>19.18</v>
      </c>
      <c r="D15" s="0" t="n">
        <v>22</v>
      </c>
      <c r="E15" s="0" t="n">
        <v>42</v>
      </c>
      <c r="F15" s="0" t="n">
        <f aca="false">$D$15*60+$E$15</f>
        <v>1362</v>
      </c>
      <c r="G15" s="0" t="n">
        <f aca="false">G14+0.1</f>
        <v>19.18</v>
      </c>
      <c r="P15" s="0" t="n">
        <f aca="false">P14+0.1</f>
        <v>19.28</v>
      </c>
      <c r="Q15" s="0" t="n">
        <f aca="false">$D$16*60+$E$16</f>
        <v>1538</v>
      </c>
      <c r="R15" s="0" t="n">
        <f aca="false">$D$33*60+$E$33</f>
        <v>1927</v>
      </c>
      <c r="S15" s="0" t="n">
        <v>2135</v>
      </c>
      <c r="T15" s="0" t="n">
        <f aca="false">T14+0.1</f>
        <v>19.28</v>
      </c>
      <c r="V15" s="0" t="n">
        <v>0.1</v>
      </c>
      <c r="W15" s="0" t="n">
        <f aca="false">Q16 - Q15</f>
        <v>185</v>
      </c>
      <c r="X15" s="0" t="n">
        <f aca="false">W15/$V$3</f>
        <v>1850</v>
      </c>
      <c r="Y15" s="0" t="n">
        <f aca="false">R16-R15</f>
        <v>230</v>
      </c>
      <c r="Z15" s="0" t="n">
        <f aca="false">Y15/$V$3</f>
        <v>2300</v>
      </c>
      <c r="AA15" s="0" t="n">
        <f aca="false">S16-S15</f>
        <v>236</v>
      </c>
      <c r="AB15" s="0" t="n">
        <f aca="false">AA15/$V$3</f>
        <v>2360</v>
      </c>
      <c r="AD15" s="0" t="n">
        <f aca="false">AD14+0.1</f>
        <v>19.28</v>
      </c>
      <c r="AE15" s="0" t="n">
        <f aca="false">1/X15</f>
        <v>0.000540540540540541</v>
      </c>
      <c r="AF15" s="0" t="n">
        <f aca="false">1/Z15</f>
        <v>0.000434782608695652</v>
      </c>
      <c r="AG15" s="0" t="n">
        <f aca="false">1/AB15</f>
        <v>0.000423728813559322</v>
      </c>
    </row>
    <row r="16" customFormat="false" ht="15" hidden="false" customHeight="false" outlineLevel="0" collapsed="false">
      <c r="C16" s="0" t="n">
        <f aca="false">C15+0.1</f>
        <v>19.28</v>
      </c>
      <c r="D16" s="0" t="n">
        <v>25</v>
      </c>
      <c r="E16" s="0" t="n">
        <v>38</v>
      </c>
      <c r="F16" s="0" t="n">
        <f aca="false">$D$16*60+$E$16</f>
        <v>1538</v>
      </c>
      <c r="G16" s="0" t="n">
        <f aca="false">G15+0.1</f>
        <v>19.28</v>
      </c>
      <c r="P16" s="0" t="n">
        <f aca="false">P15+0.1</f>
        <v>19.38</v>
      </c>
      <c r="Q16" s="0" t="n">
        <f aca="false">$D$17*60+$E$17</f>
        <v>1723</v>
      </c>
      <c r="R16" s="0" t="n">
        <f aca="false">$D$34*60+$E$34</f>
        <v>2157</v>
      </c>
      <c r="S16" s="0" t="n">
        <v>2371</v>
      </c>
      <c r="T16" s="0" t="n">
        <f aca="false">T15+0.1</f>
        <v>19.38</v>
      </c>
      <c r="V16" s="0" t="n">
        <v>0.1</v>
      </c>
      <c r="W16" s="0" t="n">
        <f aca="false">Q17 - Q16</f>
        <v>191</v>
      </c>
      <c r="X16" s="0" t="n">
        <f aca="false">W16/$V$3</f>
        <v>1910</v>
      </c>
      <c r="Y16" s="0" t="n">
        <f aca="false">R17-R16</f>
        <v>232</v>
      </c>
      <c r="Z16" s="0" t="n">
        <f aca="false">Y16/$V$3</f>
        <v>2320</v>
      </c>
      <c r="AA16" s="0" t="n">
        <f aca="false">S17-S16</f>
        <v>248</v>
      </c>
      <c r="AB16" s="0" t="n">
        <f aca="false">AA16/$V$3</f>
        <v>2480</v>
      </c>
      <c r="AD16" s="0" t="n">
        <f aca="false">AD15+0.1</f>
        <v>19.38</v>
      </c>
      <c r="AE16" s="0" t="n">
        <f aca="false">1/X16</f>
        <v>0.000523560209424084</v>
      </c>
      <c r="AF16" s="0" t="n">
        <f aca="false">1/Z16</f>
        <v>0.000431034482758621</v>
      </c>
      <c r="AG16" s="0" t="n">
        <f aca="false">1/AB16</f>
        <v>0.000403225806451613</v>
      </c>
    </row>
    <row r="17" customFormat="false" ht="15" hidden="false" customHeight="false" outlineLevel="0" collapsed="false">
      <c r="C17" s="0" t="n">
        <f aca="false">C16+0.1</f>
        <v>19.38</v>
      </c>
      <c r="D17" s="0" t="n">
        <v>28</v>
      </c>
      <c r="E17" s="0" t="n">
        <v>43</v>
      </c>
      <c r="F17" s="0" t="n">
        <f aca="false">$D$17*60+$E$17</f>
        <v>1723</v>
      </c>
      <c r="G17" s="0" t="n">
        <f aca="false">G16+0.1</f>
        <v>19.38</v>
      </c>
      <c r="P17" s="0" t="n">
        <f aca="false">P16+0.1</f>
        <v>19.48</v>
      </c>
      <c r="Q17" s="0" t="n">
        <f aca="false">$D$18*60+$E$18</f>
        <v>1914</v>
      </c>
      <c r="R17" s="0" t="n">
        <v>2389</v>
      </c>
      <c r="S17" s="0" t="n">
        <v>2619</v>
      </c>
      <c r="T17" s="0" t="n">
        <f aca="false">T16+0.1</f>
        <v>19.48</v>
      </c>
      <c r="AD17" s="0" t="n">
        <f aca="false">AD16+0.1</f>
        <v>19.48</v>
      </c>
    </row>
    <row r="18" customFormat="false" ht="15" hidden="false" customHeight="false" outlineLevel="0" collapsed="false">
      <c r="C18" s="0" t="n">
        <f aca="false">C17+0.1</f>
        <v>19.48</v>
      </c>
      <c r="D18" s="0" t="n">
        <v>31</v>
      </c>
      <c r="E18" s="0" t="n">
        <v>54</v>
      </c>
      <c r="F18" s="0" t="n">
        <f aca="false">$D$18*60+$E$18</f>
        <v>1914</v>
      </c>
      <c r="G18" s="0" t="n">
        <f aca="false">G17+0.1</f>
        <v>19.48</v>
      </c>
    </row>
    <row r="20" customFormat="false" ht="15" hidden="false" customHeight="false" outlineLevel="0" collapsed="false">
      <c r="C20" s="0" t="s">
        <v>3</v>
      </c>
      <c r="D20" s="0" t="s">
        <v>4</v>
      </c>
      <c r="E20" s="0" t="s">
        <v>5</v>
      </c>
      <c r="F20" s="0" t="s">
        <v>5</v>
      </c>
      <c r="P20" s="0" t="n">
        <v>18.09</v>
      </c>
      <c r="Q20" s="0" t="n">
        <v>18.09</v>
      </c>
      <c r="R20" s="0" t="n">
        <v>18.09</v>
      </c>
    </row>
    <row r="21" customFormat="false" ht="15" hidden="false" customHeight="false" outlineLevel="0" collapsed="false">
      <c r="C21" s="0" t="n">
        <v>18.08</v>
      </c>
      <c r="D21" s="0" t="n">
        <v>0</v>
      </c>
      <c r="E21" s="0" t="n">
        <v>0</v>
      </c>
      <c r="F21" s="0" t="n">
        <v>0</v>
      </c>
      <c r="G21" s="0" t="n">
        <v>18.08</v>
      </c>
      <c r="P21" s="0" t="n">
        <f aca="false">0.0001*P20*P20 - 0.0056*P20 + 0.0721</f>
        <v>0.00352081000000001</v>
      </c>
      <c r="Q21" s="0" t="n">
        <f aca="false">0.0002*Q20*Q20 - 0.0074*Q20 + 0.0831</f>
        <v>0.01468362</v>
      </c>
      <c r="R21" s="0" t="n">
        <f aca="false">0.0001*R20*R20 - 0.0036*R20 + 0.0466</f>
        <v>0.01420081</v>
      </c>
    </row>
    <row r="22" customFormat="false" ht="15" hidden="false" customHeight="false" outlineLevel="0" collapsed="false">
      <c r="C22" s="0" t="n">
        <v>18.18</v>
      </c>
      <c r="D22" s="0" t="n">
        <v>1</v>
      </c>
      <c r="E22" s="0" t="n">
        <v>33</v>
      </c>
      <c r="F22" s="0" t="n">
        <f aca="false">$D$22*60+$E$22</f>
        <v>93</v>
      </c>
      <c r="G22" s="0" t="n">
        <v>18.18</v>
      </c>
    </row>
    <row r="23" customFormat="false" ht="15" hidden="false" customHeight="false" outlineLevel="0" collapsed="false">
      <c r="C23" s="0" t="n">
        <v>18.28</v>
      </c>
      <c r="D23" s="0" t="n">
        <v>3</v>
      </c>
      <c r="E23" s="0" t="n">
        <v>23</v>
      </c>
      <c r="F23" s="0" t="n">
        <f aca="false">$D$23*60+$E$23</f>
        <v>203</v>
      </c>
      <c r="G23" s="0" t="n">
        <v>18.28</v>
      </c>
    </row>
    <row r="24" customFormat="false" ht="15" hidden="false" customHeight="false" outlineLevel="0" collapsed="false">
      <c r="C24" s="0" t="n">
        <v>18.38</v>
      </c>
      <c r="D24" s="0" t="n">
        <v>5</v>
      </c>
      <c r="E24" s="0" t="n">
        <v>31</v>
      </c>
      <c r="F24" s="0" t="n">
        <f aca="false">$D$24*60+$E$24</f>
        <v>331</v>
      </c>
      <c r="G24" s="0" t="n">
        <v>18.38</v>
      </c>
    </row>
    <row r="25" customFormat="false" ht="15" hidden="false" customHeight="false" outlineLevel="0" collapsed="false">
      <c r="C25" s="0" t="n">
        <f aca="false">C24+0.1</f>
        <v>18.48</v>
      </c>
      <c r="D25" s="0" t="n">
        <v>7</v>
      </c>
      <c r="E25" s="0" t="n">
        <v>51</v>
      </c>
      <c r="F25" s="0" t="n">
        <f aca="false">$D$25*60+$E$25</f>
        <v>471</v>
      </c>
      <c r="G25" s="0" t="n">
        <f aca="false">G24+0.1</f>
        <v>18.48</v>
      </c>
    </row>
    <row r="26" customFormat="false" ht="15" hidden="false" customHeight="false" outlineLevel="0" collapsed="false">
      <c r="C26" s="0" t="n">
        <f aca="false">C25+0.1</f>
        <v>18.58</v>
      </c>
      <c r="D26" s="0" t="n">
        <v>10</v>
      </c>
      <c r="E26" s="0" t="n">
        <v>9</v>
      </c>
      <c r="F26" s="0" t="n">
        <f aca="false">$D$26*60+$E$26</f>
        <v>609</v>
      </c>
      <c r="G26" s="0" t="n">
        <f aca="false">G25+0.1</f>
        <v>18.58</v>
      </c>
    </row>
    <row r="27" customFormat="false" ht="15" hidden="false" customHeight="false" outlineLevel="0" collapsed="false">
      <c r="C27" s="0" t="n">
        <f aca="false">C26+0.1</f>
        <v>18.68</v>
      </c>
      <c r="D27" s="0" t="n">
        <v>12</v>
      </c>
      <c r="E27" s="0" t="n">
        <v>50</v>
      </c>
      <c r="F27" s="0" t="n">
        <f aca="false">$D$27*60+$E$27</f>
        <v>770</v>
      </c>
      <c r="G27" s="0" t="n">
        <f aca="false">G26+0.1</f>
        <v>18.68</v>
      </c>
    </row>
    <row r="28" customFormat="false" ht="15" hidden="false" customHeight="false" outlineLevel="0" collapsed="false">
      <c r="C28" s="0" t="n">
        <f aca="false">C27+0.1</f>
        <v>18.78</v>
      </c>
      <c r="D28" s="0" t="n">
        <v>15</v>
      </c>
      <c r="E28" s="0" t="n">
        <v>31</v>
      </c>
      <c r="F28" s="0" t="n">
        <f aca="false">$D$28*60+$E$28</f>
        <v>931</v>
      </c>
      <c r="G28" s="0" t="n">
        <f aca="false">G27+0.1</f>
        <v>18.78</v>
      </c>
    </row>
    <row r="29" customFormat="false" ht="15" hidden="false" customHeight="false" outlineLevel="0" collapsed="false">
      <c r="C29" s="0" t="n">
        <f aca="false">C28+0.1</f>
        <v>18.88</v>
      </c>
      <c r="D29" s="0" t="n">
        <v>18</v>
      </c>
      <c r="E29" s="0" t="n">
        <v>32</v>
      </c>
      <c r="F29" s="0" t="n">
        <f aca="false">$D$29*60+$E$29</f>
        <v>1112</v>
      </c>
      <c r="G29" s="0" t="n">
        <f aca="false">G28+0.1</f>
        <v>18.88</v>
      </c>
    </row>
    <row r="30" customFormat="false" ht="15" hidden="false" customHeight="false" outlineLevel="0" collapsed="false">
      <c r="C30" s="0" t="n">
        <f aca="false">C29+0.1</f>
        <v>18.98</v>
      </c>
      <c r="D30" s="0" t="n">
        <v>21</v>
      </c>
      <c r="E30" s="0" t="n">
        <v>34</v>
      </c>
      <c r="F30" s="0" t="n">
        <f aca="false">$D$30*60+$E$30</f>
        <v>1294</v>
      </c>
      <c r="G30" s="0" t="n">
        <f aca="false">G29+0.1</f>
        <v>18.98</v>
      </c>
    </row>
    <row r="31" customFormat="false" ht="15" hidden="false" customHeight="false" outlineLevel="0" collapsed="false">
      <c r="C31" s="0" t="n">
        <f aca="false">C30+0.1</f>
        <v>19.08</v>
      </c>
      <c r="D31" s="0" t="n">
        <v>24</v>
      </c>
      <c r="E31" s="0" t="n">
        <v>48</v>
      </c>
      <c r="F31" s="0" t="n">
        <f aca="false">$D$31*60+$E$31</f>
        <v>1488</v>
      </c>
      <c r="G31" s="0" t="n">
        <f aca="false">G30+0.1</f>
        <v>19.08</v>
      </c>
    </row>
    <row r="32" customFormat="false" ht="15" hidden="false" customHeight="false" outlineLevel="0" collapsed="false">
      <c r="C32" s="0" t="n">
        <f aca="false">C31+0.1</f>
        <v>19.18</v>
      </c>
      <c r="D32" s="0" t="n">
        <v>28</v>
      </c>
      <c r="E32" s="0" t="n">
        <v>21</v>
      </c>
      <c r="F32" s="0" t="n">
        <f aca="false">$D$32*60+$E$32</f>
        <v>1701</v>
      </c>
      <c r="G32" s="0" t="n">
        <f aca="false">G31+0.1</f>
        <v>19.18</v>
      </c>
    </row>
    <row r="33" customFormat="false" ht="15" hidden="false" customHeight="false" outlineLevel="0" collapsed="false">
      <c r="C33" s="0" t="n">
        <f aca="false">C32+0.1</f>
        <v>19.28</v>
      </c>
      <c r="D33" s="0" t="n">
        <v>32</v>
      </c>
      <c r="E33" s="0" t="n">
        <v>7</v>
      </c>
      <c r="F33" s="0" t="n">
        <f aca="false">$D$33*60+$E$33</f>
        <v>1927</v>
      </c>
      <c r="G33" s="0" t="n">
        <f aca="false">G32+0.1</f>
        <v>19.28</v>
      </c>
    </row>
    <row r="34" customFormat="false" ht="15" hidden="false" customHeight="false" outlineLevel="0" collapsed="false">
      <c r="C34" s="0" t="n">
        <f aca="false">C33+0.1</f>
        <v>19.38</v>
      </c>
      <c r="D34" s="0" t="n">
        <v>35</v>
      </c>
      <c r="E34" s="0" t="n">
        <v>57</v>
      </c>
      <c r="F34" s="0" t="n">
        <f aca="false">$D$34*60+$E$34</f>
        <v>2157</v>
      </c>
      <c r="G34" s="0" t="n">
        <f aca="false">G33+0.1</f>
        <v>19.38</v>
      </c>
    </row>
    <row r="35" customFormat="false" ht="15" hidden="false" customHeight="false" outlineLevel="0" collapsed="false">
      <c r="C35" s="0" t="n">
        <f aca="false">C34+0.1</f>
        <v>19.48</v>
      </c>
      <c r="D35" s="0" t="n">
        <v>39</v>
      </c>
      <c r="E35" s="0" t="n">
        <v>35</v>
      </c>
      <c r="F35" s="0" t="n">
        <f aca="false">$D$35*60+$E$35</f>
        <v>2375</v>
      </c>
      <c r="G35" s="0" t="n">
        <f aca="false">G34+0.1</f>
        <v>19.48</v>
      </c>
    </row>
    <row r="37" customFormat="false" ht="15" hidden="false" customHeight="false" outlineLevel="0" collapsed="false">
      <c r="C37" s="0" t="s">
        <v>3</v>
      </c>
      <c r="D37" s="0" t="s">
        <v>4</v>
      </c>
      <c r="E37" s="0" t="s">
        <v>5</v>
      </c>
      <c r="F37" s="0" t="s">
        <v>5</v>
      </c>
    </row>
    <row r="38" customFormat="false" ht="13.35" hidden="false" customHeight="true" outlineLevel="0" collapsed="false">
      <c r="C38" s="0" t="n">
        <v>18.08</v>
      </c>
      <c r="D38" s="0" t="n">
        <v>0</v>
      </c>
      <c r="E38" s="0" t="n">
        <v>0</v>
      </c>
      <c r="F38" s="0" t="n">
        <v>0</v>
      </c>
      <c r="G38" s="0" t="n">
        <v>18.08</v>
      </c>
    </row>
    <row r="39" customFormat="false" ht="17.1" hidden="false" customHeight="true" outlineLevel="0" collapsed="false">
      <c r="C39" s="0" t="n">
        <v>18.18</v>
      </c>
      <c r="D39" s="0" t="n">
        <v>1</v>
      </c>
      <c r="E39" s="0" t="n">
        <v>41</v>
      </c>
      <c r="F39" s="0" t="n">
        <v>81</v>
      </c>
      <c r="G39" s="0" t="n">
        <v>18.18</v>
      </c>
    </row>
    <row r="40" customFormat="false" ht="15" hidden="false" customHeight="false" outlineLevel="0" collapsed="false">
      <c r="C40" s="0" t="n">
        <v>18.28</v>
      </c>
      <c r="D40" s="0" t="n">
        <v>2</v>
      </c>
      <c r="E40" s="0" t="n">
        <v>1</v>
      </c>
      <c r="F40" s="0" t="n">
        <f aca="false">$D$40*60+$E$40+91-30</f>
        <v>182</v>
      </c>
      <c r="G40" s="0" t="n">
        <v>18.28</v>
      </c>
    </row>
    <row r="41" customFormat="false" ht="15" hidden="false" customHeight="false" outlineLevel="0" collapsed="false">
      <c r="C41" s="0" t="n">
        <v>18.38</v>
      </c>
      <c r="D41" s="0" t="n">
        <v>4</v>
      </c>
      <c r="E41" s="0" t="n">
        <v>0</v>
      </c>
      <c r="F41" s="0" t="n">
        <f aca="false">$D$41*60+$E$41+91-30</f>
        <v>301</v>
      </c>
      <c r="G41" s="0" t="n">
        <v>18.38</v>
      </c>
    </row>
    <row r="42" customFormat="false" ht="15" hidden="false" customHeight="false" outlineLevel="0" collapsed="false">
      <c r="C42" s="0" t="n">
        <f aca="false">C41+0.1</f>
        <v>18.48</v>
      </c>
      <c r="D42" s="0" t="n">
        <v>6</v>
      </c>
      <c r="E42" s="0" t="n">
        <v>15</v>
      </c>
      <c r="F42" s="0" t="n">
        <f aca="false">$D$42*60+$E$42+91-30</f>
        <v>436</v>
      </c>
      <c r="G42" s="0" t="n">
        <f aca="false">G41+0.1</f>
        <v>18.48</v>
      </c>
    </row>
    <row r="43" customFormat="false" ht="15" hidden="false" customHeight="false" outlineLevel="0" collapsed="false">
      <c r="C43" s="0" t="n">
        <f aca="false">C42+0.1</f>
        <v>18.58</v>
      </c>
      <c r="D43" s="0" t="n">
        <v>8</v>
      </c>
      <c r="E43" s="0" t="n">
        <v>49</v>
      </c>
      <c r="F43" s="0" t="n">
        <f aca="false">$D$43*60+$E$43+91-30</f>
        <v>590</v>
      </c>
      <c r="G43" s="0" t="n">
        <f aca="false">G42+0.1</f>
        <v>18.58</v>
      </c>
    </row>
    <row r="44" customFormat="false" ht="15" hidden="false" customHeight="false" outlineLevel="0" collapsed="false">
      <c r="C44" s="0" t="n">
        <f aca="false">C43+0.1</f>
        <v>18.68</v>
      </c>
      <c r="D44" s="0" t="n">
        <v>11</v>
      </c>
      <c r="E44" s="0" t="n">
        <v>29</v>
      </c>
      <c r="F44" s="0" t="n">
        <f aca="false">$D$44*60+$E$44+91-30</f>
        <v>750</v>
      </c>
      <c r="G44" s="0" t="n">
        <f aca="false">G43+0.1</f>
        <v>18.68</v>
      </c>
    </row>
    <row r="45" customFormat="false" ht="15" hidden="false" customHeight="false" outlineLevel="0" collapsed="false">
      <c r="C45" s="0" t="n">
        <f aca="false">C44+0.1</f>
        <v>18.78</v>
      </c>
      <c r="D45" s="0" t="n">
        <v>14</v>
      </c>
      <c r="E45" s="0" t="n">
        <v>20</v>
      </c>
      <c r="F45" s="0" t="n">
        <f aca="false">$D$45*60+$E$45+91-30</f>
        <v>921</v>
      </c>
      <c r="G45" s="0" t="n">
        <f aca="false">G44+0.1</f>
        <v>18.78</v>
      </c>
    </row>
    <row r="46" customFormat="false" ht="15" hidden="false" customHeight="false" outlineLevel="0" collapsed="false">
      <c r="C46" s="0" t="n">
        <f aca="false">C45+0.1</f>
        <v>18.88</v>
      </c>
      <c r="D46" s="0" t="n">
        <v>17</v>
      </c>
      <c r="E46" s="0" t="n">
        <v>23</v>
      </c>
      <c r="F46" s="0" t="n">
        <f aca="false">$D$46*60+$E$46+91-30</f>
        <v>1104</v>
      </c>
      <c r="G46" s="0" t="n">
        <f aca="false">G45+0.1</f>
        <v>18.88</v>
      </c>
    </row>
    <row r="47" customFormat="false" ht="15" hidden="false" customHeight="false" outlineLevel="0" collapsed="false">
      <c r="C47" s="0" t="n">
        <f aca="false">C46+0.1</f>
        <v>18.98</v>
      </c>
      <c r="D47" s="0" t="n">
        <v>20</v>
      </c>
      <c r="E47" s="0" t="n">
        <v>31</v>
      </c>
      <c r="F47" s="0" t="n">
        <f aca="false">$D$47*60+$E$47+91-30</f>
        <v>1292</v>
      </c>
      <c r="G47" s="0" t="n">
        <f aca="false">G46+0.1</f>
        <v>18.98</v>
      </c>
    </row>
    <row r="48" customFormat="false" ht="15" hidden="false" customHeight="false" outlineLevel="0" collapsed="false">
      <c r="C48" s="0" t="n">
        <f aca="false">C47+0.1</f>
        <v>19.08</v>
      </c>
      <c r="D48" s="0" t="n">
        <v>23</v>
      </c>
      <c r="E48" s="0" t="n">
        <v>51</v>
      </c>
      <c r="F48" s="0" t="n">
        <f aca="false">$D$48*60+$E$48+91-30</f>
        <v>1492</v>
      </c>
      <c r="G48" s="0" t="n">
        <f aca="false">G47+0.1</f>
        <v>19.08</v>
      </c>
    </row>
    <row r="49" customFormat="false" ht="15" hidden="false" customHeight="false" outlineLevel="0" collapsed="false">
      <c r="C49" s="0" t="n">
        <f aca="false">C48+0.1</f>
        <v>19.18</v>
      </c>
      <c r="F49" s="0" t="n">
        <v>1700</v>
      </c>
      <c r="G49" s="0" t="n">
        <f aca="false">G48+0.1</f>
        <v>19.18</v>
      </c>
    </row>
    <row r="50" customFormat="false" ht="15" hidden="false" customHeight="false" outlineLevel="0" collapsed="false">
      <c r="C50" s="0" t="n">
        <f aca="false">C49+0.1</f>
        <v>19.28</v>
      </c>
      <c r="F50" s="0" t="n">
        <v>1925</v>
      </c>
      <c r="G50" s="0" t="n">
        <f aca="false">G49+0.1</f>
        <v>19.28</v>
      </c>
    </row>
    <row r="51" customFormat="false" ht="15" hidden="false" customHeight="false" outlineLevel="0" collapsed="false">
      <c r="C51" s="0" t="n">
        <f aca="false">C50+0.1</f>
        <v>19.38</v>
      </c>
      <c r="F51" s="0" t="n">
        <v>2156</v>
      </c>
      <c r="G51" s="0" t="n">
        <f aca="false">G50+0.1</f>
        <v>19.38</v>
      </c>
    </row>
    <row r="52" customFormat="false" ht="15" hidden="false" customHeight="false" outlineLevel="0" collapsed="false">
      <c r="C52" s="0" t="n">
        <f aca="false">C51+0.1</f>
        <v>19.48</v>
      </c>
      <c r="F52" s="0" t="n">
        <v>2366</v>
      </c>
      <c r="G52" s="0" t="n">
        <f aca="false">G51+0.1</f>
        <v>19.48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" activeCellId="1" sqref="O1:U19 A1"/>
    </sheetView>
  </sheetViews>
  <sheetFormatPr defaultColWidth="10.01171875" defaultRowHeight="15" zeroHeight="false" outlineLevelRow="0" outlineLevelCol="0"/>
  <cols>
    <col collapsed="false" customWidth="true" hidden="false" outlineLevel="0" max="256" min="1" style="0" width="11.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" activeCellId="1" sqref="O1:U19 A1"/>
    </sheetView>
  </sheetViews>
  <sheetFormatPr defaultColWidth="10.01171875" defaultRowHeight="15" zeroHeight="false" outlineLevelRow="0" outlineLevelCol="0"/>
  <cols>
    <col collapsed="false" customWidth="true" hidden="false" outlineLevel="0" max="256" min="1" style="0" width="11.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2021-04-21T09:56:37Z</dcterms:created>
  <dc:creator>MRX-W09</dc:creator>
  <dc:description/>
  <dc:language>en-US</dc:language>
  <cp:lastModifiedBy>Пользователь Windows</cp:lastModifiedBy>
  <dcterms:modified xsi:type="dcterms:W3CDTF">2021-04-24T10:29:32Z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