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Jeyla\Research\Training\ASRANetCourse\OpenFASTv2.5\Demo\BModes\"/>
    </mc:Choice>
  </mc:AlternateContent>
  <bookViews>
    <workbookView xWindow="0" yWindow="0" windowWidth="20490" windowHeight="6960"/>
  </bookViews>
  <sheets>
    <sheet name="property" sheetId="1" r:id="rId1"/>
    <sheet name="modes" sheetId="2" r:id="rId2"/>
    <sheet name="ElastDyn_In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3" i="1"/>
  <c r="G6" i="1"/>
  <c r="I3" i="1"/>
  <c r="J3" i="1"/>
  <c r="P3" i="1" s="1"/>
  <c r="L3" i="1"/>
  <c r="S3" i="1" s="1"/>
  <c r="J27" i="1" s="1"/>
  <c r="I4" i="1"/>
  <c r="J4" i="1"/>
  <c r="P4" i="1" s="1"/>
  <c r="L4" i="1"/>
  <c r="O4" i="1" s="1"/>
  <c r="D28" i="1" s="1"/>
  <c r="I5" i="1"/>
  <c r="J5" i="1"/>
  <c r="K5" i="1" s="1"/>
  <c r="L5" i="1"/>
  <c r="O5" i="1" s="1"/>
  <c r="D29" i="1" s="1"/>
  <c r="I6" i="1"/>
  <c r="J6" i="1"/>
  <c r="K6" i="1" s="1"/>
  <c r="L6" i="1"/>
  <c r="S6" i="1" s="1"/>
  <c r="J30" i="1" s="1"/>
  <c r="I7" i="1"/>
  <c r="J7" i="1"/>
  <c r="P7" i="1" s="1"/>
  <c r="L7" i="1"/>
  <c r="O7" i="1" s="1"/>
  <c r="D31" i="1" s="1"/>
  <c r="I8" i="1"/>
  <c r="J8" i="1"/>
  <c r="K8" i="1" s="1"/>
  <c r="L8" i="1"/>
  <c r="O8" i="1" s="1"/>
  <c r="D32" i="1" s="1"/>
  <c r="I9" i="1"/>
  <c r="J9" i="1"/>
  <c r="K9" i="1"/>
  <c r="L9" i="1"/>
  <c r="O9" i="1" s="1"/>
  <c r="D33" i="1" s="1"/>
  <c r="P9" i="1"/>
  <c r="Q9" i="1" s="1"/>
  <c r="H33" i="1" s="1"/>
  <c r="T9" i="1"/>
  <c r="E33" i="1" s="1"/>
  <c r="I10" i="1"/>
  <c r="J10" i="1"/>
  <c r="K10" i="1"/>
  <c r="L10" i="1"/>
  <c r="O10" i="1" s="1"/>
  <c r="D34" i="1" s="1"/>
  <c r="S10" i="1"/>
  <c r="J34" i="1" s="1"/>
  <c r="I11" i="1"/>
  <c r="J11" i="1"/>
  <c r="P11" i="1" s="1"/>
  <c r="L11" i="1"/>
  <c r="S11" i="1" s="1"/>
  <c r="J35" i="1" s="1"/>
  <c r="I12" i="1"/>
  <c r="J12" i="1"/>
  <c r="K12" i="1" s="1"/>
  <c r="L12" i="1"/>
  <c r="O12" i="1" s="1"/>
  <c r="D36" i="1" s="1"/>
  <c r="I13" i="1"/>
  <c r="J13" i="1"/>
  <c r="K13" i="1" s="1"/>
  <c r="L13" i="1"/>
  <c r="O13" i="1" s="1"/>
  <c r="D37" i="1" s="1"/>
  <c r="T13" i="1"/>
  <c r="E37" i="1" s="1"/>
  <c r="I14" i="1"/>
  <c r="J14" i="1"/>
  <c r="K14" i="1" s="1"/>
  <c r="R14" i="1" s="1"/>
  <c r="I38" i="1" s="1"/>
  <c r="L14" i="1"/>
  <c r="S14" i="1" s="1"/>
  <c r="J38" i="1" s="1"/>
  <c r="I15" i="1"/>
  <c r="J15" i="1"/>
  <c r="P15" i="1" s="1"/>
  <c r="L15" i="1"/>
  <c r="O15" i="1" s="1"/>
  <c r="D39" i="1" s="1"/>
  <c r="I16" i="1"/>
  <c r="J16" i="1"/>
  <c r="K16" i="1" s="1"/>
  <c r="L16" i="1"/>
  <c r="O16" i="1" s="1"/>
  <c r="D40" i="1" s="1"/>
  <c r="P16" i="1"/>
  <c r="Q16" i="1" s="1"/>
  <c r="H40" i="1" s="1"/>
  <c r="T16" i="1"/>
  <c r="U16" i="1" s="1"/>
  <c r="F40" i="1" s="1"/>
  <c r="I17" i="1"/>
  <c r="J17" i="1"/>
  <c r="K17" i="1" s="1"/>
  <c r="L17" i="1"/>
  <c r="O17" i="1" s="1"/>
  <c r="D41" i="1" s="1"/>
  <c r="I18" i="1"/>
  <c r="J18" i="1"/>
  <c r="K18" i="1"/>
  <c r="L18" i="1"/>
  <c r="S18" i="1" s="1"/>
  <c r="J42" i="1" s="1"/>
  <c r="I19" i="1"/>
  <c r="J19" i="1"/>
  <c r="P19" i="1" s="1"/>
  <c r="L19" i="1"/>
  <c r="O19" i="1" s="1"/>
  <c r="D43" i="1" s="1"/>
  <c r="A27" i="1"/>
  <c r="A28" i="1"/>
  <c r="A29" i="1"/>
  <c r="A30" i="1"/>
  <c r="A31" i="1"/>
  <c r="A32" i="1"/>
  <c r="A33" i="1"/>
  <c r="G33" i="1"/>
  <c r="A34" i="1"/>
  <c r="A35" i="1"/>
  <c r="A36" i="1"/>
  <c r="A37" i="1"/>
  <c r="A38" i="1"/>
  <c r="A39" i="1"/>
  <c r="A40" i="1"/>
  <c r="A41" i="1"/>
  <c r="A42" i="1"/>
  <c r="A43" i="1"/>
  <c r="R13" i="1" l="1"/>
  <c r="I37" i="1" s="1"/>
  <c r="R9" i="1"/>
  <c r="I33" i="1" s="1"/>
  <c r="P13" i="1"/>
  <c r="Q13" i="1" s="1"/>
  <c r="H37" i="1" s="1"/>
  <c r="K3" i="1"/>
  <c r="R8" i="1"/>
  <c r="I32" i="1" s="1"/>
  <c r="R18" i="1"/>
  <c r="I42" i="1" s="1"/>
  <c r="R17" i="1"/>
  <c r="I41" i="1" s="1"/>
  <c r="R10" i="1"/>
  <c r="I34" i="1" s="1"/>
  <c r="R6" i="1"/>
  <c r="I30" i="1" s="1"/>
  <c r="R16" i="1"/>
  <c r="I40" i="1" s="1"/>
  <c r="R12" i="1"/>
  <c r="I36" i="1" s="1"/>
  <c r="T3" i="1"/>
  <c r="U3" i="1" s="1"/>
  <c r="F27" i="1" s="1"/>
  <c r="G27" i="1"/>
  <c r="Q3" i="1"/>
  <c r="H27" i="1" s="1"/>
  <c r="T17" i="1"/>
  <c r="E41" i="1" s="1"/>
  <c r="P17" i="1"/>
  <c r="P5" i="1"/>
  <c r="G37" i="1"/>
  <c r="R3" i="1"/>
  <c r="I27" i="1" s="1"/>
  <c r="T12" i="1"/>
  <c r="U12" i="1" s="1"/>
  <c r="F36" i="1" s="1"/>
  <c r="T8" i="1"/>
  <c r="E32" i="1" s="1"/>
  <c r="G40" i="1"/>
  <c r="P12" i="1"/>
  <c r="P8" i="1"/>
  <c r="T5" i="1"/>
  <c r="E27" i="1"/>
  <c r="M10" i="1"/>
  <c r="N10" i="1" s="1"/>
  <c r="S5" i="1"/>
  <c r="J29" i="1" s="1"/>
  <c r="O6" i="1"/>
  <c r="D30" i="1" s="1"/>
  <c r="M3" i="1"/>
  <c r="N3" i="1" s="1"/>
  <c r="M5" i="1"/>
  <c r="N5" i="1" s="1"/>
  <c r="O18" i="1"/>
  <c r="D42" i="1" s="1"/>
  <c r="O14" i="1"/>
  <c r="D38" i="1" s="1"/>
  <c r="O11" i="1"/>
  <c r="D35" i="1" s="1"/>
  <c r="M8" i="1"/>
  <c r="N8" i="1" s="1"/>
  <c r="S7" i="1"/>
  <c r="J31" i="1" s="1"/>
  <c r="M6" i="1"/>
  <c r="N6" i="1" s="1"/>
  <c r="E40" i="1"/>
  <c r="E36" i="1"/>
  <c r="O3" i="1"/>
  <c r="D27" i="1" s="1"/>
  <c r="S19" i="1"/>
  <c r="J43" i="1" s="1"/>
  <c r="M18" i="1"/>
  <c r="N18" i="1" s="1"/>
  <c r="M16" i="1"/>
  <c r="N16" i="1" s="1"/>
  <c r="S15" i="1"/>
  <c r="J39" i="1" s="1"/>
  <c r="M14" i="1"/>
  <c r="N14" i="1" s="1"/>
  <c r="M12" i="1"/>
  <c r="N12" i="1" s="1"/>
  <c r="Q19" i="1"/>
  <c r="H43" i="1" s="1"/>
  <c r="G43" i="1"/>
  <c r="Q15" i="1"/>
  <c r="H39" i="1" s="1"/>
  <c r="G39" i="1"/>
  <c r="G35" i="1"/>
  <c r="Q11" i="1"/>
  <c r="H35" i="1" s="1"/>
  <c r="G31" i="1"/>
  <c r="Q7" i="1"/>
  <c r="H31" i="1" s="1"/>
  <c r="Q4" i="1"/>
  <c r="H28" i="1" s="1"/>
  <c r="G28" i="1"/>
  <c r="K19" i="1"/>
  <c r="R19" i="1" s="1"/>
  <c r="I43" i="1" s="1"/>
  <c r="T18" i="1"/>
  <c r="P18" i="1"/>
  <c r="U17" i="1"/>
  <c r="F41" i="1" s="1"/>
  <c r="M17" i="1"/>
  <c r="N17" i="1" s="1"/>
  <c r="K15" i="1"/>
  <c r="R15" i="1" s="1"/>
  <c r="I39" i="1" s="1"/>
  <c r="T14" i="1"/>
  <c r="P14" i="1"/>
  <c r="U13" i="1"/>
  <c r="F37" i="1" s="1"/>
  <c r="M13" i="1"/>
  <c r="N13" i="1" s="1"/>
  <c r="K11" i="1"/>
  <c r="R11" i="1" s="1"/>
  <c r="I35" i="1" s="1"/>
  <c r="T10" i="1"/>
  <c r="P10" i="1"/>
  <c r="U9" i="1"/>
  <c r="F33" i="1" s="1"/>
  <c r="M9" i="1"/>
  <c r="N9" i="1" s="1"/>
  <c r="K7" i="1"/>
  <c r="R7" i="1" s="1"/>
  <c r="I31" i="1" s="1"/>
  <c r="T6" i="1"/>
  <c r="P6" i="1"/>
  <c r="R5" i="1"/>
  <c r="I29" i="1" s="1"/>
  <c r="S4" i="1"/>
  <c r="J28" i="1" s="1"/>
  <c r="K4" i="1"/>
  <c r="R4" i="1" s="1"/>
  <c r="I28" i="1" s="1"/>
  <c r="M19" i="1"/>
  <c r="N19" i="1" s="1"/>
  <c r="S17" i="1"/>
  <c r="J41" i="1" s="1"/>
  <c r="M15" i="1"/>
  <c r="N15" i="1" s="1"/>
  <c r="S13" i="1"/>
  <c r="J37" i="1" s="1"/>
  <c r="M11" i="1"/>
  <c r="N11" i="1" s="1"/>
  <c r="S9" i="1"/>
  <c r="J33" i="1" s="1"/>
  <c r="M7" i="1"/>
  <c r="N7" i="1" s="1"/>
  <c r="M4" i="1"/>
  <c r="N4" i="1" s="1"/>
  <c r="T19" i="1"/>
  <c r="S16" i="1"/>
  <c r="J40" i="1" s="1"/>
  <c r="T15" i="1"/>
  <c r="S12" i="1"/>
  <c r="J36" i="1" s="1"/>
  <c r="T11" i="1"/>
  <c r="S8" i="1"/>
  <c r="J32" i="1" s="1"/>
  <c r="T7" i="1"/>
  <c r="T4" i="1"/>
  <c r="U8" i="1" l="1"/>
  <c r="F32" i="1" s="1"/>
  <c r="Q12" i="1"/>
  <c r="H36" i="1" s="1"/>
  <c r="G36" i="1"/>
  <c r="G32" i="1"/>
  <c r="Q8" i="1"/>
  <c r="H32" i="1" s="1"/>
  <c r="Q17" i="1"/>
  <c r="H41" i="1" s="1"/>
  <c r="G41" i="1"/>
  <c r="U5" i="1"/>
  <c r="F29" i="1" s="1"/>
  <c r="E29" i="1"/>
  <c r="Q5" i="1"/>
  <c r="H29" i="1" s="1"/>
  <c r="G29" i="1"/>
  <c r="E31" i="1"/>
  <c r="U7" i="1"/>
  <c r="F31" i="1" s="1"/>
  <c r="E35" i="1"/>
  <c r="U11" i="1"/>
  <c r="F35" i="1" s="1"/>
  <c r="E43" i="1"/>
  <c r="U19" i="1"/>
  <c r="F43" i="1" s="1"/>
  <c r="Q6" i="1"/>
  <c r="H30" i="1" s="1"/>
  <c r="G30" i="1"/>
  <c r="U18" i="1"/>
  <c r="F42" i="1" s="1"/>
  <c r="E42" i="1"/>
  <c r="Q10" i="1"/>
  <c r="H34" i="1" s="1"/>
  <c r="G34" i="1"/>
  <c r="E39" i="1"/>
  <c r="U15" i="1"/>
  <c r="F39" i="1" s="1"/>
  <c r="U10" i="1"/>
  <c r="F34" i="1" s="1"/>
  <c r="E34" i="1"/>
  <c r="Q14" i="1"/>
  <c r="H38" i="1" s="1"/>
  <c r="G38" i="1"/>
  <c r="E28" i="1"/>
  <c r="U4" i="1"/>
  <c r="F28" i="1" s="1"/>
  <c r="U6" i="1"/>
  <c r="F30" i="1" s="1"/>
  <c r="E30" i="1"/>
  <c r="U14" i="1"/>
  <c r="F38" i="1" s="1"/>
  <c r="E38" i="1"/>
  <c r="Q18" i="1"/>
  <c r="H42" i="1" s="1"/>
  <c r="G42" i="1"/>
</calcChain>
</file>

<file path=xl/sharedStrings.xml><?xml version="1.0" encoding="utf-8"?>
<sst xmlns="http://schemas.openxmlformats.org/spreadsheetml/2006/main" count="92" uniqueCount="71">
  <si>
    <t>HtFract</t>
  </si>
  <si>
    <t>TMassDen</t>
  </si>
  <si>
    <t>TwFAStif</t>
  </si>
  <si>
    <t>TwSSStif</t>
  </si>
  <si>
    <t>(-)</t>
  </si>
  <si>
    <t>(kg/m)</t>
  </si>
  <si>
    <t>(Nm^2)</t>
  </si>
  <si>
    <t>Material</t>
    <phoneticPr fontId="1" type="noConversion"/>
  </si>
  <si>
    <t>Steel</t>
    <phoneticPr fontId="2" type="noConversion"/>
  </si>
  <si>
    <t>Density</t>
    <phoneticPr fontId="2" type="noConversion"/>
  </si>
  <si>
    <t>kg/m3</t>
    <phoneticPr fontId="2" type="noConversion"/>
  </si>
  <si>
    <t>Young's Modules</t>
    <phoneticPr fontId="2" type="noConversion"/>
  </si>
  <si>
    <t>pa</t>
    <phoneticPr fontId="2" type="noConversion"/>
  </si>
  <si>
    <t>Passon ratio</t>
    <phoneticPr fontId="2" type="noConversion"/>
  </si>
  <si>
    <t>Shear modules</t>
    <phoneticPr fontId="2" type="noConversion"/>
  </si>
  <si>
    <t>pa</t>
    <phoneticPr fontId="2" type="noConversion"/>
  </si>
  <si>
    <t>Tower</t>
  </si>
  <si>
    <t>section</t>
  </si>
  <si>
    <t>properties</t>
  </si>
  <si>
    <t>n_secs:</t>
  </si>
  <si>
    <t>number</t>
  </si>
  <si>
    <t>of</t>
  </si>
  <si>
    <t>tower</t>
  </si>
  <si>
    <t>sections</t>
  </si>
  <si>
    <t>at</t>
  </si>
  <si>
    <t>which</t>
  </si>
  <si>
    <t>are</t>
  </si>
  <si>
    <t>specified</t>
  </si>
  <si>
    <t>sec_loc</t>
  </si>
  <si>
    <t>str_tw</t>
  </si>
  <si>
    <t>tw_iner</t>
  </si>
  <si>
    <t>mass_den</t>
  </si>
  <si>
    <t>flp_iner</t>
  </si>
  <si>
    <t>edge_iner</t>
  </si>
  <si>
    <t>flp_stff</t>
  </si>
  <si>
    <t>edge_stff</t>
  </si>
  <si>
    <t>tor_stff</t>
  </si>
  <si>
    <t>axial_stff</t>
  </si>
  <si>
    <t>cg_offst</t>
  </si>
  <si>
    <t>sc_offst</t>
  </si>
  <si>
    <t>tc_offst</t>
  </si>
  <si>
    <t>(deg)</t>
  </si>
  <si>
    <t>(kg-m)</t>
  </si>
  <si>
    <t>(N)</t>
  </si>
  <si>
    <t>(m)</t>
  </si>
  <si>
    <t>Bmodes input</t>
    <phoneticPr fontId="1" type="noConversion"/>
  </si>
  <si>
    <t>HtFract</t>
    <phoneticPr fontId="2" type="noConversion"/>
  </si>
  <si>
    <t>Aera Inertia</t>
    <phoneticPr fontId="2" type="noConversion"/>
  </si>
  <si>
    <t>Polar Inertia</t>
    <phoneticPr fontId="2" type="noConversion"/>
  </si>
  <si>
    <t>Area</t>
    <phoneticPr fontId="2" type="noConversion"/>
  </si>
  <si>
    <t>Radius</t>
    <phoneticPr fontId="2" type="noConversion"/>
  </si>
  <si>
    <t>Thickness</t>
    <phoneticPr fontId="2" type="noConversion"/>
  </si>
  <si>
    <t>MassDen</t>
    <phoneticPr fontId="2" type="noConversion"/>
  </si>
  <si>
    <t>(m^4)</t>
    <phoneticPr fontId="1" type="noConversion"/>
  </si>
  <si>
    <t>(m)</t>
    <phoneticPr fontId="1" type="noConversion"/>
  </si>
  <si>
    <t>(m)</t>
    <phoneticPr fontId="1" type="noConversion"/>
  </si>
  <si>
    <t>(kg/m)</t>
    <phoneticPr fontId="1" type="noConversion"/>
  </si>
  <si>
    <t>(m^2)</t>
    <phoneticPr fontId="1" type="noConversion"/>
  </si>
  <si>
    <t>TwGJStif</t>
  </si>
  <si>
    <t>TwEAStif</t>
  </si>
  <si>
    <t>TwSSIner</t>
  </si>
  <si>
    <t>TwFAcgOf</t>
  </si>
  <si>
    <t>TwSScgOf</t>
  </si>
  <si>
    <t>(N)</t>
    <phoneticPr fontId="1" type="noConversion"/>
  </si>
  <si>
    <t>(kgm^2)</t>
    <phoneticPr fontId="1" type="noConversion"/>
  </si>
  <si>
    <t>(-)</t>
    <phoneticPr fontId="1" type="noConversion"/>
  </si>
  <si>
    <t>Tower-top height</t>
    <phoneticPr fontId="1" type="noConversion"/>
  </si>
  <si>
    <t>tower-base height</t>
    <phoneticPr fontId="1" type="noConversion"/>
  </si>
  <si>
    <t>total yaw inertia:</t>
    <phoneticPr fontId="1" type="noConversion"/>
  </si>
  <si>
    <t>TwFAIner</t>
    <phoneticPr fontId="1" type="noConversion"/>
  </si>
  <si>
    <t>Yaw inertia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</si>
</sst>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 applyAlignment="1"/>
    <xf numFmtId="0" fontId="0" fillId="0" borderId="0" xfId="0" applyAlignment="1"/>
    <xf numFmtId="11" fontId="0" fillId="0" borderId="0" xfId="0" applyNumberFormat="1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0" xfId="0" applyNumberFormat="1" applyBorder="1">
      <alignment vertical="center"/>
    </xf>
    <xf numFmtId="11" fontId="0" fillId="0" borderId="4" xfId="0" applyNumberFormat="1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1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topLeftCell="O1" workbookViewId="0">
      <selection activeCell="AA8" sqref="AA8"/>
    </sheetView>
  </sheetViews>
  <sheetFormatPr defaultRowHeight="13.5" x14ac:dyDescent="0.15"/>
  <cols>
    <col min="1" max="2" width="9.5" bestFit="1" customWidth="1"/>
    <col min="4" max="5" width="9.5" bestFit="1" customWidth="1"/>
    <col min="7" max="7" width="9.5" bestFit="1" customWidth="1"/>
    <col min="9" max="13" width="9.5" bestFit="1" customWidth="1"/>
    <col min="15" max="21" width="9.5" bestFit="1" customWidth="1"/>
    <col min="24" max="24" width="12" customWidth="1"/>
    <col min="25" max="25" width="18.75" customWidth="1"/>
    <col min="26" max="26" width="9.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I1" s="11" t="s">
        <v>46</v>
      </c>
      <c r="J1" s="12" t="s">
        <v>47</v>
      </c>
      <c r="K1" s="12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3" t="s">
        <v>2</v>
      </c>
      <c r="Q1" s="13" t="s">
        <v>3</v>
      </c>
      <c r="R1" s="13" t="s">
        <v>58</v>
      </c>
      <c r="S1" s="13" t="s">
        <v>59</v>
      </c>
      <c r="T1" s="13" t="s">
        <v>69</v>
      </c>
      <c r="U1" s="13" t="s">
        <v>60</v>
      </c>
      <c r="V1" s="13" t="s">
        <v>61</v>
      </c>
      <c r="W1" s="14" t="s">
        <v>62</v>
      </c>
      <c r="X1" s="21" t="s">
        <v>70</v>
      </c>
    </row>
    <row r="2" spans="1:25" x14ac:dyDescent="0.15">
      <c r="A2" t="s">
        <v>4</v>
      </c>
      <c r="B2" t="s">
        <v>5</v>
      </c>
      <c r="C2" t="s">
        <v>6</v>
      </c>
      <c r="D2" t="s">
        <v>6</v>
      </c>
      <c r="F2" t="s">
        <v>7</v>
      </c>
      <c r="G2" s="2" t="s">
        <v>8</v>
      </c>
      <c r="H2" s="3"/>
      <c r="I2" t="s">
        <v>4</v>
      </c>
      <c r="J2" t="s">
        <v>53</v>
      </c>
      <c r="K2" t="s">
        <v>53</v>
      </c>
      <c r="L2" t="s">
        <v>57</v>
      </c>
      <c r="M2" t="s">
        <v>54</v>
      </c>
      <c r="N2" t="s">
        <v>55</v>
      </c>
      <c r="O2" t="s">
        <v>56</v>
      </c>
      <c r="P2" t="s">
        <v>6</v>
      </c>
      <c r="Q2" t="s">
        <v>6</v>
      </c>
      <c r="R2" t="s">
        <v>6</v>
      </c>
      <c r="S2" t="s">
        <v>63</v>
      </c>
      <c r="T2" t="s">
        <v>64</v>
      </c>
      <c r="U2" t="s">
        <v>64</v>
      </c>
      <c r="V2" t="s">
        <v>65</v>
      </c>
      <c r="W2" t="s">
        <v>65</v>
      </c>
    </row>
    <row r="3" spans="1:25" x14ac:dyDescent="0.15">
      <c r="A3" s="1">
        <v>0</v>
      </c>
      <c r="B3" s="1">
        <v>6966.8739999999998</v>
      </c>
      <c r="C3" s="1">
        <v>743752700000</v>
      </c>
      <c r="D3" s="1">
        <v>743752700000</v>
      </c>
      <c r="F3" s="3" t="s">
        <v>9</v>
      </c>
      <c r="G3" s="3">
        <v>8500</v>
      </c>
      <c r="H3" s="3" t="s">
        <v>10</v>
      </c>
      <c r="I3" s="1">
        <f>A3</f>
        <v>0</v>
      </c>
      <c r="J3" s="1">
        <f>C3/$G$4</f>
        <v>3.541679523809524</v>
      </c>
      <c r="K3" s="1">
        <f>2*J3</f>
        <v>7.083359047619048</v>
      </c>
      <c r="L3" s="1">
        <f>B3/$G$3</f>
        <v>0.81963223529411766</v>
      </c>
      <c r="M3" s="1">
        <f>SQRT(0.5*(4*J3/L3+L3/PI()))</f>
        <v>2.9618519877255323</v>
      </c>
      <c r="N3" s="1">
        <f>M3-SQRT(0.5*(4*J3/L3-L3/PI()))</f>
        <v>4.4375311955073382E-2</v>
      </c>
      <c r="O3" s="1">
        <f>$G$3*L3</f>
        <v>6966.8739999999998</v>
      </c>
      <c r="P3" s="1">
        <f>$G$4*J3</f>
        <v>743752700000</v>
      </c>
      <c r="Q3" s="1">
        <f>P3</f>
        <v>743752700000</v>
      </c>
      <c r="R3" s="1">
        <f>$G$6*K3</f>
        <v>572117461538.46155</v>
      </c>
      <c r="S3" s="1">
        <f>$G$4*L3</f>
        <v>172122769411.76471</v>
      </c>
      <c r="T3" s="1">
        <f>$G$3*J3</f>
        <v>30104.275952380955</v>
      </c>
      <c r="U3" s="1">
        <f>T3</f>
        <v>30104.275952380955</v>
      </c>
      <c r="V3">
        <v>0</v>
      </c>
      <c r="W3">
        <v>0</v>
      </c>
      <c r="X3" s="1">
        <f>0.5*(T3+U3+T4+U4)*(I4-I3)*($G$7-$G$8)</f>
        <v>210729.91866161945</v>
      </c>
      <c r="Y3" t="s">
        <v>68</v>
      </c>
    </row>
    <row r="4" spans="1:25" x14ac:dyDescent="0.15">
      <c r="A4" s="1">
        <v>4.5103089999999998E-2</v>
      </c>
      <c r="B4" s="1">
        <v>6966.8739999999998</v>
      </c>
      <c r="C4" s="1">
        <v>743752700000</v>
      </c>
      <c r="D4" s="1">
        <v>743752700000</v>
      </c>
      <c r="F4" s="3" t="s">
        <v>11</v>
      </c>
      <c r="G4" s="4">
        <v>210000000000</v>
      </c>
      <c r="H4" s="3" t="s">
        <v>12</v>
      </c>
      <c r="I4" s="1">
        <f>A4</f>
        <v>4.5103089999999998E-2</v>
      </c>
      <c r="J4" s="1">
        <f>C4/$G$4</f>
        <v>3.541679523809524</v>
      </c>
      <c r="K4" s="1">
        <f>2*J4</f>
        <v>7.083359047619048</v>
      </c>
      <c r="L4" s="1">
        <f>B4/$G$3</f>
        <v>0.81963223529411766</v>
      </c>
      <c r="M4" s="1">
        <f>SQRT(0.5*(4*J4/L4+L4/PI()))</f>
        <v>2.9618519877255323</v>
      </c>
      <c r="N4" s="1">
        <f>M4-SQRT(0.5*(4*J4/L4-L4/PI()))</f>
        <v>4.4375311955073382E-2</v>
      </c>
      <c r="O4" s="1">
        <f>$G$3*L4</f>
        <v>6966.8739999999998</v>
      </c>
      <c r="P4" s="1">
        <f>$G$4*J4</f>
        <v>743752700000</v>
      </c>
      <c r="Q4" s="1">
        <f>P4</f>
        <v>743752700000</v>
      </c>
      <c r="R4" s="1">
        <f>$G$6*K4</f>
        <v>572117461538.46155</v>
      </c>
      <c r="S4" s="1">
        <f>$G$4*L4</f>
        <v>172122769411.76471</v>
      </c>
      <c r="T4" s="1">
        <f>$G$3*J4</f>
        <v>30104.275952380955</v>
      </c>
      <c r="U4" s="1">
        <f>T4</f>
        <v>30104.275952380955</v>
      </c>
      <c r="V4">
        <v>0</v>
      </c>
      <c r="W4">
        <v>0</v>
      </c>
      <c r="X4" s="1">
        <f t="shared" ref="X4:X18" si="0">0.5*(T4+U4+T5+U5)*(I5-I4)*($G$7-$G$8)</f>
        <v>222996.8455626092</v>
      </c>
      <c r="Y4" s="1">
        <f>SUM(X3:X18)</f>
        <v>2690113.5772730559</v>
      </c>
    </row>
    <row r="5" spans="1:25" x14ac:dyDescent="0.15">
      <c r="A5" s="1">
        <v>0.1030928</v>
      </c>
      <c r="B5" s="1">
        <v>4473.0050000000001</v>
      </c>
      <c r="C5" s="1">
        <v>480543300000</v>
      </c>
      <c r="D5" s="1">
        <v>480543300000</v>
      </c>
      <c r="F5" s="3" t="s">
        <v>13</v>
      </c>
      <c r="G5" s="3">
        <v>0.3</v>
      </c>
      <c r="H5" s="3"/>
      <c r="I5" s="1">
        <f>A5</f>
        <v>0.1030928</v>
      </c>
      <c r="J5" s="1">
        <f>C5/$G$4</f>
        <v>2.2883014285714287</v>
      </c>
      <c r="K5" s="1">
        <f>2*J5</f>
        <v>4.5766028571428574</v>
      </c>
      <c r="L5" s="1">
        <f>B5/$G$3</f>
        <v>0.52623588235294116</v>
      </c>
      <c r="M5" s="1">
        <f>SQRT(0.5*(4*J5/L5+L5/PI()))</f>
        <v>2.9632109036218548</v>
      </c>
      <c r="N5" s="1">
        <f>M5-SQRT(0.5*(4*J5/L5-L5/PI()))</f>
        <v>2.8400385798624583E-2</v>
      </c>
      <c r="O5" s="1">
        <f>$G$3*L5</f>
        <v>4473.0050000000001</v>
      </c>
      <c r="P5" s="1">
        <f>$G$4*J5</f>
        <v>480543300000</v>
      </c>
      <c r="Q5" s="1">
        <f>P5</f>
        <v>480543300000</v>
      </c>
      <c r="R5" s="1">
        <f>$G$6*K5</f>
        <v>369648692307.69232</v>
      </c>
      <c r="S5" s="1">
        <f>$G$4*L5</f>
        <v>110509535294.11765</v>
      </c>
      <c r="T5" s="1">
        <f>$G$3*J5</f>
        <v>19450.562142857143</v>
      </c>
      <c r="U5" s="1">
        <f>T5</f>
        <v>19450.562142857143</v>
      </c>
      <c r="V5">
        <v>0</v>
      </c>
      <c r="W5">
        <v>0</v>
      </c>
      <c r="X5" s="1">
        <f t="shared" si="0"/>
        <v>173070.51304842049</v>
      </c>
    </row>
    <row r="6" spans="1:25" x14ac:dyDescent="0.15">
      <c r="A6" s="1">
        <v>0.16108249999999999</v>
      </c>
      <c r="B6" s="1">
        <v>4390.9070000000002</v>
      </c>
      <c r="C6" s="1">
        <v>469647600000</v>
      </c>
      <c r="D6" s="1">
        <v>469647600000</v>
      </c>
      <c r="F6" s="3" t="s">
        <v>14</v>
      </c>
      <c r="G6" s="4">
        <f>G4/2/(1+G5)</f>
        <v>80769230769.230774</v>
      </c>
      <c r="H6" s="3" t="s">
        <v>15</v>
      </c>
      <c r="I6" s="1">
        <f>A6</f>
        <v>0.16108249999999999</v>
      </c>
      <c r="J6" s="1">
        <f>C6/$G$4</f>
        <v>2.2364171428571429</v>
      </c>
      <c r="K6" s="1">
        <f>2*J6</f>
        <v>4.4728342857142858</v>
      </c>
      <c r="L6" s="1">
        <f>B6/$G$3</f>
        <v>0.51657729411764708</v>
      </c>
      <c r="M6" s="1">
        <f>SQRT(0.5*(4*J6/L6+L6/PI()))</f>
        <v>2.9564864626448668</v>
      </c>
      <c r="N6" s="1">
        <f>M6-SQRT(0.5*(4*J6/L6-L6/PI()))</f>
        <v>2.7940655574975715E-2</v>
      </c>
      <c r="O6" s="1">
        <f>$G$3*L6</f>
        <v>4390.9070000000002</v>
      </c>
      <c r="P6" s="1">
        <f>$G$4*J6</f>
        <v>469647600000</v>
      </c>
      <c r="Q6" s="1">
        <f>P6</f>
        <v>469647600000</v>
      </c>
      <c r="R6" s="1">
        <f>$G$6*K6</f>
        <v>361267384615.38464</v>
      </c>
      <c r="S6" s="1">
        <f>$G$4*L6</f>
        <v>108481231764.70589</v>
      </c>
      <c r="T6" s="1">
        <f>$G$3*J6</f>
        <v>19009.545714285716</v>
      </c>
      <c r="U6" s="1">
        <f>T6</f>
        <v>19009.545714285716</v>
      </c>
      <c r="V6">
        <v>0</v>
      </c>
      <c r="W6">
        <v>0</v>
      </c>
      <c r="X6" s="1">
        <f t="shared" si="0"/>
        <v>187695.00622167246</v>
      </c>
    </row>
    <row r="7" spans="1:25" x14ac:dyDescent="0.15">
      <c r="A7" s="1">
        <v>0.22551550000000001</v>
      </c>
      <c r="B7" s="1">
        <v>4300.4080000000004</v>
      </c>
      <c r="C7" s="1">
        <v>457786400000</v>
      </c>
      <c r="D7" s="1">
        <v>457786400000</v>
      </c>
      <c r="F7" s="3" t="s">
        <v>66</v>
      </c>
      <c r="G7" s="1">
        <v>87.6</v>
      </c>
      <c r="I7" s="1">
        <f>A7</f>
        <v>0.22551550000000001</v>
      </c>
      <c r="J7" s="1">
        <f>C7/$G$4</f>
        <v>2.1799352380952381</v>
      </c>
      <c r="K7" s="1">
        <f>2*J7</f>
        <v>4.3598704761904763</v>
      </c>
      <c r="L7" s="1">
        <f>B7/$G$3</f>
        <v>0.5059303529411765</v>
      </c>
      <c r="M7" s="1">
        <f>SQRT(0.5*(4*J7/L7+L7/PI()))</f>
        <v>2.9492460509177914</v>
      </c>
      <c r="N7" s="1">
        <f>M7-SQRT(0.5*(4*J7/L7-L7/PI()))</f>
        <v>2.7429897257099878E-2</v>
      </c>
      <c r="O7" s="1">
        <f>$G$3*L7</f>
        <v>4300.4080000000004</v>
      </c>
      <c r="P7" s="1">
        <f>$G$4*J7</f>
        <v>457786400000</v>
      </c>
      <c r="Q7" s="1">
        <f>P7</f>
        <v>457786400000</v>
      </c>
      <c r="R7" s="1">
        <f>$G$6*K7</f>
        <v>352143384615.38464</v>
      </c>
      <c r="S7" s="1">
        <f>$G$4*L7</f>
        <v>106245374117.64706</v>
      </c>
      <c r="T7" s="1">
        <f>$G$3*J7</f>
        <v>18529.449523809526</v>
      </c>
      <c r="U7" s="1">
        <f>T7</f>
        <v>18529.449523809526</v>
      </c>
      <c r="V7">
        <v>0</v>
      </c>
      <c r="W7">
        <v>0</v>
      </c>
      <c r="X7" s="1">
        <f t="shared" si="0"/>
        <v>182873.42092640934</v>
      </c>
    </row>
    <row r="8" spans="1:25" x14ac:dyDescent="0.15">
      <c r="A8" s="1">
        <v>0.2899485</v>
      </c>
      <c r="B8" s="1">
        <v>4209.5280000000002</v>
      </c>
      <c r="C8" s="1">
        <v>445823300000</v>
      </c>
      <c r="D8" s="1">
        <v>445823300000</v>
      </c>
      <c r="F8" s="3" t="s">
        <v>67</v>
      </c>
      <c r="G8" s="1">
        <v>10</v>
      </c>
      <c r="I8" s="1">
        <f>A8</f>
        <v>0.2899485</v>
      </c>
      <c r="J8" s="1">
        <f>C8/$G$4</f>
        <v>2.1229680952380954</v>
      </c>
      <c r="K8" s="1">
        <f>2*J8</f>
        <v>4.2459361904761908</v>
      </c>
      <c r="L8" s="1">
        <f>B8/$G$3</f>
        <v>0.49523858823529415</v>
      </c>
      <c r="M8" s="1">
        <f>SQRT(0.5*(4*J8/L8+L8/PI()))</f>
        <v>2.941485361956647</v>
      </c>
      <c r="N8" s="1">
        <f>M8-SQRT(0.5*(4*J8/L8-L8/PI()))</f>
        <v>2.6919048428984738E-2</v>
      </c>
      <c r="O8" s="1">
        <f>$G$3*L8</f>
        <v>4209.5280000000002</v>
      </c>
      <c r="P8" s="1">
        <f>$G$4*J8</f>
        <v>445823300000</v>
      </c>
      <c r="Q8" s="1">
        <f>P8</f>
        <v>445823300000</v>
      </c>
      <c r="R8" s="1">
        <f>$G$6*K8</f>
        <v>342941000000.00006</v>
      </c>
      <c r="S8" s="1">
        <f>$G$4*L8</f>
        <v>104000103529.41177</v>
      </c>
      <c r="T8" s="1">
        <f>$G$3*J8</f>
        <v>18045.228809523811</v>
      </c>
      <c r="U8" s="1">
        <f>T8</f>
        <v>18045.228809523811</v>
      </c>
      <c r="V8">
        <v>0</v>
      </c>
      <c r="W8">
        <v>0</v>
      </c>
      <c r="X8" s="1">
        <f t="shared" si="0"/>
        <v>178108.06397799178</v>
      </c>
    </row>
    <row r="9" spans="1:25" x14ac:dyDescent="0.15">
      <c r="A9" s="1">
        <v>0.35438140000000001</v>
      </c>
      <c r="B9" s="1">
        <v>4119.8050000000003</v>
      </c>
      <c r="C9" s="1">
        <v>434241300000</v>
      </c>
      <c r="D9" s="1">
        <v>434241300000</v>
      </c>
      <c r="I9" s="1">
        <f>A9</f>
        <v>0.35438140000000001</v>
      </c>
      <c r="J9" s="1">
        <f>C9/$G$4</f>
        <v>2.0678157142857141</v>
      </c>
      <c r="K9" s="1">
        <f>2*J9</f>
        <v>4.1356314285714282</v>
      </c>
      <c r="L9" s="1">
        <f>B9/$G$3</f>
        <v>0.48468294117647065</v>
      </c>
      <c r="M9" s="1">
        <f>SQRT(0.5*(4*J9/L9+L9/PI()))</f>
        <v>2.9342448506799239</v>
      </c>
      <c r="N9" s="1">
        <f>M9-SQRT(0.5*(4*J9/L9-L9/PI()))</f>
        <v>2.6408288577345562E-2</v>
      </c>
      <c r="O9" s="1">
        <f>$G$3*L9</f>
        <v>4119.8050000000003</v>
      </c>
      <c r="P9" s="1">
        <f>$G$4*J9</f>
        <v>434241299999.99994</v>
      </c>
      <c r="Q9" s="1">
        <f>P9</f>
        <v>434241299999.99994</v>
      </c>
      <c r="R9" s="1">
        <f>$G$6*K9</f>
        <v>334031769230.76923</v>
      </c>
      <c r="S9" s="1">
        <f>$G$4*L9</f>
        <v>101783417647.05884</v>
      </c>
      <c r="T9" s="1">
        <f>$G$3*J9</f>
        <v>17576.43357142857</v>
      </c>
      <c r="U9" s="1">
        <f>T9</f>
        <v>17576.43357142857</v>
      </c>
      <c r="V9">
        <v>0</v>
      </c>
      <c r="W9">
        <v>0</v>
      </c>
      <c r="X9" s="1">
        <f t="shared" si="0"/>
        <v>173401.99083955208</v>
      </c>
    </row>
    <row r="10" spans="1:25" x14ac:dyDescent="0.15">
      <c r="A10" s="1">
        <v>0.41881439999999998</v>
      </c>
      <c r="B10" s="1">
        <v>4029.7440000000001</v>
      </c>
      <c r="C10" s="1">
        <v>422568400000</v>
      </c>
      <c r="D10" s="1">
        <v>422568400000</v>
      </c>
      <c r="I10" s="1">
        <f>A10</f>
        <v>0.41881439999999998</v>
      </c>
      <c r="J10" s="1">
        <f>C10/$G$4</f>
        <v>2.0122304761904761</v>
      </c>
      <c r="K10" s="1">
        <f>2*J10</f>
        <v>4.0244609523809522</v>
      </c>
      <c r="L10" s="1">
        <f>B10/$G$3</f>
        <v>0.47408752941176474</v>
      </c>
      <c r="M10" s="1">
        <f>SQRT(0.5*(4*J10/L10+L10/PI()))</f>
        <v>2.9264841980565373</v>
      </c>
      <c r="N10" s="1">
        <f>M10-SQRT(0.5*(4*J10/L10-L10/PI()))</f>
        <v>2.5897530855159001E-2</v>
      </c>
      <c r="O10" s="1">
        <f>$G$3*L10</f>
        <v>4029.7440000000001</v>
      </c>
      <c r="P10" s="1">
        <f>$G$4*J10</f>
        <v>422568400000</v>
      </c>
      <c r="Q10" s="1">
        <f>P10</f>
        <v>422568400000</v>
      </c>
      <c r="R10" s="1">
        <f>$G$6*K10</f>
        <v>325052615384.61542</v>
      </c>
      <c r="S10" s="1">
        <f>$G$4*L10</f>
        <v>99558381176.470596</v>
      </c>
      <c r="T10" s="1">
        <f>$G$3*J10</f>
        <v>17103.959047619046</v>
      </c>
      <c r="U10" s="1">
        <f>T10</f>
        <v>17103.959047619046</v>
      </c>
      <c r="V10">
        <v>0</v>
      </c>
      <c r="W10">
        <v>0</v>
      </c>
      <c r="X10" s="1">
        <f t="shared" si="0"/>
        <v>168751.11390493583</v>
      </c>
    </row>
    <row r="11" spans="1:25" x14ac:dyDescent="0.15">
      <c r="A11" s="1">
        <v>0.48324739999999999</v>
      </c>
      <c r="B11" s="1">
        <v>3940.7829999999999</v>
      </c>
      <c r="C11" s="1">
        <v>411260500000</v>
      </c>
      <c r="D11" s="1">
        <v>411260500000</v>
      </c>
      <c r="I11" s="1">
        <f>A11</f>
        <v>0.48324739999999999</v>
      </c>
      <c r="J11" s="1">
        <f>C11/$G$4</f>
        <v>1.9583833333333334</v>
      </c>
      <c r="K11" s="1">
        <f>2*J11</f>
        <v>3.9167666666666667</v>
      </c>
      <c r="L11" s="1">
        <f>B11/$G$3</f>
        <v>0.46362152941176471</v>
      </c>
      <c r="M11" s="1">
        <f>SQRT(0.5*(4*J11/L11+L11/PI()))</f>
        <v>2.9192440915547353</v>
      </c>
      <c r="N11" s="1">
        <f>M11-SQRT(0.5*(4*J11/L11-L11/PI()))</f>
        <v>2.5386674573411927E-2</v>
      </c>
      <c r="O11" s="1">
        <f>$G$3*L11</f>
        <v>3940.7829999999999</v>
      </c>
      <c r="P11" s="1">
        <f>$G$4*J11</f>
        <v>411260500000</v>
      </c>
      <c r="Q11" s="1">
        <f>P11</f>
        <v>411260500000</v>
      </c>
      <c r="R11" s="1">
        <f>$G$6*K11</f>
        <v>316354230769.23077</v>
      </c>
      <c r="S11" s="1">
        <f>$G$4*L11</f>
        <v>97360521176.470596</v>
      </c>
      <c r="T11" s="1">
        <f>$G$3*J11</f>
        <v>16646.258333333335</v>
      </c>
      <c r="U11" s="1">
        <f>T11</f>
        <v>16646.258333333335</v>
      </c>
      <c r="V11">
        <v>0</v>
      </c>
      <c r="W11">
        <v>0</v>
      </c>
      <c r="X11" s="1">
        <f t="shared" si="0"/>
        <v>164201.42746270029</v>
      </c>
    </row>
    <row r="12" spans="1:25" x14ac:dyDescent="0.15">
      <c r="A12" s="1">
        <v>0.54768039999999996</v>
      </c>
      <c r="B12" s="1">
        <v>3852.2179999999998</v>
      </c>
      <c r="C12" s="1">
        <v>400087600000</v>
      </c>
      <c r="D12" s="1">
        <v>400087600000</v>
      </c>
      <c r="I12" s="1">
        <f>A12</f>
        <v>0.54768039999999996</v>
      </c>
      <c r="J12" s="1">
        <f>C12/$G$4</f>
        <v>1.9051790476190475</v>
      </c>
      <c r="K12" s="1">
        <f>2*J12</f>
        <v>3.8103580952380951</v>
      </c>
      <c r="L12" s="1">
        <f>B12/$G$3</f>
        <v>0.45320211764705881</v>
      </c>
      <c r="M12" s="1">
        <f>SQRT(0.5*(4*J12/L12+L12/PI()))</f>
        <v>2.9120035366374473</v>
      </c>
      <c r="N12" s="1">
        <f>M12-SQRT(0.5*(4*J12/L12-L12/PI()))</f>
        <v>2.4875918588235901E-2</v>
      </c>
      <c r="O12" s="1">
        <f>$G$3*L12</f>
        <v>3852.2179999999998</v>
      </c>
      <c r="P12" s="1">
        <f>$G$4*J12</f>
        <v>400087600000</v>
      </c>
      <c r="Q12" s="1">
        <f>P12</f>
        <v>400087600000</v>
      </c>
      <c r="R12" s="1">
        <f>$G$6*K12</f>
        <v>307759692307.69232</v>
      </c>
      <c r="S12" s="1">
        <f>$G$4*L12</f>
        <v>95172444705.882355</v>
      </c>
      <c r="T12" s="1">
        <f>$G$3*J12</f>
        <v>16194.021904761905</v>
      </c>
      <c r="U12" s="1">
        <f>T12</f>
        <v>16194.021904761905</v>
      </c>
      <c r="V12">
        <v>0</v>
      </c>
      <c r="W12">
        <v>0</v>
      </c>
      <c r="X12" s="1">
        <f t="shared" si="0"/>
        <v>159663.15530800569</v>
      </c>
    </row>
    <row r="13" spans="1:25" x14ac:dyDescent="0.15">
      <c r="A13" s="1">
        <v>0.61211340000000003</v>
      </c>
      <c r="B13" s="1">
        <v>3763.3429999999998</v>
      </c>
      <c r="C13" s="1">
        <v>388836100000</v>
      </c>
      <c r="D13" s="1">
        <v>388836100000</v>
      </c>
      <c r="I13" s="1">
        <f>A13</f>
        <v>0.61211340000000003</v>
      </c>
      <c r="J13" s="1">
        <f>C13/$G$4</f>
        <v>1.8516004761904763</v>
      </c>
      <c r="K13" s="1">
        <f>2*J13</f>
        <v>3.7032009523809526</v>
      </c>
      <c r="L13" s="1">
        <f>B13/$G$3</f>
        <v>0.44274623529411761</v>
      </c>
      <c r="M13" s="1">
        <f>SQRT(0.5*(4*J13/L13+L13/PI()))</f>
        <v>2.9042428633434576</v>
      </c>
      <c r="N13" s="1">
        <f>M13-SQRT(0.5*(4*J13/L13-L13/PI()))</f>
        <v>2.4365069839602516E-2</v>
      </c>
      <c r="O13" s="1">
        <f>$G$3*L13</f>
        <v>3763.3429999999998</v>
      </c>
      <c r="P13" s="1">
        <f>$G$4*J13</f>
        <v>388836100000</v>
      </c>
      <c r="Q13" s="1">
        <f>P13</f>
        <v>388836100000</v>
      </c>
      <c r="R13" s="1">
        <f>$G$6*K13</f>
        <v>299104692307.69232</v>
      </c>
      <c r="S13" s="1">
        <f>$G$4*L13</f>
        <v>92976709411.764694</v>
      </c>
      <c r="T13" s="1">
        <f>$G$3*J13</f>
        <v>15738.604047619048</v>
      </c>
      <c r="U13" s="1">
        <f>T13</f>
        <v>15738.604047619048</v>
      </c>
      <c r="V13">
        <v>0</v>
      </c>
      <c r="W13">
        <v>0</v>
      </c>
      <c r="X13" s="1">
        <f t="shared" si="0"/>
        <v>155179.5057810978</v>
      </c>
    </row>
    <row r="14" spans="1:25" x14ac:dyDescent="0.15">
      <c r="A14" s="1">
        <v>0.67654639999999999</v>
      </c>
      <c r="B14" s="1">
        <v>3675.5540000000001</v>
      </c>
      <c r="C14" s="1">
        <v>377933100000</v>
      </c>
      <c r="D14" s="1">
        <v>377933100000</v>
      </c>
      <c r="I14" s="1">
        <f>A14</f>
        <v>0.67654639999999999</v>
      </c>
      <c r="J14" s="1">
        <f>C14/$G$4</f>
        <v>1.7996814285714287</v>
      </c>
      <c r="K14" s="1">
        <f>2*J14</f>
        <v>3.5993628571428573</v>
      </c>
      <c r="L14" s="1">
        <f>B14/$G$3</f>
        <v>0.43241811764705884</v>
      </c>
      <c r="M14" s="1">
        <f>SQRT(0.5*(4*J14/L14+L14/PI()))</f>
        <v>2.8970025250906839</v>
      </c>
      <c r="N14" s="1">
        <f>M14-SQRT(0.5*(4*J14/L14-L14/PI()))</f>
        <v>2.3854309531703421E-2</v>
      </c>
      <c r="O14" s="1">
        <f>$G$3*L14</f>
        <v>3675.5540000000001</v>
      </c>
      <c r="P14" s="1">
        <f>$G$4*J14</f>
        <v>377933100000</v>
      </c>
      <c r="Q14" s="1">
        <f>P14</f>
        <v>377933100000</v>
      </c>
      <c r="R14" s="1">
        <f>$G$6*K14</f>
        <v>290717769230.76929</v>
      </c>
      <c r="S14" s="1">
        <f>$G$4*L14</f>
        <v>90807804705.882355</v>
      </c>
      <c r="T14" s="1">
        <f>$G$3*J14</f>
        <v>15297.292142857144</v>
      </c>
      <c r="U14" s="1">
        <f>T14</f>
        <v>15297.292142857144</v>
      </c>
      <c r="V14">
        <v>0</v>
      </c>
      <c r="W14">
        <v>0</v>
      </c>
      <c r="X14" s="1">
        <f t="shared" si="0"/>
        <v>150792.85746018655</v>
      </c>
    </row>
    <row r="15" spans="1:25" x14ac:dyDescent="0.15">
      <c r="A15" s="1">
        <v>0.74097939999999995</v>
      </c>
      <c r="B15" s="1">
        <v>3588.1460000000002</v>
      </c>
      <c r="C15" s="1">
        <v>367160900000</v>
      </c>
      <c r="D15" s="1">
        <v>367160900000</v>
      </c>
      <c r="I15" s="1">
        <f>A15</f>
        <v>0.74097939999999995</v>
      </c>
      <c r="J15" s="1">
        <f>C15/$G$4</f>
        <v>1.748385238095238</v>
      </c>
      <c r="K15" s="1">
        <f>2*J15</f>
        <v>3.4967704761904761</v>
      </c>
      <c r="L15" s="1">
        <f>B15/$G$3</f>
        <v>0.42213482352941178</v>
      </c>
      <c r="M15" s="1">
        <f>SQRT(0.5*(4*J15/L15+L15/PI()))</f>
        <v>2.8897619837752275</v>
      </c>
      <c r="N15" s="1">
        <f>M15-SQRT(0.5*(4*J15/L15-L15/PI()))</f>
        <v>2.3343550391734968E-2</v>
      </c>
      <c r="O15" s="1">
        <f>$G$3*L15</f>
        <v>3588.1460000000002</v>
      </c>
      <c r="P15" s="1">
        <f>$G$4*J15</f>
        <v>367160900000</v>
      </c>
      <c r="Q15" s="1">
        <f>P15</f>
        <v>367160900000</v>
      </c>
      <c r="R15" s="1">
        <f>$G$6*K15</f>
        <v>282431461538.46155</v>
      </c>
      <c r="S15" s="1">
        <f>$G$4*L15</f>
        <v>88648312941.176468</v>
      </c>
      <c r="T15" s="1">
        <f>$G$3*J15</f>
        <v>14861.274523809523</v>
      </c>
      <c r="U15" s="1">
        <f>T15</f>
        <v>14861.274523809523</v>
      </c>
      <c r="V15">
        <v>0</v>
      </c>
      <c r="W15">
        <v>0</v>
      </c>
      <c r="X15" s="1">
        <f t="shared" si="0"/>
        <v>146419.50556997446</v>
      </c>
    </row>
    <row r="16" spans="1:25" x14ac:dyDescent="0.15">
      <c r="A16" s="1">
        <v>0.80541240000000003</v>
      </c>
      <c r="B16" s="1">
        <v>3500.471</v>
      </c>
      <c r="C16" s="1">
        <v>356323600000</v>
      </c>
      <c r="D16" s="1">
        <v>356323600000</v>
      </c>
      <c r="I16" s="1">
        <f>A16</f>
        <v>0.80541240000000003</v>
      </c>
      <c r="J16" s="1">
        <f>C16/$G$4</f>
        <v>1.6967790476190476</v>
      </c>
      <c r="K16" s="1">
        <f>2*J16</f>
        <v>3.3935580952380953</v>
      </c>
      <c r="L16" s="1">
        <f>B16/$G$3</f>
        <v>0.41182011764705884</v>
      </c>
      <c r="M16" s="1">
        <f>SQRT(0.5*(4*J16/L16+L16/PI()))</f>
        <v>2.8820014777441139</v>
      </c>
      <c r="N16" s="1">
        <f>M16-SQRT(0.5*(4*J16/L16-L16/PI()))</f>
        <v>2.2832699420101132E-2</v>
      </c>
      <c r="O16" s="1">
        <f>$G$3*L16</f>
        <v>3500.471</v>
      </c>
      <c r="P16" s="1">
        <f>$G$4*J16</f>
        <v>356323600000</v>
      </c>
      <c r="Q16" s="1">
        <f>P16</f>
        <v>356323600000</v>
      </c>
      <c r="R16" s="1">
        <f>$G$6*K16</f>
        <v>274095076923.07693</v>
      </c>
      <c r="S16" s="1">
        <f>$G$4*L16</f>
        <v>86482224705.882355</v>
      </c>
      <c r="T16" s="1">
        <f>$G$3*J16</f>
        <v>14422.621904761905</v>
      </c>
      <c r="U16" s="1">
        <f>T16</f>
        <v>14422.621904761905</v>
      </c>
      <c r="V16">
        <v>0</v>
      </c>
      <c r="W16">
        <v>0</v>
      </c>
      <c r="X16" s="1">
        <f t="shared" si="0"/>
        <v>142099.64297403439</v>
      </c>
    </row>
    <row r="17" spans="1:24" x14ac:dyDescent="0.15">
      <c r="A17" s="1">
        <v>0.86984539999999999</v>
      </c>
      <c r="B17" s="1">
        <v>3413.8389999999999</v>
      </c>
      <c r="C17" s="1">
        <v>345815700000</v>
      </c>
      <c r="D17" s="1">
        <v>345815700000</v>
      </c>
      <c r="I17" s="1">
        <f>A17</f>
        <v>0.86984539999999999</v>
      </c>
      <c r="J17" s="1">
        <f>C17/$G$4</f>
        <v>1.6467414285714286</v>
      </c>
      <c r="K17" s="1">
        <f>2*J17</f>
        <v>3.2934828571428572</v>
      </c>
      <c r="L17" s="1">
        <f>B17/$G$3</f>
        <v>0.4016281176470588</v>
      </c>
      <c r="M17" s="1">
        <f>SQRT(0.5*(4*J17/L17+L17/PI()))</f>
        <v>2.8747609449456744</v>
      </c>
      <c r="N17" s="1">
        <f>M17-SQRT(0.5*(4*J17/L17-L17/PI()))</f>
        <v>2.232193768040025E-2</v>
      </c>
      <c r="O17" s="1">
        <f>$G$3*L17</f>
        <v>3413.8389999999999</v>
      </c>
      <c r="P17" s="1">
        <f>$G$4*J17</f>
        <v>345815700000</v>
      </c>
      <c r="Q17" s="1">
        <f>P17</f>
        <v>345815700000</v>
      </c>
      <c r="R17" s="1">
        <f>$G$6*K17</f>
        <v>266012076923.07693</v>
      </c>
      <c r="S17" s="1">
        <f>$G$4*L17</f>
        <v>84341904705.882355</v>
      </c>
      <c r="T17" s="1">
        <f>$G$3*J17</f>
        <v>13997.302142857143</v>
      </c>
      <c r="U17" s="1">
        <f>T17</f>
        <v>13997.302142857143</v>
      </c>
      <c r="V17">
        <v>0</v>
      </c>
      <c r="W17">
        <v>0</v>
      </c>
      <c r="X17" s="1">
        <f t="shared" si="0"/>
        <v>137835.05062503304</v>
      </c>
    </row>
    <row r="18" spans="1:24" x14ac:dyDescent="0.15">
      <c r="A18" s="1">
        <v>0.93427839999999995</v>
      </c>
      <c r="B18" s="1">
        <v>3326.9690000000001</v>
      </c>
      <c r="C18" s="1">
        <v>335251500000</v>
      </c>
      <c r="D18" s="1">
        <v>335251500000</v>
      </c>
      <c r="I18" s="1">
        <f>A18</f>
        <v>0.93427839999999995</v>
      </c>
      <c r="J18" s="1">
        <f>C18/$G$4</f>
        <v>1.5964357142857142</v>
      </c>
      <c r="K18" s="1">
        <f>2*J18</f>
        <v>3.1928714285714284</v>
      </c>
      <c r="L18" s="1">
        <f>B18/$G$3</f>
        <v>0.39140811764705885</v>
      </c>
      <c r="M18" s="1">
        <f>SQRT(0.5*(4*J18/L18+L18/PI()))</f>
        <v>2.8670004530442017</v>
      </c>
      <c r="N18" s="1">
        <f>M18-SQRT(0.5*(4*J18/L18-L18/PI()))</f>
        <v>2.1811087751267166E-2</v>
      </c>
      <c r="O18" s="1">
        <f>$G$3*L18</f>
        <v>3326.9690000000001</v>
      </c>
      <c r="P18" s="1">
        <f>$G$4*J18</f>
        <v>335251500000</v>
      </c>
      <c r="Q18" s="1">
        <f>P18</f>
        <v>335251500000</v>
      </c>
      <c r="R18" s="1">
        <f>$G$6*K18</f>
        <v>257885769230.76923</v>
      </c>
      <c r="S18" s="1">
        <f>$G$4*L18</f>
        <v>82195704705.882355</v>
      </c>
      <c r="T18" s="1">
        <f>$G$3*J18</f>
        <v>13569.70357142857</v>
      </c>
      <c r="U18" s="1">
        <f>T18</f>
        <v>13569.70357142857</v>
      </c>
      <c r="V18">
        <v>0</v>
      </c>
      <c r="W18">
        <v>0</v>
      </c>
      <c r="X18" s="1">
        <f t="shared" si="0"/>
        <v>136295.55894881289</v>
      </c>
    </row>
    <row r="19" spans="1:24" x14ac:dyDescent="0.15">
      <c r="A19" s="1">
        <v>1</v>
      </c>
      <c r="B19" s="1">
        <v>3241.1129999999998</v>
      </c>
      <c r="C19" s="1">
        <v>325004300000</v>
      </c>
      <c r="D19" s="1">
        <v>325004300000</v>
      </c>
      <c r="I19" s="1">
        <f>A19</f>
        <v>1</v>
      </c>
      <c r="J19" s="1">
        <f>C19/$G$4</f>
        <v>1.5476395238095237</v>
      </c>
      <c r="K19" s="1">
        <f>2*J19</f>
        <v>3.0952790476190475</v>
      </c>
      <c r="L19" s="1">
        <f>B19/$G$3</f>
        <v>0.38130741176470584</v>
      </c>
      <c r="M19" s="1">
        <f>SQRT(0.5*(4*J19/L19+L19/PI()))</f>
        <v>2.8597603515181289</v>
      </c>
      <c r="N19" s="1">
        <f>M19-SQRT(0.5*(4*J19/L19-L19/PI()))</f>
        <v>2.1300320220306368E-2</v>
      </c>
      <c r="O19" s="1">
        <f>$G$3*L19</f>
        <v>3241.1129999999998</v>
      </c>
      <c r="P19" s="1">
        <f>$G$4*J19</f>
        <v>325004300000</v>
      </c>
      <c r="Q19" s="1">
        <f>P19</f>
        <v>325004300000</v>
      </c>
      <c r="R19" s="1">
        <f>$G$6*K19</f>
        <v>250003307692.30771</v>
      </c>
      <c r="S19" s="1">
        <f>$G$4*L19</f>
        <v>80074556470.588226</v>
      </c>
      <c r="T19" s="1">
        <f>$G$3*J19</f>
        <v>13154.935952380953</v>
      </c>
      <c r="U19" s="1">
        <f>T19</f>
        <v>13154.935952380953</v>
      </c>
      <c r="V19">
        <v>0</v>
      </c>
      <c r="W19">
        <v>0</v>
      </c>
    </row>
    <row r="20" spans="1:24" x14ac:dyDescent="0.15">
      <c r="S20" s="1"/>
    </row>
    <row r="21" spans="1:24" ht="14.25" thickBot="1" x14ac:dyDescent="0.2">
      <c r="A21" t="s">
        <v>45</v>
      </c>
    </row>
    <row r="22" spans="1:24" x14ac:dyDescent="0.15">
      <c r="A22" s="5" t="s">
        <v>16</v>
      </c>
      <c r="B22" s="6" t="s">
        <v>17</v>
      </c>
      <c r="C22" s="6" t="s">
        <v>18</v>
      </c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24" x14ac:dyDescent="0.15">
      <c r="A23" s="8">
        <v>17</v>
      </c>
      <c r="B23" s="9" t="s">
        <v>19</v>
      </c>
      <c r="C23" s="9" t="s">
        <v>20</v>
      </c>
      <c r="D23" s="9" t="s">
        <v>21</v>
      </c>
      <c r="E23" s="9" t="s">
        <v>22</v>
      </c>
      <c r="F23" s="9" t="s">
        <v>23</v>
      </c>
      <c r="G23" s="9" t="s">
        <v>24</v>
      </c>
      <c r="H23" s="9" t="s">
        <v>25</v>
      </c>
      <c r="I23" s="9" t="s">
        <v>18</v>
      </c>
      <c r="J23" s="9" t="s">
        <v>26</v>
      </c>
      <c r="K23" s="9" t="s">
        <v>27</v>
      </c>
      <c r="L23" s="9" t="s">
        <v>4</v>
      </c>
      <c r="M23" s="10"/>
    </row>
    <row r="24" spans="1:24" x14ac:dyDescent="0.1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24" x14ac:dyDescent="0.15">
      <c r="A25" s="8" t="s">
        <v>28</v>
      </c>
      <c r="B25" s="9" t="s">
        <v>29</v>
      </c>
      <c r="C25" s="9" t="s">
        <v>30</v>
      </c>
      <c r="D25" s="9" t="s">
        <v>31</v>
      </c>
      <c r="E25" s="9" t="s">
        <v>32</v>
      </c>
      <c r="F25" s="9" t="s">
        <v>33</v>
      </c>
      <c r="G25" s="9" t="s">
        <v>34</v>
      </c>
      <c r="H25" s="9" t="s">
        <v>35</v>
      </c>
      <c r="I25" s="9" t="s">
        <v>36</v>
      </c>
      <c r="J25" s="9" t="s">
        <v>37</v>
      </c>
      <c r="K25" s="9" t="s">
        <v>38</v>
      </c>
      <c r="L25" s="9" t="s">
        <v>39</v>
      </c>
      <c r="M25" s="10" t="s">
        <v>40</v>
      </c>
    </row>
    <row r="26" spans="1:24" x14ac:dyDescent="0.15">
      <c r="A26" s="8" t="s">
        <v>4</v>
      </c>
      <c r="B26" s="9" t="s">
        <v>41</v>
      </c>
      <c r="C26" s="9" t="s">
        <v>41</v>
      </c>
      <c r="D26" s="9" t="s">
        <v>5</v>
      </c>
      <c r="E26" s="9" t="s">
        <v>42</v>
      </c>
      <c r="F26" s="9" t="s">
        <v>42</v>
      </c>
      <c r="G26" s="9" t="s">
        <v>6</v>
      </c>
      <c r="H26" s="9" t="s">
        <v>6</v>
      </c>
      <c r="I26" s="9" t="s">
        <v>6</v>
      </c>
      <c r="J26" s="9" t="s">
        <v>43</v>
      </c>
      <c r="K26" s="9" t="s">
        <v>44</v>
      </c>
      <c r="L26" s="9" t="s">
        <v>44</v>
      </c>
      <c r="M26" s="10" t="s">
        <v>44</v>
      </c>
    </row>
    <row r="27" spans="1:24" x14ac:dyDescent="0.15">
      <c r="A27" s="16">
        <f>I3</f>
        <v>0</v>
      </c>
      <c r="B27" s="9">
        <v>0</v>
      </c>
      <c r="C27" s="9">
        <v>0</v>
      </c>
      <c r="D27" s="15">
        <f>O3</f>
        <v>6966.8739999999998</v>
      </c>
      <c r="E27" s="15">
        <f>T3</f>
        <v>30104.275952380955</v>
      </c>
      <c r="F27" s="15">
        <f>U3</f>
        <v>30104.275952380955</v>
      </c>
      <c r="G27" s="15">
        <f>P3</f>
        <v>743752700000</v>
      </c>
      <c r="H27" s="15">
        <f>Q3</f>
        <v>743752700000</v>
      </c>
      <c r="I27" s="15">
        <f>R3</f>
        <v>572117461538.46155</v>
      </c>
      <c r="J27" s="15">
        <f>S3</f>
        <v>172122769411.76471</v>
      </c>
      <c r="K27" s="9">
        <v>0</v>
      </c>
      <c r="L27" s="9">
        <v>0</v>
      </c>
      <c r="M27" s="10">
        <v>0</v>
      </c>
    </row>
    <row r="28" spans="1:24" x14ac:dyDescent="0.15">
      <c r="A28" s="16">
        <f>I4</f>
        <v>4.5103089999999998E-2</v>
      </c>
      <c r="B28" s="9">
        <v>0</v>
      </c>
      <c r="C28" s="9">
        <v>0</v>
      </c>
      <c r="D28" s="15">
        <f>O4</f>
        <v>6966.8739999999998</v>
      </c>
      <c r="E28" s="15">
        <f>T4</f>
        <v>30104.275952380955</v>
      </c>
      <c r="F28" s="15">
        <f>U4</f>
        <v>30104.275952380955</v>
      </c>
      <c r="G28" s="15">
        <f>P4</f>
        <v>743752700000</v>
      </c>
      <c r="H28" s="15">
        <f>Q4</f>
        <v>743752700000</v>
      </c>
      <c r="I28" s="15">
        <f>R4</f>
        <v>572117461538.46155</v>
      </c>
      <c r="J28" s="15">
        <f>S4</f>
        <v>172122769411.76471</v>
      </c>
      <c r="K28" s="9">
        <v>0</v>
      </c>
      <c r="L28" s="9">
        <v>0</v>
      </c>
      <c r="M28" s="10">
        <v>0</v>
      </c>
    </row>
    <row r="29" spans="1:24" x14ac:dyDescent="0.15">
      <c r="A29" s="16">
        <f>I5</f>
        <v>0.1030928</v>
      </c>
      <c r="B29" s="9">
        <v>0</v>
      </c>
      <c r="C29" s="9">
        <v>0</v>
      </c>
      <c r="D29" s="15">
        <f>O5</f>
        <v>4473.0050000000001</v>
      </c>
      <c r="E29" s="15">
        <f>T5</f>
        <v>19450.562142857143</v>
      </c>
      <c r="F29" s="15">
        <f>U5</f>
        <v>19450.562142857143</v>
      </c>
      <c r="G29" s="15">
        <f>P5</f>
        <v>480543300000</v>
      </c>
      <c r="H29" s="15">
        <f>Q5</f>
        <v>480543300000</v>
      </c>
      <c r="I29" s="15">
        <f>R5</f>
        <v>369648692307.69232</v>
      </c>
      <c r="J29" s="15">
        <f>S5</f>
        <v>110509535294.11765</v>
      </c>
      <c r="K29" s="9">
        <v>0</v>
      </c>
      <c r="L29" s="9">
        <v>0</v>
      </c>
      <c r="M29" s="10">
        <v>0</v>
      </c>
    </row>
    <row r="30" spans="1:24" x14ac:dyDescent="0.15">
      <c r="A30" s="16">
        <f>I6</f>
        <v>0.16108249999999999</v>
      </c>
      <c r="B30" s="9">
        <v>0</v>
      </c>
      <c r="C30" s="9">
        <v>0</v>
      </c>
      <c r="D30" s="15">
        <f>O6</f>
        <v>4390.9070000000002</v>
      </c>
      <c r="E30" s="15">
        <f>T6</f>
        <v>19009.545714285716</v>
      </c>
      <c r="F30" s="15">
        <f>U6</f>
        <v>19009.545714285716</v>
      </c>
      <c r="G30" s="15">
        <f>P6</f>
        <v>469647600000</v>
      </c>
      <c r="H30" s="15">
        <f>Q6</f>
        <v>469647600000</v>
      </c>
      <c r="I30" s="15">
        <f>R6</f>
        <v>361267384615.38464</v>
      </c>
      <c r="J30" s="15">
        <f>S6</f>
        <v>108481231764.70589</v>
      </c>
      <c r="K30" s="9">
        <v>0</v>
      </c>
      <c r="L30" s="9">
        <v>0</v>
      </c>
      <c r="M30" s="10">
        <v>0</v>
      </c>
    </row>
    <row r="31" spans="1:24" x14ac:dyDescent="0.15">
      <c r="A31" s="16">
        <f>I7</f>
        <v>0.22551550000000001</v>
      </c>
      <c r="B31" s="9">
        <v>0</v>
      </c>
      <c r="C31" s="9">
        <v>0</v>
      </c>
      <c r="D31" s="15">
        <f>O7</f>
        <v>4300.4080000000004</v>
      </c>
      <c r="E31" s="15">
        <f>T7</f>
        <v>18529.449523809526</v>
      </c>
      <c r="F31" s="15">
        <f>U7</f>
        <v>18529.449523809526</v>
      </c>
      <c r="G31" s="15">
        <f>P7</f>
        <v>457786400000</v>
      </c>
      <c r="H31" s="15">
        <f>Q7</f>
        <v>457786400000</v>
      </c>
      <c r="I31" s="15">
        <f>R7</f>
        <v>352143384615.38464</v>
      </c>
      <c r="J31" s="15">
        <f>S7</f>
        <v>106245374117.64706</v>
      </c>
      <c r="K31" s="9">
        <v>0</v>
      </c>
      <c r="L31" s="9">
        <v>0</v>
      </c>
      <c r="M31" s="10">
        <v>0</v>
      </c>
    </row>
    <row r="32" spans="1:24" x14ac:dyDescent="0.15">
      <c r="A32" s="16">
        <f>I8</f>
        <v>0.2899485</v>
      </c>
      <c r="B32" s="9">
        <v>0</v>
      </c>
      <c r="C32" s="9">
        <v>0</v>
      </c>
      <c r="D32" s="15">
        <f>O8</f>
        <v>4209.5280000000002</v>
      </c>
      <c r="E32" s="15">
        <f>T8</f>
        <v>18045.228809523811</v>
      </c>
      <c r="F32" s="15">
        <f>U8</f>
        <v>18045.228809523811</v>
      </c>
      <c r="G32" s="15">
        <f>P8</f>
        <v>445823300000</v>
      </c>
      <c r="H32" s="15">
        <f>Q8</f>
        <v>445823300000</v>
      </c>
      <c r="I32" s="15">
        <f>R8</f>
        <v>342941000000.00006</v>
      </c>
      <c r="J32" s="15">
        <f>S8</f>
        <v>104000103529.41177</v>
      </c>
      <c r="K32" s="9">
        <v>0</v>
      </c>
      <c r="L32" s="9">
        <v>0</v>
      </c>
      <c r="M32" s="10">
        <v>0</v>
      </c>
    </row>
    <row r="33" spans="1:13" x14ac:dyDescent="0.15">
      <c r="A33" s="16">
        <f>I9</f>
        <v>0.35438140000000001</v>
      </c>
      <c r="B33" s="9">
        <v>0</v>
      </c>
      <c r="C33" s="9">
        <v>0</v>
      </c>
      <c r="D33" s="15">
        <f>O9</f>
        <v>4119.8050000000003</v>
      </c>
      <c r="E33" s="15">
        <f>T9</f>
        <v>17576.43357142857</v>
      </c>
      <c r="F33" s="15">
        <f>U9</f>
        <v>17576.43357142857</v>
      </c>
      <c r="G33" s="15">
        <f>P9</f>
        <v>434241299999.99994</v>
      </c>
      <c r="H33" s="15">
        <f>Q9</f>
        <v>434241299999.99994</v>
      </c>
      <c r="I33" s="15">
        <f>R9</f>
        <v>334031769230.76923</v>
      </c>
      <c r="J33" s="15">
        <f>S9</f>
        <v>101783417647.05884</v>
      </c>
      <c r="K33" s="9">
        <v>0</v>
      </c>
      <c r="L33" s="9">
        <v>0</v>
      </c>
      <c r="M33" s="10">
        <v>0</v>
      </c>
    </row>
    <row r="34" spans="1:13" x14ac:dyDescent="0.15">
      <c r="A34" s="16">
        <f>I10</f>
        <v>0.41881439999999998</v>
      </c>
      <c r="B34" s="9">
        <v>0</v>
      </c>
      <c r="C34" s="9">
        <v>0</v>
      </c>
      <c r="D34" s="15">
        <f>O10</f>
        <v>4029.7440000000001</v>
      </c>
      <c r="E34" s="15">
        <f>T10</f>
        <v>17103.959047619046</v>
      </c>
      <c r="F34" s="15">
        <f>U10</f>
        <v>17103.959047619046</v>
      </c>
      <c r="G34" s="15">
        <f>P10</f>
        <v>422568400000</v>
      </c>
      <c r="H34" s="15">
        <f>Q10</f>
        <v>422568400000</v>
      </c>
      <c r="I34" s="15">
        <f>R10</f>
        <v>325052615384.61542</v>
      </c>
      <c r="J34" s="15">
        <f>S10</f>
        <v>99558381176.470596</v>
      </c>
      <c r="K34" s="9">
        <v>0</v>
      </c>
      <c r="L34" s="9">
        <v>0</v>
      </c>
      <c r="M34" s="10">
        <v>0</v>
      </c>
    </row>
    <row r="35" spans="1:13" x14ac:dyDescent="0.15">
      <c r="A35" s="16">
        <f>I11</f>
        <v>0.48324739999999999</v>
      </c>
      <c r="B35" s="9">
        <v>0</v>
      </c>
      <c r="C35" s="9">
        <v>0</v>
      </c>
      <c r="D35" s="15">
        <f>O11</f>
        <v>3940.7829999999999</v>
      </c>
      <c r="E35" s="15">
        <f>T11</f>
        <v>16646.258333333335</v>
      </c>
      <c r="F35" s="15">
        <f>U11</f>
        <v>16646.258333333335</v>
      </c>
      <c r="G35" s="15">
        <f>P11</f>
        <v>411260500000</v>
      </c>
      <c r="H35" s="15">
        <f>Q11</f>
        <v>411260500000</v>
      </c>
      <c r="I35" s="15">
        <f>R11</f>
        <v>316354230769.23077</v>
      </c>
      <c r="J35" s="15">
        <f>S11</f>
        <v>97360521176.470596</v>
      </c>
      <c r="K35" s="9">
        <v>0</v>
      </c>
      <c r="L35" s="9">
        <v>0</v>
      </c>
      <c r="M35" s="10">
        <v>0</v>
      </c>
    </row>
    <row r="36" spans="1:13" x14ac:dyDescent="0.15">
      <c r="A36" s="16">
        <f>I12</f>
        <v>0.54768039999999996</v>
      </c>
      <c r="B36" s="9">
        <v>0</v>
      </c>
      <c r="C36" s="9">
        <v>0</v>
      </c>
      <c r="D36" s="15">
        <f>O12</f>
        <v>3852.2179999999998</v>
      </c>
      <c r="E36" s="15">
        <f>T12</f>
        <v>16194.021904761905</v>
      </c>
      <c r="F36" s="15">
        <f>U12</f>
        <v>16194.021904761905</v>
      </c>
      <c r="G36" s="15">
        <f>P12</f>
        <v>400087600000</v>
      </c>
      <c r="H36" s="15">
        <f>Q12</f>
        <v>400087600000</v>
      </c>
      <c r="I36" s="15">
        <f>R12</f>
        <v>307759692307.69232</v>
      </c>
      <c r="J36" s="15">
        <f>S12</f>
        <v>95172444705.882355</v>
      </c>
      <c r="K36" s="9">
        <v>0</v>
      </c>
      <c r="L36" s="9">
        <v>0</v>
      </c>
      <c r="M36" s="10">
        <v>0</v>
      </c>
    </row>
    <row r="37" spans="1:13" x14ac:dyDescent="0.15">
      <c r="A37" s="16">
        <f>I13</f>
        <v>0.61211340000000003</v>
      </c>
      <c r="B37" s="9">
        <v>0</v>
      </c>
      <c r="C37" s="9">
        <v>0</v>
      </c>
      <c r="D37" s="15">
        <f>O13</f>
        <v>3763.3429999999998</v>
      </c>
      <c r="E37" s="15">
        <f>T13</f>
        <v>15738.604047619048</v>
      </c>
      <c r="F37" s="15">
        <f>U13</f>
        <v>15738.604047619048</v>
      </c>
      <c r="G37" s="15">
        <f>P13</f>
        <v>388836100000</v>
      </c>
      <c r="H37" s="15">
        <f>Q13</f>
        <v>388836100000</v>
      </c>
      <c r="I37" s="15">
        <f>R13</f>
        <v>299104692307.69232</v>
      </c>
      <c r="J37" s="15">
        <f>S13</f>
        <v>92976709411.764694</v>
      </c>
      <c r="K37" s="9">
        <v>0</v>
      </c>
      <c r="L37" s="9">
        <v>0</v>
      </c>
      <c r="M37" s="10">
        <v>0</v>
      </c>
    </row>
    <row r="38" spans="1:13" x14ac:dyDescent="0.15">
      <c r="A38" s="16">
        <f>I14</f>
        <v>0.67654639999999999</v>
      </c>
      <c r="B38" s="9">
        <v>0</v>
      </c>
      <c r="C38" s="9">
        <v>0</v>
      </c>
      <c r="D38" s="15">
        <f>O14</f>
        <v>3675.5540000000001</v>
      </c>
      <c r="E38" s="15">
        <f>T14</f>
        <v>15297.292142857144</v>
      </c>
      <c r="F38" s="15">
        <f>U14</f>
        <v>15297.292142857144</v>
      </c>
      <c r="G38" s="15">
        <f>P14</f>
        <v>377933100000</v>
      </c>
      <c r="H38" s="15">
        <f>Q14</f>
        <v>377933100000</v>
      </c>
      <c r="I38" s="15">
        <f>R14</f>
        <v>290717769230.76929</v>
      </c>
      <c r="J38" s="15">
        <f>S14</f>
        <v>90807804705.882355</v>
      </c>
      <c r="K38" s="9">
        <v>0</v>
      </c>
      <c r="L38" s="9">
        <v>0</v>
      </c>
      <c r="M38" s="10">
        <v>0</v>
      </c>
    </row>
    <row r="39" spans="1:13" x14ac:dyDescent="0.15">
      <c r="A39" s="16">
        <f>I15</f>
        <v>0.74097939999999995</v>
      </c>
      <c r="B39" s="9">
        <v>0</v>
      </c>
      <c r="C39" s="9">
        <v>0</v>
      </c>
      <c r="D39" s="15">
        <f>O15</f>
        <v>3588.1460000000002</v>
      </c>
      <c r="E39" s="15">
        <f>T15</f>
        <v>14861.274523809523</v>
      </c>
      <c r="F39" s="15">
        <f>U15</f>
        <v>14861.274523809523</v>
      </c>
      <c r="G39" s="15">
        <f>P15</f>
        <v>367160900000</v>
      </c>
      <c r="H39" s="15">
        <f>Q15</f>
        <v>367160900000</v>
      </c>
      <c r="I39" s="15">
        <f>R15</f>
        <v>282431461538.46155</v>
      </c>
      <c r="J39" s="15">
        <f>S15</f>
        <v>88648312941.176468</v>
      </c>
      <c r="K39" s="9">
        <v>0</v>
      </c>
      <c r="L39" s="9">
        <v>0</v>
      </c>
      <c r="M39" s="10">
        <v>0</v>
      </c>
    </row>
    <row r="40" spans="1:13" x14ac:dyDescent="0.15">
      <c r="A40" s="16">
        <f>I16</f>
        <v>0.80541240000000003</v>
      </c>
      <c r="B40" s="9">
        <v>0</v>
      </c>
      <c r="C40" s="9">
        <v>0</v>
      </c>
      <c r="D40" s="15">
        <f>O16</f>
        <v>3500.471</v>
      </c>
      <c r="E40" s="15">
        <f>T16</f>
        <v>14422.621904761905</v>
      </c>
      <c r="F40" s="15">
        <f>U16</f>
        <v>14422.621904761905</v>
      </c>
      <c r="G40" s="15">
        <f>P16</f>
        <v>356323600000</v>
      </c>
      <c r="H40" s="15">
        <f>Q16</f>
        <v>356323600000</v>
      </c>
      <c r="I40" s="15">
        <f>R16</f>
        <v>274095076923.07693</v>
      </c>
      <c r="J40" s="15">
        <f>S16</f>
        <v>86482224705.882355</v>
      </c>
      <c r="K40" s="9">
        <v>0</v>
      </c>
      <c r="L40" s="9">
        <v>0</v>
      </c>
      <c r="M40" s="10">
        <v>0</v>
      </c>
    </row>
    <row r="41" spans="1:13" x14ac:dyDescent="0.15">
      <c r="A41" s="16">
        <f>I17</f>
        <v>0.86984539999999999</v>
      </c>
      <c r="B41" s="9">
        <v>0</v>
      </c>
      <c r="C41" s="9">
        <v>0</v>
      </c>
      <c r="D41" s="15">
        <f>O17</f>
        <v>3413.8389999999999</v>
      </c>
      <c r="E41" s="15">
        <f>T17</f>
        <v>13997.302142857143</v>
      </c>
      <c r="F41" s="15">
        <f>U17</f>
        <v>13997.302142857143</v>
      </c>
      <c r="G41" s="15">
        <f>P17</f>
        <v>345815700000</v>
      </c>
      <c r="H41" s="15">
        <f>Q17</f>
        <v>345815700000</v>
      </c>
      <c r="I41" s="15">
        <f>R17</f>
        <v>266012076923.07693</v>
      </c>
      <c r="J41" s="15">
        <f>S17</f>
        <v>84341904705.882355</v>
      </c>
      <c r="K41" s="9">
        <v>0</v>
      </c>
      <c r="L41" s="9">
        <v>0</v>
      </c>
      <c r="M41" s="10">
        <v>0</v>
      </c>
    </row>
    <row r="42" spans="1:13" x14ac:dyDescent="0.15">
      <c r="A42" s="16">
        <f>I18</f>
        <v>0.93427839999999995</v>
      </c>
      <c r="B42" s="9">
        <v>0</v>
      </c>
      <c r="C42" s="9">
        <v>0</v>
      </c>
      <c r="D42" s="15">
        <f>O18</f>
        <v>3326.9690000000001</v>
      </c>
      <c r="E42" s="15">
        <f>T18</f>
        <v>13569.70357142857</v>
      </c>
      <c r="F42" s="15">
        <f>U18</f>
        <v>13569.70357142857</v>
      </c>
      <c r="G42" s="15">
        <f>P18</f>
        <v>335251500000</v>
      </c>
      <c r="H42" s="15">
        <f>Q18</f>
        <v>335251500000</v>
      </c>
      <c r="I42" s="15">
        <f>R18</f>
        <v>257885769230.76923</v>
      </c>
      <c r="J42" s="15">
        <f>S18</f>
        <v>82195704705.882355</v>
      </c>
      <c r="K42" s="9">
        <v>0</v>
      </c>
      <c r="L42" s="9">
        <v>0</v>
      </c>
      <c r="M42" s="10">
        <v>0</v>
      </c>
    </row>
    <row r="43" spans="1:13" ht="14.25" thickBot="1" x14ac:dyDescent="0.2">
      <c r="A43" s="17">
        <f>I19</f>
        <v>1</v>
      </c>
      <c r="B43" s="18">
        <v>0</v>
      </c>
      <c r="C43" s="18">
        <v>0</v>
      </c>
      <c r="D43" s="19">
        <f>O19</f>
        <v>3241.1129999999998</v>
      </c>
      <c r="E43" s="19">
        <f>T19</f>
        <v>13154.935952380953</v>
      </c>
      <c r="F43" s="19">
        <f>U19</f>
        <v>13154.935952380953</v>
      </c>
      <c r="G43" s="19">
        <f>P19</f>
        <v>325004300000</v>
      </c>
      <c r="H43" s="19">
        <f>Q19</f>
        <v>325004300000</v>
      </c>
      <c r="I43" s="19">
        <f>R19</f>
        <v>250003307692.30771</v>
      </c>
      <c r="J43" s="19">
        <f>S19</f>
        <v>80074556470.588226</v>
      </c>
      <c r="K43" s="18">
        <v>0</v>
      </c>
      <c r="L43" s="18">
        <v>0</v>
      </c>
      <c r="M43" s="20">
        <v>0</v>
      </c>
    </row>
    <row r="44" spans="1:13" x14ac:dyDescent="0.15">
      <c r="A44" s="15"/>
      <c r="B44" s="9"/>
    </row>
    <row r="45" spans="1:13" x14ac:dyDescent="0.15">
      <c r="A45" s="9"/>
      <c r="B4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</vt:lpstr>
      <vt:lpstr>modes</vt:lpstr>
      <vt:lpstr>ElastDyn_Input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2021-05-07T08:19:31Z</dcterms:created>
  <dcterms:modified xsi:type="dcterms:W3CDTF">2021-05-07T16:51:28Z</dcterms:modified>
</cp:coreProperties>
</file>