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数据表" sheetId="7" r:id="rId1"/>
    <sheet name="方法一" sheetId="1" r:id="rId2"/>
    <sheet name="方法二" sheetId="2" r:id="rId3"/>
    <sheet name="方法三" sheetId="3" r:id="rId4"/>
    <sheet name="综合" sheetId="6" r:id="rId5"/>
    <sheet name="Sheet1" sheetId="4" r:id="rId6"/>
  </sheets>
  <calcPr calcId="152511"/>
</workbook>
</file>

<file path=xl/calcChain.xml><?xml version="1.0" encoding="utf-8"?>
<calcChain xmlns="http://schemas.openxmlformats.org/spreadsheetml/2006/main">
  <c r="D10" i="4" l="1"/>
  <c r="H3" i="4"/>
  <c r="D14" i="4"/>
  <c r="D13" i="4" s="1"/>
  <c r="D12" i="4" s="1"/>
  <c r="D11" i="4" s="1"/>
  <c r="D15" i="4"/>
  <c r="N24" i="2"/>
  <c r="N25" i="2"/>
  <c r="N26" i="2"/>
  <c r="N27" i="2"/>
  <c r="N28" i="2" s="1"/>
  <c r="N29" i="2" s="1"/>
  <c r="N30" i="2" s="1"/>
  <c r="N31" i="2" s="1"/>
  <c r="N32" i="2" s="1"/>
  <c r="N33" i="2" s="1"/>
  <c r="N34" i="2" s="1"/>
  <c r="N35" i="2" s="1"/>
  <c r="N36" i="2" s="1"/>
  <c r="N37" i="2" s="1"/>
  <c r="N38" i="2" s="1"/>
  <c r="N39" i="2" s="1"/>
  <c r="N40" i="2" s="1"/>
  <c r="N41" i="2" s="1"/>
  <c r="N42" i="2" s="1"/>
  <c r="N43" i="2" s="1"/>
  <c r="N44" i="2" s="1"/>
  <c r="N45" i="2" s="1"/>
  <c r="N46" i="2" s="1"/>
  <c r="N23"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12" i="2"/>
  <c r="J11" i="2"/>
  <c r="N12" i="2" l="1"/>
  <c r="N13" i="2"/>
  <c r="N14" i="2"/>
  <c r="N15" i="2"/>
  <c r="N16" i="2"/>
  <c r="N17" i="2"/>
  <c r="N18" i="2"/>
  <c r="N19" i="2"/>
  <c r="N20" i="2"/>
  <c r="N21" i="2"/>
  <c r="N22" i="2"/>
  <c r="N11" i="2"/>
  <c r="J29" i="3"/>
  <c r="J30" i="3"/>
  <c r="J31" i="3"/>
  <c r="J32" i="3"/>
  <c r="J33" i="3"/>
  <c r="J34" i="3"/>
  <c r="J35" i="3"/>
  <c r="J36" i="3"/>
  <c r="J37" i="3"/>
  <c r="J38" i="3"/>
  <c r="J39" i="3"/>
  <c r="J40" i="3"/>
  <c r="J41" i="3"/>
  <c r="J42" i="3"/>
  <c r="J43" i="3"/>
  <c r="J44" i="3"/>
  <c r="J45" i="3"/>
  <c r="J46" i="3"/>
  <c r="J47" i="3"/>
  <c r="J48" i="3"/>
  <c r="J28" i="3"/>
  <c r="F47" i="3"/>
  <c r="F29" i="3"/>
  <c r="F30" i="3"/>
  <c r="F31" i="3"/>
  <c r="F32" i="3"/>
  <c r="F33" i="3"/>
  <c r="F34" i="3"/>
  <c r="F35" i="3"/>
  <c r="F36" i="3"/>
  <c r="F37" i="3"/>
  <c r="F38" i="3"/>
  <c r="F39" i="3"/>
  <c r="F40" i="3"/>
  <c r="F41" i="3"/>
  <c r="F42" i="3"/>
  <c r="F43" i="3"/>
  <c r="F44" i="3"/>
  <c r="F45" i="3"/>
  <c r="F46" i="3"/>
  <c r="F48" i="3"/>
  <c r="F28" i="3"/>
  <c r="N10"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12"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F11" i="2"/>
  <c r="I30" i="3"/>
  <c r="I31" i="3"/>
  <c r="I32" i="3" s="1"/>
  <c r="I33" i="3" s="1"/>
  <c r="I34" i="3" s="1"/>
  <c r="I35" i="3" s="1"/>
  <c r="I36" i="3" s="1"/>
  <c r="I37" i="3" s="1"/>
  <c r="I38" i="3" s="1"/>
  <c r="I39" i="3" s="1"/>
  <c r="I40" i="3" s="1"/>
  <c r="I41" i="3" s="1"/>
  <c r="I42" i="3" s="1"/>
  <c r="I43" i="3" s="1"/>
  <c r="I44" i="3" s="1"/>
  <c r="I45" i="3" s="1"/>
  <c r="I46" i="3" s="1"/>
  <c r="I47" i="3" s="1"/>
  <c r="I48" i="3" s="1"/>
  <c r="I29" i="3"/>
  <c r="I28" i="3"/>
  <c r="D14" i="3"/>
  <c r="D15" i="3"/>
  <c r="D16" i="3"/>
  <c r="D17" i="3"/>
  <c r="D18" i="3"/>
  <c r="D19" i="3"/>
  <c r="D13" i="3"/>
  <c r="D46" i="3"/>
  <c r="D47" i="3"/>
  <c r="D48" i="3"/>
  <c r="D34" i="3"/>
  <c r="D35" i="3"/>
  <c r="D36" i="3" s="1"/>
  <c r="D37" i="3" s="1"/>
  <c r="D38" i="3" s="1"/>
  <c r="D39" i="3" s="1"/>
  <c r="D40" i="3" s="1"/>
  <c r="D41" i="3" s="1"/>
  <c r="D42" i="3" s="1"/>
  <c r="D43" i="3" s="1"/>
  <c r="D44" i="3" s="1"/>
  <c r="D45" i="3" s="1"/>
  <c r="D30" i="3"/>
  <c r="D31" i="3"/>
  <c r="D32" i="3"/>
  <c r="D33" i="3"/>
  <c r="D29" i="3"/>
  <c r="D28" i="3"/>
</calcChain>
</file>

<file path=xl/comments1.xml><?xml version="1.0" encoding="utf-8"?>
<comments xmlns="http://schemas.openxmlformats.org/spreadsheetml/2006/main">
  <authors>
    <author>作者</author>
  </authors>
  <commentList>
    <comment ref="H10" authorId="0" shapeId="0">
      <text>
        <r>
          <rPr>
            <b/>
            <sz val="9"/>
            <color indexed="81"/>
            <rFont val="宋体"/>
            <family val="3"/>
            <charset val="134"/>
          </rPr>
          <t>作者:</t>
        </r>
        <r>
          <rPr>
            <sz val="9"/>
            <color indexed="81"/>
            <rFont val="宋体"/>
            <family val="3"/>
            <charset val="134"/>
          </rPr>
          <t xml:space="preserve">
不准</t>
        </r>
      </text>
    </comment>
    <comment ref="J10" authorId="0" shapeId="0">
      <text>
        <r>
          <rPr>
            <b/>
            <sz val="9"/>
            <color indexed="81"/>
            <rFont val="宋体"/>
            <family val="3"/>
            <charset val="134"/>
          </rPr>
          <t>作者:</t>
        </r>
        <r>
          <rPr>
            <sz val="9"/>
            <color indexed="81"/>
            <rFont val="宋体"/>
            <family val="3"/>
            <charset val="134"/>
          </rPr>
          <t xml:space="preserve">
也会超出公布数据</t>
        </r>
      </text>
    </comment>
    <comment ref="F11" authorId="0" shapeId="0">
      <text>
        <r>
          <rPr>
            <b/>
            <sz val="9"/>
            <color indexed="81"/>
            <rFont val="宋体"/>
            <family val="3"/>
            <charset val="134"/>
          </rPr>
          <t>作者:</t>
        </r>
        <r>
          <rPr>
            <sz val="9"/>
            <color indexed="81"/>
            <rFont val="宋体"/>
            <family val="3"/>
            <charset val="134"/>
          </rPr>
          <t xml:space="preserve">
全国数据×72%
</t>
        </r>
      </text>
    </comment>
    <comment ref="F12" authorId="0" shapeId="0">
      <text>
        <r>
          <rPr>
            <b/>
            <sz val="9"/>
            <color indexed="81"/>
            <rFont val="宋体"/>
            <family val="3"/>
            <charset val="134"/>
          </rPr>
          <t>作者:</t>
        </r>
        <r>
          <rPr>
            <sz val="9"/>
            <color indexed="81"/>
            <rFont val="宋体"/>
            <family val="3"/>
            <charset val="134"/>
          </rPr>
          <t xml:space="preserve">
按各省网零比例向下分配，会超出公布数据，如四川
</t>
        </r>
      </text>
    </comment>
  </commentList>
</comments>
</file>

<file path=xl/sharedStrings.xml><?xml version="1.0" encoding="utf-8"?>
<sst xmlns="http://schemas.openxmlformats.org/spreadsheetml/2006/main" count="203" uniqueCount="156">
  <si>
    <t>方法一</t>
    <phoneticPr fontId="1" type="noConversion"/>
  </si>
  <si>
    <t>缺点：预测的是快递企业业务量，其包括 电商快递件 和 普通快递件，暂没有方法确定电商快递件在其中所占的比例</t>
    <phoneticPr fontId="1" type="noConversion"/>
  </si>
  <si>
    <t>预测结果</t>
    <phoneticPr fontId="1" type="noConversion"/>
  </si>
  <si>
    <t>predict</t>
  </si>
  <si>
    <t>predict_lower</t>
  </si>
  <si>
    <t>predict_upper</t>
  </si>
  <si>
    <t>date</t>
    <phoneticPr fontId="1" type="noConversion"/>
  </si>
  <si>
    <t xml:space="preserve">  </t>
    <phoneticPr fontId="1" type="noConversion"/>
  </si>
  <si>
    <t>actual</t>
    <phoneticPr fontId="1" type="noConversion"/>
  </si>
  <si>
    <t>方法二</t>
    <phoneticPr fontId="1" type="noConversion"/>
  </si>
  <si>
    <t>利用2016年邮政数据和映潮的网络零售额推算电商快递件数</t>
    <phoneticPr fontId="1" type="noConversion"/>
  </si>
  <si>
    <t>先验信息：</t>
    <phoneticPr fontId="1" type="noConversion"/>
  </si>
  <si>
    <t>1.快递业收入与实物商品网购规模呈现高度正相关。</t>
    <phoneticPr fontId="1" type="noConversion"/>
  </si>
  <si>
    <t>2.伴随着淘宝、天猫的快速扩张，崛起了包括通达系和顺丰在内的网络快递巨头，2016年中国快递行业电商件占比72%，远高于美国电商件占比的48%</t>
    <phoneticPr fontId="1" type="noConversion"/>
  </si>
  <si>
    <t>利用各省市邮政管理局公布的快递企业业务量相关数据建立时间序列预测模型，预测接下来一个季度（月度）的快递企业包裹数。</t>
    <phoneticPr fontId="1" type="noConversion"/>
  </si>
  <si>
    <t>单位</t>
  </si>
  <si>
    <t>快递业务量累计（万件）</t>
  </si>
  <si>
    <t>同比增长</t>
  </si>
  <si>
    <t>快递收入累计</t>
  </si>
  <si>
    <t>（%）</t>
  </si>
  <si>
    <t>（万元）</t>
  </si>
  <si>
    <t>全国</t>
  </si>
  <si>
    <t>北京</t>
  </si>
  <si>
    <t>天津</t>
  </si>
  <si>
    <t>河北</t>
  </si>
  <si>
    <t>山西</t>
  </si>
  <si>
    <t>内蒙古</t>
  </si>
  <si>
    <t>辽宁</t>
  </si>
  <si>
    <t>吉林</t>
  </si>
  <si>
    <t>黑龙江</t>
  </si>
  <si>
    <t>上海</t>
  </si>
  <si>
    <t>江苏</t>
  </si>
  <si>
    <t>浙江</t>
  </si>
  <si>
    <t>安徽</t>
  </si>
  <si>
    <t>福建</t>
  </si>
  <si>
    <t>江西</t>
  </si>
  <si>
    <t>山东</t>
  </si>
  <si>
    <t>河南</t>
  </si>
  <si>
    <t>湖北</t>
  </si>
  <si>
    <t>湖南</t>
  </si>
  <si>
    <t>广东</t>
  </si>
  <si>
    <t>广西</t>
  </si>
  <si>
    <t>海南</t>
  </si>
  <si>
    <t>重庆</t>
  </si>
  <si>
    <t>四川</t>
  </si>
  <si>
    <t>贵州</t>
  </si>
  <si>
    <t>云南</t>
  </si>
  <si>
    <t>西藏</t>
  </si>
  <si>
    <t>陕西</t>
  </si>
  <si>
    <t>甘肃</t>
  </si>
  <si>
    <t>青海</t>
  </si>
  <si>
    <t>宁夏</t>
  </si>
  <si>
    <t>新疆</t>
  </si>
  <si>
    <t>解决方案：近似估计不同省份的普通快递件平均发货价格和电商快递件，再结合</t>
    <phoneticPr fontId="1" type="noConversion"/>
  </si>
  <si>
    <t>time</t>
    <phoneticPr fontId="1" type="noConversion"/>
  </si>
  <si>
    <t>count</t>
    <phoneticPr fontId="1" type="noConversion"/>
  </si>
  <si>
    <t>网络零售额环比</t>
    <phoneticPr fontId="1" type="noConversion"/>
  </si>
  <si>
    <t xml:space="preserve">x1+x2-0.63=0
</t>
    <phoneticPr fontId="1" type="noConversion"/>
  </si>
  <si>
    <t>方法三</t>
    <phoneticPr fontId="1" type="noConversion"/>
  </si>
  <si>
    <t>p取值</t>
    <phoneticPr fontId="1" type="noConversion"/>
  </si>
  <si>
    <t>x1</t>
    <phoneticPr fontId="1" type="noConversion"/>
  </si>
  <si>
    <t>x2</t>
    <phoneticPr fontId="1" type="noConversion"/>
  </si>
  <si>
    <t>电商件占比为68.64%</t>
    <phoneticPr fontId="1" type="noConversion"/>
  </si>
  <si>
    <t>电商件占比为83.5%</t>
    <phoneticPr fontId="1" type="noConversion"/>
  </si>
  <si>
    <t>解方程：</t>
    <phoneticPr fontId="1" type="noConversion"/>
  </si>
  <si>
    <t>各省占比</t>
    <phoneticPr fontId="1" type="noConversion"/>
  </si>
  <si>
    <t>成都</t>
    <phoneticPr fontId="1" type="noConversion"/>
  </si>
  <si>
    <t>占比</t>
    <phoneticPr fontId="1" type="noConversion"/>
  </si>
  <si>
    <t>以下为环比</t>
    <phoneticPr fontId="1" type="noConversion"/>
  </si>
  <si>
    <t>估计的电商快递件数（亿件）</t>
    <phoneticPr fontId="1" type="noConversion"/>
  </si>
  <si>
    <t>估计数据占比</t>
    <phoneticPr fontId="1" type="noConversion"/>
  </si>
  <si>
    <t>估计数据占比2</t>
    <phoneticPr fontId="1" type="noConversion"/>
  </si>
  <si>
    <t>2016全年快递业务量按网零下分到各月</t>
    <phoneticPr fontId="1" type="noConversion"/>
  </si>
  <si>
    <t>考虑的节假日因素：春节、双十一、双十二、618</t>
    <phoneticPr fontId="1" type="noConversion"/>
  </si>
  <si>
    <t>优点：预测结果与邮政管理局公布的数据趋势基本相同，平均误差在5%以内；快</t>
    <phoneticPr fontId="1" type="noConversion"/>
  </si>
  <si>
    <t>按快递业务收入下分</t>
    <phoneticPr fontId="1" type="noConversion"/>
  </si>
  <si>
    <t>利用七月、八月两个连续月份的数据估算出七月的电商快递件数。根据网零环比（的80%）正向和逆向推出电商快递件数，二月件数用真实值的90%替代。</t>
    <phoneticPr fontId="1" type="noConversion"/>
  </si>
  <si>
    <t>网络零售额</t>
  </si>
  <si>
    <t>分组</t>
  </si>
  <si>
    <t>属性值</t>
  </si>
  <si>
    <t>成都</t>
  </si>
  <si>
    <t>成都·环比</t>
  </si>
  <si>
    <t>推算值</t>
    <phoneticPr fontId="1" type="noConversion"/>
  </si>
  <si>
    <t>替换2月</t>
    <phoneticPr fontId="1" type="noConversion"/>
  </si>
  <si>
    <t>2.根据各地区2017年7/8月份数据，估算出2017年7月的电商快递包裹数</t>
    <phoneticPr fontId="1" type="noConversion"/>
  </si>
  <si>
    <t>1.根据邮政管理局历史数据，预测下一季度快递包裹总数，如2019年1月、2月、3月</t>
    <phoneticPr fontId="1" type="noConversion"/>
  </si>
  <si>
    <t>5.得到预测月份的电商快递件数</t>
    <phoneticPr fontId="1" type="noConversion"/>
  </si>
  <si>
    <t>需要的数据</t>
    <phoneticPr fontId="1" type="noConversion"/>
  </si>
  <si>
    <t>1.各省市历史快递业务量</t>
    <phoneticPr fontId="1" type="noConversion"/>
  </si>
  <si>
    <t>2.各省市从2017年7月至今的网络零售额</t>
    <phoneticPr fontId="1" type="noConversion"/>
  </si>
  <si>
    <t>3.假设电商快递包裹数增长率与网零零售额增长率相同（或为n%），利用网络零售额环比数据，推算出201707月份后所有月份的电商快递包裹数，一直推算到需要的季度，如2019年1月、2月、3月</t>
    <phoneticPr fontId="1" type="noConversion"/>
  </si>
  <si>
    <t>areaid</t>
  </si>
  <si>
    <t>date</t>
  </si>
  <si>
    <t>predict_package</t>
  </si>
  <si>
    <t>compute_package</t>
  </si>
  <si>
    <t>percent</t>
  </si>
  <si>
    <t>结合以上</t>
    <phoneticPr fontId="1" type="noConversion"/>
  </si>
  <si>
    <t>八月网零环比增长5.11%，八月快递业务量增长4.7619%，八月普通快递件增长率一定小于4.7619%，因此在[4.76%-7*（5.11%-4.76%）,4.76%]之间选取普通快递件增长率(区间足够大的情况下最优解不变）</t>
    <phoneticPr fontId="1" type="noConversion"/>
  </si>
  <si>
    <t>month</t>
    <phoneticPr fontId="1" type="noConversion"/>
  </si>
  <si>
    <t>areaid</t>
    <phoneticPr fontId="1" type="noConversion"/>
  </si>
  <si>
    <t>package</t>
    <phoneticPr fontId="1" type="noConversion"/>
  </si>
  <si>
    <t>money</t>
    <phoneticPr fontId="1" type="noConversion"/>
  </si>
  <si>
    <t>2548.61万件</t>
    <phoneticPr fontId="1" type="noConversion"/>
  </si>
  <si>
    <t>1641.28万件</t>
  </si>
  <si>
    <r>
      <t>2680.78</t>
    </r>
    <r>
      <rPr>
        <sz val="11"/>
        <color rgb="FF040404"/>
        <rFont val="Arial"/>
        <family val="2"/>
      </rPr>
      <t>万件</t>
    </r>
  </si>
  <si>
    <r>
      <t>2733.13</t>
    </r>
    <r>
      <rPr>
        <sz val="11"/>
        <color rgb="FF040404"/>
        <rFont val="Arial"/>
        <family val="2"/>
      </rPr>
      <t>万件</t>
    </r>
  </si>
  <si>
    <r>
      <t>2863.99</t>
    </r>
    <r>
      <rPr>
        <sz val="11"/>
        <color rgb="FF040404"/>
        <rFont val="Arial"/>
        <family val="2"/>
      </rPr>
      <t>万件</t>
    </r>
  </si>
  <si>
    <r>
      <t>2927.68</t>
    </r>
    <r>
      <rPr>
        <sz val="11"/>
        <color rgb="FF040404"/>
        <rFont val="Arial"/>
        <family val="2"/>
      </rPr>
      <t>万件</t>
    </r>
  </si>
  <si>
    <r>
      <t>2811.24</t>
    </r>
    <r>
      <rPr>
        <sz val="11"/>
        <color rgb="FF040404"/>
        <rFont val="Arial"/>
        <family val="2"/>
      </rPr>
      <t>万件</t>
    </r>
  </si>
  <si>
    <t>3440.55万件</t>
  </si>
  <si>
    <r>
      <t>3433.45</t>
    </r>
    <r>
      <rPr>
        <sz val="11"/>
        <color rgb="FF040404"/>
        <rFont val="Arial"/>
        <family val="2"/>
      </rPr>
      <t>万件</t>
    </r>
  </si>
  <si>
    <r>
      <t>4374.27</t>
    </r>
    <r>
      <rPr>
        <sz val="11"/>
        <color rgb="FF040404"/>
        <rFont val="Arial"/>
        <family val="2"/>
      </rPr>
      <t>万件</t>
    </r>
  </si>
  <si>
    <t>4436.14万件</t>
  </si>
  <si>
    <t>4246.95万件</t>
  </si>
  <si>
    <t>4541.91万件</t>
  </si>
  <si>
    <t>5354.07万件</t>
  </si>
  <si>
    <t>4940.64万件</t>
  </si>
  <si>
    <t>5083.14万件</t>
  </si>
  <si>
    <t>5689.34万件</t>
  </si>
  <si>
    <t>6005.81万件</t>
  </si>
  <si>
    <t>7297.82万件</t>
  </si>
  <si>
    <t>7435.11万件</t>
  </si>
  <si>
    <t>5659.13万件</t>
  </si>
  <si>
    <t>4439.35万件</t>
  </si>
  <si>
    <t>0.54亿件</t>
  </si>
  <si>
    <t>0.50亿件</t>
  </si>
  <si>
    <t>0.71亿件</t>
  </si>
  <si>
    <t>0.87亿件</t>
  </si>
  <si>
    <t>0.63亿件</t>
  </si>
  <si>
    <t>0.66亿件</t>
  </si>
  <si>
    <t>0.74亿件</t>
  </si>
  <si>
    <t>0.78亿件</t>
  </si>
  <si>
    <t>0.98亿件</t>
  </si>
  <si>
    <t>0.84亿件</t>
  </si>
  <si>
    <t>0.83亿件</t>
  </si>
  <si>
    <t>0.5亿件</t>
  </si>
  <si>
    <t>0.68亿件</t>
  </si>
  <si>
    <t>0.76亿件</t>
  </si>
  <si>
    <t>0.81亿件</t>
  </si>
  <si>
    <t>0.91亿件</t>
  </si>
  <si>
    <t>0.95亿件</t>
  </si>
  <si>
    <t>1.21亿件</t>
  </si>
  <si>
    <t>1.08亿件</t>
  </si>
  <si>
    <t>每个省*0.72</t>
    <phoneticPr fontId="1" type="noConversion"/>
  </si>
  <si>
    <t>通过观察历史数据曲线发现，（成都和其他城市）每年的七八月份数据变化基本平稳（没有重要电商节，没有重要节假日）。</t>
    <phoneticPr fontId="1" type="noConversion"/>
  </si>
  <si>
    <t>(1+0.0511*n)*x1+（1+p）*x2-0.66=0</t>
    <phoneticPr fontId="1" type="noConversion"/>
  </si>
  <si>
    <t>n=1时</t>
    <phoneticPr fontId="1" type="noConversion"/>
  </si>
  <si>
    <r>
      <t>电商件占比（趋近</t>
    </r>
    <r>
      <rPr>
        <sz val="11"/>
        <color theme="1"/>
        <rFont val="宋体"/>
        <family val="3"/>
        <charset val="134"/>
        <scheme val="minor"/>
      </rPr>
      <t xml:space="preserve"> </t>
    </r>
    <r>
      <rPr>
        <b/>
        <sz val="11"/>
        <color theme="1"/>
        <rFont val="宋体"/>
        <family val="3"/>
        <charset val="134"/>
        <scheme val="minor"/>
      </rPr>
      <t xml:space="preserve">70% </t>
    </r>
    <r>
      <rPr>
        <sz val="11"/>
        <color theme="1"/>
        <rFont val="宋体"/>
        <family val="2"/>
        <scheme val="minor"/>
      </rPr>
      <t>为佳)</t>
    </r>
    <phoneticPr fontId="1" type="noConversion"/>
  </si>
  <si>
    <t>n%取值</t>
    <phoneticPr fontId="1" type="noConversion"/>
  </si>
  <si>
    <t>4.如果推算的电商快递件数值（如2019年1月、2月、3月）小于预测数值的94%，则可以采信；如果数值大于预测数值的94%，改为预测数值的85-91%之间</t>
    <phoneticPr fontId="1" type="noConversion"/>
  </si>
  <si>
    <t>备注：快递业务量为发出量，包括同城业务量、异地业务量、国际/港澳台业务量</t>
    <phoneticPr fontId="1" type="noConversion"/>
  </si>
  <si>
    <r>
      <t>3771.67</t>
    </r>
    <r>
      <rPr>
        <sz val="11"/>
        <color rgb="FF040404"/>
        <rFont val="宋体"/>
        <family val="3"/>
        <charset val="134"/>
        <scheme val="minor"/>
      </rPr>
      <t>万件</t>
    </r>
  </si>
  <si>
    <r>
      <t>4953.05</t>
    </r>
    <r>
      <rPr>
        <sz val="11"/>
        <color rgb="FF040404"/>
        <rFont val="宋体"/>
        <family val="3"/>
        <charset val="134"/>
        <scheme val="minor"/>
      </rPr>
      <t>万件</t>
    </r>
  </si>
  <si>
    <r>
      <t>3988.18</t>
    </r>
    <r>
      <rPr>
        <sz val="11"/>
        <color rgb="FF040404"/>
        <rFont val="Arial"/>
        <family val="2"/>
      </rPr>
      <t>万件</t>
    </r>
  </si>
  <si>
    <r>
      <t>2444.00</t>
    </r>
    <r>
      <rPr>
        <sz val="11"/>
        <color rgb="FF040404"/>
        <rFont val="Arial"/>
        <family val="2"/>
      </rPr>
      <t>万件</t>
    </r>
  </si>
  <si>
    <t>设x1为七月电商快递件数，x2为七月普通快递件数，p为普通快递件增长率；假设电商快递业务量增长率与网零增长率相同(比值n=1)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</si>
</sst>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yyyy\-mm\-dd\ hh:mm:ss"/>
  </numFmts>
  <fonts count="31">
    <font>
      <sz val="11"/>
      <color theme="1"/>
      <name val="宋体"/>
      <family val="2"/>
      <scheme val="minor"/>
    </font>
    <font>
      <sz val="9"/>
      <name val="宋体"/>
      <family val="3"/>
      <charset val="134"/>
      <scheme val="minor"/>
    </font>
    <font>
      <sz val="14"/>
      <color rgb="FF000000"/>
      <name val="微软雅黑"/>
      <family val="2"/>
      <charset val="134"/>
    </font>
    <font>
      <sz val="16"/>
      <color rgb="FF000000"/>
      <name val="微软雅黑"/>
      <family val="2"/>
      <charset val="134"/>
    </font>
    <font>
      <sz val="12"/>
      <color rgb="FF555353"/>
      <name val="宋体"/>
      <family val="3"/>
      <charset val="134"/>
      <scheme val="minor"/>
    </font>
    <font>
      <sz val="12"/>
      <color rgb="FF040404"/>
      <name val="宋体"/>
      <family val="3"/>
      <charset val="134"/>
      <scheme val="minor"/>
    </font>
    <font>
      <sz val="9"/>
      <color rgb="FF333333"/>
      <name val="宋体"/>
      <family val="3"/>
      <charset val="134"/>
      <scheme val="minor"/>
    </font>
    <font>
      <sz val="11"/>
      <color theme="1"/>
      <name val="微软雅黑"/>
      <family val="2"/>
      <charset val="134"/>
    </font>
    <font>
      <sz val="11"/>
      <color rgb="FF00B050"/>
      <name val="微软雅黑"/>
      <family val="2"/>
      <charset val="134"/>
    </font>
    <font>
      <sz val="11"/>
      <color rgb="FF555353"/>
      <name val="微软雅黑"/>
      <family val="2"/>
      <charset val="134"/>
    </font>
    <font>
      <sz val="11"/>
      <color rgb="FF333333"/>
      <name val="微软雅黑"/>
      <family val="2"/>
      <charset val="134"/>
    </font>
    <font>
      <b/>
      <sz val="12"/>
      <color theme="1"/>
      <name val="宋体"/>
      <family val="3"/>
      <charset val="134"/>
      <scheme val="minor"/>
    </font>
    <font>
      <sz val="9"/>
      <color indexed="81"/>
      <name val="宋体"/>
      <family val="3"/>
      <charset val="134"/>
    </font>
    <font>
      <b/>
      <sz val="9"/>
      <color indexed="81"/>
      <name val="宋体"/>
      <family val="3"/>
      <charset val="134"/>
    </font>
    <font>
      <sz val="11"/>
      <color rgb="FFFF0000"/>
      <name val="微软雅黑"/>
      <family val="2"/>
      <charset val="134"/>
    </font>
    <font>
      <sz val="11"/>
      <color theme="1"/>
      <name val="宋体"/>
      <family val="2"/>
      <scheme val="minor"/>
    </font>
    <font>
      <sz val="9"/>
      <color rgb="FF00438A"/>
      <name val="宋体"/>
      <family val="3"/>
      <charset val="134"/>
      <scheme val="minor"/>
    </font>
    <font>
      <sz val="11"/>
      <color rgb="FFFF0000"/>
      <name val="宋体"/>
      <family val="2"/>
      <scheme val="minor"/>
    </font>
    <font>
      <b/>
      <sz val="11"/>
      <color theme="1"/>
      <name val="宋体"/>
      <family val="2"/>
      <scheme val="minor"/>
    </font>
    <font>
      <b/>
      <sz val="11"/>
      <color theme="1"/>
      <name val="宋体"/>
      <family val="3"/>
      <charset val="134"/>
      <scheme val="minor"/>
    </font>
    <font>
      <sz val="11"/>
      <color rgb="FF555353"/>
      <name val="Arial"/>
      <family val="2"/>
    </font>
    <font>
      <sz val="11"/>
      <color rgb="FF040404"/>
      <name val="Arial"/>
      <family val="2"/>
    </font>
    <font>
      <strike/>
      <sz val="11"/>
      <color theme="1"/>
      <name val="宋体"/>
      <family val="2"/>
      <scheme val="minor"/>
    </font>
    <font>
      <sz val="11"/>
      <color theme="1"/>
      <name val="宋体"/>
      <family val="3"/>
      <charset val="134"/>
      <scheme val="minor"/>
    </font>
    <font>
      <sz val="11"/>
      <color rgb="FF555353"/>
      <name val="宋体"/>
      <family val="3"/>
      <charset val="134"/>
      <scheme val="minor"/>
    </font>
    <font>
      <sz val="11"/>
      <color rgb="FF040404"/>
      <name val="宋体"/>
      <family val="3"/>
      <charset val="134"/>
      <scheme val="minor"/>
    </font>
    <font>
      <sz val="11"/>
      <color rgb="FF333333"/>
      <name val="宋体"/>
      <family val="3"/>
      <charset val="134"/>
      <scheme val="minor"/>
    </font>
    <font>
      <sz val="11"/>
      <color rgb="FF333333"/>
      <name val="方正仿宋简体"/>
      <family val="3"/>
      <charset val="134"/>
    </font>
    <font>
      <b/>
      <sz val="11"/>
      <color rgb="FF333333"/>
      <name val="方正仿宋简体"/>
      <family val="3"/>
      <charset val="134"/>
    </font>
    <font>
      <sz val="11"/>
      <color rgb="FF000000"/>
      <name val="方正仿宋简体"/>
      <family val="3"/>
      <charset val="134"/>
    </font>
    <font>
      <sz val="16"/>
      <color theme="1"/>
      <name val="宋体"/>
      <family val="2"/>
      <scheme val="minor"/>
    </font>
  </fonts>
  <fills count="5">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E6E6E6"/>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dotted">
        <color rgb="FFCCCCCC"/>
      </right>
      <top/>
      <bottom style="dotted">
        <color rgb="FFCCCCCC"/>
      </bottom>
      <diagonal/>
    </border>
    <border>
      <left/>
      <right style="dotted">
        <color rgb="FFCCCCCC"/>
      </right>
      <top/>
      <bottom/>
      <diagonal/>
    </border>
    <border>
      <left style="thin">
        <color auto="1"/>
      </left>
      <right style="thin">
        <color auto="1"/>
      </right>
      <top style="thin">
        <color auto="1"/>
      </top>
      <bottom style="thin">
        <color auto="1"/>
      </bottom>
      <diagonal/>
    </border>
  </borders>
  <cellStyleXfs count="2">
    <xf numFmtId="0" fontId="0" fillId="0" borderId="0"/>
    <xf numFmtId="9" fontId="15" fillId="0" borderId="0" applyFont="0" applyFill="0" applyBorder="0" applyAlignment="0" applyProtection="0">
      <alignment vertical="center"/>
    </xf>
  </cellStyleXfs>
  <cellXfs count="66">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3" borderId="0" xfId="0" applyFill="1" applyAlignment="1">
      <alignment horizontal="center"/>
    </xf>
    <xf numFmtId="0" fontId="4" fillId="0" borderId="0" xfId="0" applyFont="1"/>
    <xf numFmtId="0" fontId="0" fillId="0" borderId="3" xfId="0" applyBorder="1" applyAlignment="1">
      <alignment horizontal="center"/>
    </xf>
    <xf numFmtId="0" fontId="2" fillId="2" borderId="1" xfId="0" applyFont="1" applyFill="1" applyBorder="1" applyAlignment="1">
      <alignment horizontal="center" vertical="center" wrapText="1"/>
    </xf>
    <xf numFmtId="9" fontId="0" fillId="0" borderId="0" xfId="0" applyNumberFormat="1"/>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0" xfId="0" applyFont="1"/>
    <xf numFmtId="10" fontId="0" fillId="0" borderId="0" xfId="0" applyNumberFormat="1"/>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applyAlignment="1">
      <alignment horizontal="center" vertical="center"/>
    </xf>
    <xf numFmtId="0" fontId="6" fillId="0" borderId="5" xfId="0" applyFont="1" applyBorder="1" applyAlignment="1">
      <alignment horizontal="right" vertical="center"/>
    </xf>
    <xf numFmtId="10" fontId="6" fillId="0" borderId="5" xfId="0" applyNumberFormat="1" applyFont="1" applyBorder="1" applyAlignment="1">
      <alignment horizontal="right" vertical="center"/>
    </xf>
    <xf numFmtId="0" fontId="0" fillId="0" borderId="0" xfId="0" applyAlignment="1"/>
    <xf numFmtId="176" fontId="0" fillId="0" borderId="0" xfId="0" applyNumberFormat="1"/>
    <xf numFmtId="14" fontId="7" fillId="3" borderId="0" xfId="0" applyNumberFormat="1" applyFont="1" applyFill="1" applyAlignment="1">
      <alignment horizontal="center" vertical="center"/>
    </xf>
    <xf numFmtId="10" fontId="7" fillId="0" borderId="0" xfId="0" applyNumberFormat="1" applyFont="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8" fillId="0" borderId="0" xfId="0" applyFont="1" applyAlignment="1">
      <alignment horizontal="center" vertical="center"/>
    </xf>
    <xf numFmtId="0" fontId="9" fillId="3" borderId="0" xfId="0" applyFont="1" applyFill="1" applyAlignment="1">
      <alignment horizontal="center" vertical="center"/>
    </xf>
    <xf numFmtId="10" fontId="10" fillId="0" borderId="5" xfId="0" applyNumberFormat="1" applyFont="1" applyBorder="1" applyAlignment="1">
      <alignment horizontal="center" vertical="center"/>
    </xf>
    <xf numFmtId="0" fontId="11" fillId="0" borderId="0" xfId="0" applyFont="1" applyAlignment="1">
      <alignment horizontal="center"/>
    </xf>
    <xf numFmtId="0" fontId="11" fillId="0" borderId="0" xfId="0" applyFont="1" applyAlignment="1">
      <alignment horizontal="left"/>
    </xf>
    <xf numFmtId="0" fontId="14" fillId="0" borderId="0" xfId="0" applyFont="1" applyAlignment="1">
      <alignment horizontal="center" vertical="center"/>
    </xf>
    <xf numFmtId="176" fontId="7" fillId="0" borderId="0" xfId="1" applyNumberFormat="1" applyFont="1" applyAlignment="1">
      <alignment horizontal="center" vertical="center"/>
    </xf>
    <xf numFmtId="176" fontId="14" fillId="0" borderId="0" xfId="1" applyNumberFormat="1" applyFont="1" applyAlignment="1">
      <alignment horizontal="center" vertical="center"/>
    </xf>
    <xf numFmtId="0" fontId="0" fillId="0" borderId="6" xfId="0" applyBorder="1" applyAlignment="1">
      <alignment vertical="center"/>
    </xf>
    <xf numFmtId="0" fontId="6" fillId="4" borderId="5" xfId="0" applyFont="1" applyFill="1" applyBorder="1" applyAlignment="1">
      <alignment horizontal="center" vertical="center"/>
    </xf>
    <xf numFmtId="0" fontId="16" fillId="4" borderId="5" xfId="0" applyFont="1" applyFill="1" applyBorder="1" applyAlignment="1">
      <alignment vertical="center"/>
    </xf>
    <xf numFmtId="0" fontId="16" fillId="4" borderId="5" xfId="0" applyFont="1" applyFill="1" applyBorder="1" applyAlignment="1">
      <alignment vertical="center" wrapText="1"/>
    </xf>
    <xf numFmtId="0" fontId="16" fillId="4" borderId="5" xfId="0" applyFont="1" applyFill="1" applyBorder="1" applyAlignment="1">
      <alignment horizontal="right" vertical="center"/>
    </xf>
    <xf numFmtId="0" fontId="17" fillId="0" borderId="0" xfId="0" applyFont="1"/>
    <xf numFmtId="0" fontId="18" fillId="0" borderId="7" xfId="0" applyFont="1" applyBorder="1" applyAlignment="1">
      <alignment horizontal="center" vertical="top"/>
    </xf>
    <xf numFmtId="177" fontId="0" fillId="0" borderId="0" xfId="0" applyNumberFormat="1"/>
    <xf numFmtId="0" fontId="0" fillId="0" borderId="0" xfId="0" applyAlignment="1">
      <alignment wrapText="1"/>
    </xf>
    <xf numFmtId="0" fontId="18" fillId="0" borderId="7" xfId="0" applyFont="1" applyBorder="1" applyAlignment="1">
      <alignment horizontal="center" vertical="top" wrapText="1"/>
    </xf>
    <xf numFmtId="0" fontId="18" fillId="0" borderId="7" xfId="0" applyFont="1" applyBorder="1" applyAlignment="1">
      <alignment horizontal="left" vertical="top" wrapText="1"/>
    </xf>
    <xf numFmtId="10" fontId="0" fillId="0" borderId="0" xfId="1" applyNumberFormat="1" applyFont="1" applyAlignme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wrapText="1"/>
    </xf>
    <xf numFmtId="0" fontId="19" fillId="0" borderId="0" xfId="0" applyFont="1"/>
    <xf numFmtId="0" fontId="19" fillId="3" borderId="7" xfId="0" applyFont="1" applyFill="1" applyBorder="1" applyAlignment="1">
      <alignment horizontal="center" vertical="top"/>
    </xf>
    <xf numFmtId="0" fontId="19" fillId="3" borderId="0" xfId="0" applyFont="1" applyFill="1"/>
    <xf numFmtId="177" fontId="19" fillId="3" borderId="0" xfId="0" applyNumberFormat="1" applyFont="1" applyFill="1"/>
    <xf numFmtId="10" fontId="19" fillId="3" borderId="0" xfId="1" applyNumberFormat="1" applyFont="1" applyFill="1" applyAlignment="1"/>
    <xf numFmtId="0" fontId="0" fillId="0" borderId="0" xfId="0" applyNumberFormat="1"/>
    <xf numFmtId="0" fontId="20" fillId="0" borderId="0" xfId="0" applyFont="1"/>
    <xf numFmtId="0" fontId="22" fillId="0" borderId="0" xfId="0" applyFont="1"/>
    <xf numFmtId="0" fontId="0" fillId="0" borderId="0" xfId="0" applyFont="1"/>
    <xf numFmtId="0" fontId="24"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6</xdr:row>
      <xdr:rowOff>9525</xdr:rowOff>
    </xdr:from>
    <xdr:to>
      <xdr:col>15</xdr:col>
      <xdr:colOff>618277</xdr:colOff>
      <xdr:row>29</xdr:row>
      <xdr:rowOff>56645</xdr:rowOff>
    </xdr:to>
    <xdr:pic>
      <xdr:nvPicPr>
        <xdr:cNvPr id="6" name="图片 5"/>
        <xdr:cNvPicPr>
          <a:picLocks noChangeAspect="1"/>
        </xdr:cNvPicPr>
      </xdr:nvPicPr>
      <xdr:blipFill>
        <a:blip xmlns:r="http://schemas.openxmlformats.org/officeDocument/2006/relationships" r:embed="rId1"/>
        <a:stretch>
          <a:fillRect/>
        </a:stretch>
      </xdr:blipFill>
      <xdr:spPr>
        <a:xfrm>
          <a:off x="5905500" y="1038225"/>
          <a:ext cx="6780952"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31</xdr:col>
      <xdr:colOff>198714</xdr:colOff>
      <xdr:row>20</xdr:row>
      <xdr:rowOff>228014</xdr:rowOff>
    </xdr:to>
    <xdr:pic>
      <xdr:nvPicPr>
        <xdr:cNvPr id="2" name="图片 1"/>
        <xdr:cNvPicPr>
          <a:picLocks noChangeAspect="1"/>
        </xdr:cNvPicPr>
      </xdr:nvPicPr>
      <xdr:blipFill>
        <a:blip xmlns:r="http://schemas.openxmlformats.org/officeDocument/2006/relationships" r:embed="rId1"/>
        <a:stretch>
          <a:fillRect/>
        </a:stretch>
      </xdr:blipFill>
      <xdr:spPr>
        <a:xfrm>
          <a:off x="13125450" y="514350"/>
          <a:ext cx="10485714" cy="46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I8" sqref="I8"/>
    </sheetView>
  </sheetViews>
  <sheetFormatPr defaultRowHeight="13.5"/>
  <cols>
    <col min="1" max="1" width="10.25" bestFit="1" customWidth="1"/>
    <col min="2" max="2" width="10.25" customWidth="1"/>
    <col min="3" max="3" width="15.25" style="59" customWidth="1"/>
  </cols>
  <sheetData>
    <row r="1" spans="1:7" ht="20.25">
      <c r="A1" t="s">
        <v>98</v>
      </c>
      <c r="B1" t="s">
        <v>99</v>
      </c>
      <c r="C1" s="59" t="s">
        <v>100</v>
      </c>
      <c r="D1" t="s">
        <v>101</v>
      </c>
      <c r="G1" s="65" t="s">
        <v>150</v>
      </c>
    </row>
    <row r="2" spans="1:7">
      <c r="A2" s="1">
        <v>42005</v>
      </c>
      <c r="B2" s="56">
        <v>5101</v>
      </c>
      <c r="C2" s="59" t="s">
        <v>102</v>
      </c>
    </row>
    <row r="3" spans="1:7">
      <c r="A3" s="1">
        <v>42036</v>
      </c>
      <c r="B3" s="56">
        <v>5101</v>
      </c>
      <c r="C3" s="59" t="s">
        <v>103</v>
      </c>
    </row>
    <row r="4" spans="1:7" ht="14.25">
      <c r="A4" s="1">
        <v>42064</v>
      </c>
      <c r="B4" s="56">
        <v>5101</v>
      </c>
      <c r="C4" s="57" t="s">
        <v>104</v>
      </c>
    </row>
    <row r="5" spans="1:7" ht="14.25">
      <c r="A5" s="1">
        <v>42095</v>
      </c>
      <c r="B5" s="56">
        <v>5101</v>
      </c>
      <c r="C5" s="57" t="s">
        <v>105</v>
      </c>
    </row>
    <row r="6" spans="1:7" ht="14.25">
      <c r="A6" s="1">
        <v>42125</v>
      </c>
      <c r="B6" s="56">
        <v>5101</v>
      </c>
      <c r="C6" s="57" t="s">
        <v>106</v>
      </c>
    </row>
    <row r="7" spans="1:7" ht="14.25">
      <c r="A7" s="1">
        <v>42156</v>
      </c>
      <c r="B7" s="56">
        <v>5101</v>
      </c>
      <c r="C7" s="57" t="s">
        <v>107</v>
      </c>
    </row>
    <row r="8" spans="1:7" ht="14.25">
      <c r="A8" s="1">
        <v>42186</v>
      </c>
      <c r="B8" s="56">
        <v>5101</v>
      </c>
      <c r="C8" s="57" t="s">
        <v>108</v>
      </c>
    </row>
    <row r="9" spans="1:7">
      <c r="A9" s="1">
        <v>42217</v>
      </c>
      <c r="B9" s="56">
        <v>5101</v>
      </c>
      <c r="C9" s="60" t="s">
        <v>151</v>
      </c>
    </row>
    <row r="10" spans="1:7">
      <c r="A10" s="1">
        <v>42248</v>
      </c>
      <c r="B10" s="56">
        <v>5101</v>
      </c>
      <c r="C10" s="60" t="s">
        <v>109</v>
      </c>
    </row>
    <row r="11" spans="1:7" ht="14.25">
      <c r="A11" s="1">
        <v>42278</v>
      </c>
      <c r="B11" s="56">
        <v>5101</v>
      </c>
      <c r="C11" s="57" t="s">
        <v>110</v>
      </c>
    </row>
    <row r="12" spans="1:7" ht="14.25">
      <c r="A12" s="1">
        <v>42309</v>
      </c>
      <c r="B12" s="56">
        <v>5101</v>
      </c>
      <c r="C12" s="57" t="s">
        <v>111</v>
      </c>
    </row>
    <row r="13" spans="1:7">
      <c r="A13" s="1">
        <v>42339</v>
      </c>
      <c r="B13" s="56">
        <v>5101</v>
      </c>
      <c r="C13" s="60" t="s">
        <v>152</v>
      </c>
    </row>
    <row r="14" spans="1:7" ht="14.25">
      <c r="A14" s="1">
        <v>42370</v>
      </c>
      <c r="B14" s="56">
        <v>5101</v>
      </c>
      <c r="C14" s="57" t="s">
        <v>153</v>
      </c>
    </row>
    <row r="15" spans="1:7" ht="14.25">
      <c r="A15" s="1">
        <v>42401</v>
      </c>
      <c r="B15" s="56">
        <v>5101</v>
      </c>
      <c r="C15" s="57" t="s">
        <v>154</v>
      </c>
    </row>
    <row r="16" spans="1:7">
      <c r="A16" s="1">
        <v>42430</v>
      </c>
      <c r="B16" s="56">
        <v>5101</v>
      </c>
      <c r="C16" s="61" t="s">
        <v>112</v>
      </c>
    </row>
    <row r="17" spans="1:4">
      <c r="A17" s="1">
        <v>42461</v>
      </c>
      <c r="B17" s="56">
        <v>5101</v>
      </c>
      <c r="C17" s="62" t="s">
        <v>113</v>
      </c>
    </row>
    <row r="18" spans="1:4">
      <c r="A18" s="1">
        <v>42491</v>
      </c>
      <c r="B18" s="56">
        <v>5101</v>
      </c>
      <c r="C18" s="62" t="s">
        <v>114</v>
      </c>
    </row>
    <row r="19" spans="1:4">
      <c r="A19" s="1">
        <v>42522</v>
      </c>
      <c r="B19" s="56">
        <v>5101</v>
      </c>
      <c r="C19" s="63" t="s">
        <v>115</v>
      </c>
    </row>
    <row r="20" spans="1:4">
      <c r="A20" s="1">
        <v>42552</v>
      </c>
      <c r="B20" s="56">
        <v>5101</v>
      </c>
      <c r="C20" s="64" t="s">
        <v>116</v>
      </c>
    </row>
    <row r="21" spans="1:4">
      <c r="A21" s="1">
        <v>42583</v>
      </c>
      <c r="B21" s="56">
        <v>5101</v>
      </c>
      <c r="C21" s="64" t="s">
        <v>117</v>
      </c>
    </row>
    <row r="22" spans="1:4">
      <c r="A22" s="1">
        <v>42614</v>
      </c>
      <c r="B22" s="56">
        <v>5101</v>
      </c>
      <c r="C22" s="64" t="s">
        <v>118</v>
      </c>
    </row>
    <row r="23" spans="1:4">
      <c r="A23" s="1">
        <v>42644</v>
      </c>
      <c r="B23" s="56">
        <v>5101</v>
      </c>
      <c r="C23" s="64" t="s">
        <v>119</v>
      </c>
    </row>
    <row r="24" spans="1:4">
      <c r="A24" s="1">
        <v>42675</v>
      </c>
      <c r="B24" s="56">
        <v>5101</v>
      </c>
      <c r="C24" s="64" t="s">
        <v>120</v>
      </c>
    </row>
    <row r="25" spans="1:4">
      <c r="A25" s="1">
        <v>42705</v>
      </c>
      <c r="B25" s="56">
        <v>5101</v>
      </c>
      <c r="C25" s="64" t="s">
        <v>121</v>
      </c>
    </row>
    <row r="26" spans="1:4">
      <c r="A26" s="1">
        <v>42736</v>
      </c>
      <c r="B26" s="56">
        <v>5101</v>
      </c>
      <c r="C26" s="64" t="s">
        <v>122</v>
      </c>
      <c r="D26" s="18">
        <v>117.5</v>
      </c>
    </row>
    <row r="27" spans="1:4">
      <c r="A27" s="1">
        <v>42767</v>
      </c>
      <c r="B27" s="56">
        <v>5101</v>
      </c>
      <c r="C27" s="60" t="s">
        <v>123</v>
      </c>
      <c r="D27" s="18">
        <v>193.56</v>
      </c>
    </row>
    <row r="28" spans="1:4">
      <c r="A28" s="1">
        <v>42795</v>
      </c>
      <c r="B28" s="56">
        <v>5101</v>
      </c>
      <c r="C28" s="60" t="s">
        <v>124</v>
      </c>
      <c r="D28" s="18">
        <v>199.16</v>
      </c>
    </row>
    <row r="29" spans="1:4">
      <c r="A29" s="1">
        <v>42826</v>
      </c>
      <c r="B29" s="56">
        <v>5101</v>
      </c>
      <c r="C29" s="60" t="s">
        <v>125</v>
      </c>
      <c r="D29" s="18">
        <v>180.74</v>
      </c>
    </row>
    <row r="30" spans="1:4">
      <c r="A30" s="1">
        <v>42856</v>
      </c>
      <c r="B30" s="56">
        <v>5101</v>
      </c>
      <c r="C30" s="60" t="s">
        <v>126</v>
      </c>
      <c r="D30" s="18">
        <v>177.56</v>
      </c>
    </row>
    <row r="31" spans="1:4">
      <c r="A31" s="1">
        <v>42887</v>
      </c>
      <c r="B31" s="56">
        <v>5101</v>
      </c>
      <c r="C31" s="60" t="s">
        <v>127</v>
      </c>
      <c r="D31" s="18">
        <v>182.18</v>
      </c>
    </row>
    <row r="32" spans="1:4">
      <c r="A32" s="1">
        <v>42917</v>
      </c>
      <c r="B32" s="56">
        <v>5101</v>
      </c>
      <c r="C32" s="60" t="s">
        <v>128</v>
      </c>
      <c r="D32" s="18">
        <v>166.04</v>
      </c>
    </row>
    <row r="33" spans="1:4">
      <c r="A33" s="1">
        <v>42948</v>
      </c>
      <c r="B33" s="56">
        <v>5101</v>
      </c>
      <c r="C33" s="60" t="s">
        <v>129</v>
      </c>
      <c r="D33" s="18">
        <v>174.52</v>
      </c>
    </row>
    <row r="34" spans="1:4">
      <c r="A34" s="1">
        <v>42979</v>
      </c>
      <c r="B34" s="56">
        <v>5101</v>
      </c>
      <c r="C34" s="60" t="s">
        <v>130</v>
      </c>
      <c r="D34" s="18">
        <v>185.54</v>
      </c>
    </row>
    <row r="35" spans="1:4">
      <c r="A35" s="1">
        <v>43009</v>
      </c>
      <c r="B35" s="56">
        <v>5101</v>
      </c>
      <c r="C35" s="60" t="s">
        <v>131</v>
      </c>
      <c r="D35" s="18">
        <v>212.79</v>
      </c>
    </row>
    <row r="36" spans="1:4">
      <c r="A36" s="1">
        <v>43040</v>
      </c>
      <c r="B36" s="56">
        <v>5101</v>
      </c>
      <c r="C36" s="60" t="s">
        <v>132</v>
      </c>
      <c r="D36" s="18">
        <v>345.61</v>
      </c>
    </row>
    <row r="37" spans="1:4">
      <c r="A37" s="1">
        <v>43070</v>
      </c>
      <c r="B37" s="56">
        <v>5101</v>
      </c>
      <c r="C37" s="60" t="s">
        <v>133</v>
      </c>
      <c r="D37" s="18">
        <v>240.97</v>
      </c>
    </row>
    <row r="38" spans="1:4">
      <c r="A38" s="1">
        <v>43101</v>
      </c>
      <c r="B38" s="56">
        <v>5101</v>
      </c>
      <c r="C38" s="60" t="s">
        <v>134</v>
      </c>
      <c r="D38" s="18">
        <v>217.03</v>
      </c>
    </row>
    <row r="39" spans="1:4">
      <c r="A39" s="1">
        <v>43132</v>
      </c>
      <c r="B39" s="56">
        <v>5101</v>
      </c>
      <c r="C39" s="60" t="s">
        <v>135</v>
      </c>
      <c r="D39" s="18">
        <v>226.91</v>
      </c>
    </row>
    <row r="40" spans="1:4">
      <c r="A40" s="1">
        <v>43160</v>
      </c>
      <c r="B40" s="56">
        <v>5101</v>
      </c>
      <c r="C40" s="60" t="s">
        <v>127</v>
      </c>
      <c r="D40" s="18">
        <v>268.19</v>
      </c>
    </row>
    <row r="41" spans="1:4">
      <c r="A41" s="1">
        <v>43191</v>
      </c>
      <c r="B41" s="56">
        <v>5101</v>
      </c>
      <c r="C41" s="60" t="s">
        <v>136</v>
      </c>
      <c r="D41" s="18">
        <v>243.53</v>
      </c>
    </row>
    <row r="42" spans="1:4">
      <c r="A42" s="1">
        <v>43221</v>
      </c>
      <c r="B42" s="56">
        <v>5101</v>
      </c>
      <c r="C42" s="60" t="s">
        <v>137</v>
      </c>
      <c r="D42" s="18">
        <v>235.47</v>
      </c>
    </row>
    <row r="43" spans="1:4">
      <c r="A43" s="1">
        <v>43252</v>
      </c>
      <c r="B43" s="56">
        <v>5101</v>
      </c>
      <c r="C43" s="60" t="s">
        <v>127</v>
      </c>
      <c r="D43" s="18">
        <v>235.06</v>
      </c>
    </row>
    <row r="44" spans="1:4">
      <c r="A44" s="1">
        <v>43282</v>
      </c>
      <c r="B44" s="56">
        <v>5101</v>
      </c>
      <c r="C44" s="60" t="s">
        <v>138</v>
      </c>
      <c r="D44" s="18">
        <v>222.63</v>
      </c>
    </row>
    <row r="45" spans="1:4">
      <c r="A45" s="1">
        <v>43313</v>
      </c>
      <c r="B45" s="56">
        <v>5101</v>
      </c>
      <c r="C45" s="60" t="s">
        <v>139</v>
      </c>
      <c r="D45" s="18">
        <v>216.35</v>
      </c>
    </row>
    <row r="46" spans="1:4">
      <c r="A46" s="1">
        <v>43344</v>
      </c>
      <c r="B46" s="56">
        <v>5101</v>
      </c>
      <c r="C46" s="60" t="s">
        <v>140</v>
      </c>
      <c r="D46" s="18">
        <v>222.99</v>
      </c>
    </row>
    <row r="47" spans="1:4">
      <c r="A47" s="1">
        <v>43374</v>
      </c>
      <c r="B47" s="56">
        <v>5101</v>
      </c>
      <c r="C47" s="60" t="s">
        <v>132</v>
      </c>
      <c r="D47" s="18">
        <v>241.38</v>
      </c>
    </row>
    <row r="48" spans="1:4">
      <c r="A48" s="1">
        <v>43405</v>
      </c>
      <c r="B48" s="56">
        <v>5101</v>
      </c>
      <c r="C48" s="60" t="s">
        <v>141</v>
      </c>
      <c r="D48" s="18">
        <v>370.17</v>
      </c>
    </row>
    <row r="49" spans="1:4">
      <c r="A49" s="1">
        <v>43435</v>
      </c>
      <c r="B49" s="56">
        <v>5101</v>
      </c>
      <c r="C49" s="60" t="s">
        <v>142</v>
      </c>
      <c r="D49" s="18">
        <v>271.69</v>
      </c>
    </row>
    <row r="50" spans="1:4">
      <c r="A50" s="1">
        <v>43466</v>
      </c>
      <c r="B50" s="56">
        <v>5101</v>
      </c>
      <c r="D50" s="18">
        <v>263.04000000000002</v>
      </c>
    </row>
    <row r="51" spans="1:4">
      <c r="A51" s="1">
        <v>43497</v>
      </c>
      <c r="B51" s="56">
        <v>5101</v>
      </c>
      <c r="D51" s="18">
        <v>299.86</v>
      </c>
    </row>
    <row r="52" spans="1:4">
      <c r="A52" s="1">
        <v>43525</v>
      </c>
      <c r="B52" s="56">
        <v>5101</v>
      </c>
      <c r="D52" s="18">
        <v>355.97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B11" sqref="B11:B15"/>
    </sheetView>
  </sheetViews>
  <sheetFormatPr defaultRowHeight="13.5"/>
  <cols>
    <col min="1" max="1" width="14.625" customWidth="1"/>
    <col min="3" max="3" width="17.75" customWidth="1"/>
    <col min="4" max="4" width="15.375" customWidth="1"/>
    <col min="5" max="5" width="11.625" bestFit="1" customWidth="1"/>
  </cols>
  <sheetData>
    <row r="1" spans="1:5">
      <c r="A1" s="46" t="s">
        <v>0</v>
      </c>
    </row>
    <row r="2" spans="1:5">
      <c r="A2" s="47"/>
      <c r="B2" s="6" t="s">
        <v>14</v>
      </c>
    </row>
    <row r="3" spans="1:5">
      <c r="A3" t="s">
        <v>73</v>
      </c>
    </row>
    <row r="5" spans="1:5">
      <c r="A5" t="s">
        <v>74</v>
      </c>
    </row>
    <row r="6" spans="1:5">
      <c r="A6" t="s">
        <v>1</v>
      </c>
    </row>
    <row r="7" spans="1:5">
      <c r="A7" s="58" t="s">
        <v>53</v>
      </c>
    </row>
    <row r="9" spans="1:5">
      <c r="A9" t="s">
        <v>2</v>
      </c>
    </row>
    <row r="10" spans="1:5">
      <c r="A10" s="2" t="s">
        <v>6</v>
      </c>
      <c r="B10" s="2" t="s">
        <v>3</v>
      </c>
      <c r="C10" s="2" t="s">
        <v>4</v>
      </c>
      <c r="D10" s="2" t="s">
        <v>5</v>
      </c>
      <c r="E10" s="2" t="s">
        <v>8</v>
      </c>
    </row>
    <row r="11" spans="1:5" ht="14.25">
      <c r="A11" s="3">
        <v>43434</v>
      </c>
      <c r="B11" s="2">
        <v>1.1821759999999999</v>
      </c>
      <c r="C11" s="2">
        <v>1.1067560000000001</v>
      </c>
      <c r="D11" s="2">
        <v>1.267353</v>
      </c>
      <c r="E11" s="5">
        <v>1.21</v>
      </c>
    </row>
    <row r="12" spans="1:5" ht="14.25">
      <c r="A12" s="3">
        <v>43465</v>
      </c>
      <c r="B12" s="2">
        <v>1.1566149999999999</v>
      </c>
      <c r="C12" s="2">
        <v>1.0794570000000001</v>
      </c>
      <c r="D12" s="2">
        <v>1.241644</v>
      </c>
      <c r="E12" s="5">
        <v>1.08</v>
      </c>
    </row>
    <row r="13" spans="1:5" ht="14.25">
      <c r="A13" s="3">
        <v>43496</v>
      </c>
      <c r="B13" s="4">
        <v>1.01285</v>
      </c>
      <c r="C13" s="2">
        <v>0.94256200000000001</v>
      </c>
      <c r="D13" s="2">
        <v>1.0838669999999999</v>
      </c>
      <c r="E13" s="5">
        <v>1.02</v>
      </c>
    </row>
    <row r="14" spans="1:5">
      <c r="A14" s="3">
        <v>43524</v>
      </c>
      <c r="B14" s="2">
        <v>0.64021499999999998</v>
      </c>
      <c r="C14" s="2">
        <v>0.60040499999999997</v>
      </c>
      <c r="D14" s="2">
        <v>0.68742099999999995</v>
      </c>
    </row>
    <row r="15" spans="1:5">
      <c r="A15" s="3">
        <v>43555</v>
      </c>
      <c r="B15" s="2">
        <v>1.0265649999999999</v>
      </c>
      <c r="C15" s="2">
        <v>0.95792600000000006</v>
      </c>
      <c r="D15" s="2">
        <v>1.100387</v>
      </c>
    </row>
    <row r="19" spans="2:5">
      <c r="B19" s="1"/>
    </row>
    <row r="20" spans="2:5">
      <c r="B20" s="1"/>
    </row>
    <row r="21" spans="2:5">
      <c r="B21" s="1"/>
    </row>
    <row r="22" spans="2:5" ht="14.25">
      <c r="B22" s="1"/>
      <c r="E22" s="5"/>
    </row>
    <row r="23" spans="2:5" ht="14.25">
      <c r="B23" s="1"/>
      <c r="E23" s="5"/>
    </row>
    <row r="24" spans="2:5">
      <c r="B24" s="1"/>
    </row>
    <row r="25" spans="2:5">
      <c r="B25" s="1"/>
    </row>
    <row r="26" spans="2:5">
      <c r="B26" s="1"/>
    </row>
    <row r="27" spans="2:5">
      <c r="B27" s="1"/>
      <c r="C27" t="s">
        <v>7</v>
      </c>
    </row>
  </sheetData>
  <mergeCells count="1">
    <mergeCell ref="A1:A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6"/>
  <sheetViews>
    <sheetView topLeftCell="J1" workbookViewId="0">
      <selection activeCell="N10" sqref="N10"/>
    </sheetView>
  </sheetViews>
  <sheetFormatPr defaultRowHeight="13.5"/>
  <cols>
    <col min="1" max="1" width="14.625" customWidth="1"/>
    <col min="3" max="3" width="17.75" customWidth="1"/>
    <col min="4" max="4" width="15.375" customWidth="1"/>
    <col min="5" max="5" width="11.625" bestFit="1" customWidth="1"/>
    <col min="6" max="6" width="13.875" customWidth="1"/>
  </cols>
  <sheetData>
    <row r="1" spans="1:16">
      <c r="A1" s="46" t="s">
        <v>9</v>
      </c>
    </row>
    <row r="2" spans="1:16">
      <c r="A2" s="47"/>
    </row>
    <row r="3" spans="1:16">
      <c r="A3" t="s">
        <v>10</v>
      </c>
    </row>
    <row r="4" spans="1:16">
      <c r="A4" t="s">
        <v>11</v>
      </c>
    </row>
    <row r="5" spans="1:16">
      <c r="A5" t="s">
        <v>12</v>
      </c>
    </row>
    <row r="6" spans="1:16">
      <c r="A6" t="s">
        <v>13</v>
      </c>
    </row>
    <row r="9" spans="1:16" ht="40.5" customHeight="1">
      <c r="A9" s="48" t="s">
        <v>15</v>
      </c>
      <c r="B9" s="48" t="s">
        <v>16</v>
      </c>
      <c r="C9" s="7" t="s">
        <v>17</v>
      </c>
      <c r="D9" s="7" t="s">
        <v>18</v>
      </c>
      <c r="E9" s="7" t="s">
        <v>17</v>
      </c>
      <c r="F9" s="8">
        <v>0.72</v>
      </c>
      <c r="G9" s="9" t="s">
        <v>65</v>
      </c>
      <c r="I9" s="10"/>
      <c r="N9" t="s">
        <v>66</v>
      </c>
    </row>
    <row r="10" spans="1:16" ht="40.5">
      <c r="A10" s="49"/>
      <c r="B10" s="49"/>
      <c r="C10" s="11" t="s">
        <v>19</v>
      </c>
      <c r="D10" s="11" t="s">
        <v>20</v>
      </c>
      <c r="E10" s="11" t="s">
        <v>19</v>
      </c>
      <c r="H10" s="10" t="s">
        <v>143</v>
      </c>
      <c r="J10" t="s">
        <v>75</v>
      </c>
      <c r="N10">
        <f>H34*0.6982</f>
        <v>40290.619651200002</v>
      </c>
      <c r="O10" t="s">
        <v>67</v>
      </c>
    </row>
    <row r="11" spans="1:16" ht="20.25">
      <c r="A11" s="12" t="s">
        <v>21</v>
      </c>
      <c r="B11" s="12">
        <v>3128315.1</v>
      </c>
      <c r="C11" s="12">
        <v>51.4</v>
      </c>
      <c r="D11" s="12">
        <v>39743601.299999997</v>
      </c>
      <c r="E11" s="12">
        <v>43.5</v>
      </c>
      <c r="F11">
        <f>B11*0.72</f>
        <v>2252386.872</v>
      </c>
      <c r="J11">
        <f>F11*D11/D11</f>
        <v>2252386.872</v>
      </c>
      <c r="M11">
        <v>201601</v>
      </c>
      <c r="N11">
        <f>$N$10*O11</f>
        <v>2857.8314690737689</v>
      </c>
      <c r="O11">
        <v>7.0930442217426962E-2</v>
      </c>
      <c r="P11" s="50" t="s">
        <v>72</v>
      </c>
    </row>
    <row r="12" spans="1:16" ht="20.25">
      <c r="A12" s="12" t="s">
        <v>22</v>
      </c>
      <c r="B12" s="12">
        <v>196029</v>
      </c>
      <c r="C12" s="12">
        <v>38.6</v>
      </c>
      <c r="D12" s="12">
        <v>2565681.2999999998</v>
      </c>
      <c r="E12" s="12">
        <v>41.2</v>
      </c>
      <c r="F12">
        <f>$F$11*G12</f>
        <v>151672.77786080749</v>
      </c>
      <c r="G12">
        <v>6.7338688458137799E-2</v>
      </c>
      <c r="H12">
        <f>B12*0.72</f>
        <v>141140.88</v>
      </c>
      <c r="J12">
        <f>$F$11*D12/$D$11</f>
        <v>145404.71142095255</v>
      </c>
      <c r="M12">
        <v>201602</v>
      </c>
      <c r="N12">
        <f t="shared" ref="N12:N22" si="0">$N$10*O12</f>
        <v>2495.5348351100097</v>
      </c>
      <c r="O12">
        <v>6.1938358275799896E-2</v>
      </c>
      <c r="P12" s="50"/>
    </row>
    <row r="13" spans="1:16" ht="20.25">
      <c r="A13" s="12" t="s">
        <v>23</v>
      </c>
      <c r="B13" s="12">
        <v>41005.4</v>
      </c>
      <c r="C13" s="12">
        <v>60</v>
      </c>
      <c r="D13" s="12">
        <v>634879.9</v>
      </c>
      <c r="E13" s="12">
        <v>45.8</v>
      </c>
      <c r="F13">
        <f t="shared" ref="F13:F42" si="1">$F$11*G13</f>
        <v>34385.985256394189</v>
      </c>
      <c r="G13">
        <v>1.5266464959397165E-2</v>
      </c>
      <c r="H13">
        <f t="shared" ref="H13:H42" si="2">B13*0.72</f>
        <v>29523.887999999999</v>
      </c>
      <c r="J13">
        <f t="shared" ref="J13:J42" si="3">$F$11*D13/$D$11</f>
        <v>35980.512718576232</v>
      </c>
      <c r="M13">
        <v>201603</v>
      </c>
      <c r="N13">
        <f t="shared" si="0"/>
        <v>2832.2879159676568</v>
      </c>
      <c r="O13">
        <v>7.0296459585061283E-2</v>
      </c>
      <c r="P13" s="50"/>
    </row>
    <row r="14" spans="1:16" ht="20.25">
      <c r="A14" s="12" t="s">
        <v>24</v>
      </c>
      <c r="B14" s="12">
        <v>90392.4</v>
      </c>
      <c r="C14" s="12">
        <v>64.599999999999994</v>
      </c>
      <c r="D14" s="12">
        <v>942582.7</v>
      </c>
      <c r="E14" s="12">
        <v>67.8</v>
      </c>
      <c r="F14">
        <f t="shared" si="1"/>
        <v>47321.315220140023</v>
      </c>
      <c r="G14">
        <v>2.1009408200875015E-2</v>
      </c>
      <c r="H14">
        <f t="shared" si="2"/>
        <v>65082.527999999991</v>
      </c>
      <c r="J14">
        <f t="shared" si="3"/>
        <v>53418.936125808868</v>
      </c>
      <c r="M14">
        <v>201604</v>
      </c>
      <c r="N14">
        <f t="shared" si="0"/>
        <v>2814.2433876266414</v>
      </c>
      <c r="O14">
        <v>6.9848600294307533E-2</v>
      </c>
      <c r="P14" s="50"/>
    </row>
    <row r="15" spans="1:16" ht="20.25">
      <c r="A15" s="12" t="s">
        <v>25</v>
      </c>
      <c r="B15" s="12">
        <v>18665.2</v>
      </c>
      <c r="C15" s="12">
        <v>62.6</v>
      </c>
      <c r="D15" s="12">
        <v>221412.2</v>
      </c>
      <c r="E15" s="12">
        <v>44.8</v>
      </c>
      <c r="F15">
        <f t="shared" si="1"/>
        <v>4647.6745788630442</v>
      </c>
      <c r="G15">
        <v>2.0634441785465371E-3</v>
      </c>
      <c r="H15">
        <f t="shared" si="2"/>
        <v>13438.944</v>
      </c>
      <c r="J15">
        <f t="shared" si="3"/>
        <v>12548.08110659661</v>
      </c>
      <c r="M15">
        <v>201605</v>
      </c>
      <c r="N15">
        <f t="shared" si="0"/>
        <v>3049.7596341554759</v>
      </c>
      <c r="O15">
        <v>7.5694036491807656E-2</v>
      </c>
      <c r="P15" s="50"/>
    </row>
    <row r="16" spans="1:16" ht="20.25">
      <c r="A16" s="12" t="s">
        <v>26</v>
      </c>
      <c r="B16" s="12">
        <v>8470.6</v>
      </c>
      <c r="C16" s="12">
        <v>56.6</v>
      </c>
      <c r="D16" s="12">
        <v>185011</v>
      </c>
      <c r="E16" s="12">
        <v>50.4</v>
      </c>
      <c r="F16">
        <f t="shared" si="1"/>
        <v>5745.7321954667441</v>
      </c>
      <c r="G16">
        <v>2.5509526213695426E-3</v>
      </c>
      <c r="H16">
        <f t="shared" si="2"/>
        <v>6098.8320000000003</v>
      </c>
      <c r="J16">
        <f t="shared" si="3"/>
        <v>10485.117954713178</v>
      </c>
      <c r="M16">
        <v>201606</v>
      </c>
      <c r="N16">
        <f t="shared" si="0"/>
        <v>2985.5492346043311</v>
      </c>
      <c r="O16">
        <v>7.4100355379255398E-2</v>
      </c>
      <c r="P16" s="50"/>
    </row>
    <row r="17" spans="1:16" ht="20.25">
      <c r="A17" s="12" t="s">
        <v>27</v>
      </c>
      <c r="B17" s="12">
        <v>39825.9</v>
      </c>
      <c r="C17" s="12">
        <v>61.4</v>
      </c>
      <c r="D17" s="12">
        <v>556909.30000000005</v>
      </c>
      <c r="E17" s="12">
        <v>40.700000000000003</v>
      </c>
      <c r="F17">
        <f t="shared" si="1"/>
        <v>19644.94315932356</v>
      </c>
      <c r="G17">
        <v>8.7218334485673378E-3</v>
      </c>
      <c r="H17">
        <f t="shared" si="2"/>
        <v>28674.648000000001</v>
      </c>
      <c r="J17">
        <f t="shared" si="3"/>
        <v>31561.689308077621</v>
      </c>
      <c r="M17">
        <v>201607</v>
      </c>
      <c r="N17">
        <f t="shared" si="0"/>
        <v>2954.1470684004867</v>
      </c>
      <c r="O17">
        <v>7.3320963886255378E-2</v>
      </c>
      <c r="P17" s="50"/>
    </row>
    <row r="18" spans="1:16" ht="20.25">
      <c r="A18" s="12" t="s">
        <v>28</v>
      </c>
      <c r="B18" s="12">
        <v>13894</v>
      </c>
      <c r="C18" s="12">
        <v>54.1</v>
      </c>
      <c r="D18" s="12">
        <v>251313.4</v>
      </c>
      <c r="E18" s="12">
        <v>48.2</v>
      </c>
      <c r="F18">
        <f t="shared" si="1"/>
        <v>10189.990329501174</v>
      </c>
      <c r="G18">
        <v>4.5240852964362217E-3</v>
      </c>
      <c r="H18">
        <f t="shared" si="2"/>
        <v>10003.68</v>
      </c>
      <c r="J18">
        <f t="shared" si="3"/>
        <v>14242.670125560184</v>
      </c>
      <c r="M18">
        <v>201608</v>
      </c>
      <c r="N18">
        <f t="shared" si="0"/>
        <v>3174.4309208752175</v>
      </c>
      <c r="O18">
        <v>7.8788337046106244E-2</v>
      </c>
      <c r="P18" s="50"/>
    </row>
    <row r="19" spans="1:16" ht="20.25">
      <c r="A19" s="12" t="s">
        <v>29</v>
      </c>
      <c r="B19" s="12">
        <v>21769.8</v>
      </c>
      <c r="C19" s="12">
        <v>72.3</v>
      </c>
      <c r="D19" s="12">
        <v>331634.7</v>
      </c>
      <c r="E19" s="12">
        <v>55.4</v>
      </c>
      <c r="F19">
        <f t="shared" si="1"/>
        <v>5792.6744519656559</v>
      </c>
      <c r="G19">
        <v>2.5717937375572025E-3</v>
      </c>
      <c r="H19">
        <f t="shared" si="2"/>
        <v>15674.255999999999</v>
      </c>
      <c r="J19">
        <f t="shared" si="3"/>
        <v>18794.714624405678</v>
      </c>
      <c r="M19">
        <v>201609</v>
      </c>
      <c r="N19">
        <f t="shared" si="0"/>
        <v>3345.9711123768166</v>
      </c>
      <c r="O19">
        <v>8.3045908485479478E-2</v>
      </c>
      <c r="P19" s="50"/>
    </row>
    <row r="20" spans="1:16" ht="20.25">
      <c r="A20" s="12" t="s">
        <v>30</v>
      </c>
      <c r="B20" s="12">
        <v>260274.4</v>
      </c>
      <c r="C20" s="12">
        <v>52.4</v>
      </c>
      <c r="D20" s="12">
        <v>7095143.5</v>
      </c>
      <c r="E20" s="12">
        <v>55.9</v>
      </c>
      <c r="F20">
        <f t="shared" si="1"/>
        <v>247993.59397092351</v>
      </c>
      <c r="G20">
        <v>0.11010257476359661</v>
      </c>
      <c r="H20">
        <f t="shared" si="2"/>
        <v>187397.568</v>
      </c>
      <c r="J20">
        <f t="shared" si="3"/>
        <v>402102.66688530141</v>
      </c>
      <c r="M20">
        <v>201610</v>
      </c>
      <c r="N20">
        <f t="shared" si="0"/>
        <v>3592.2672070054782</v>
      </c>
      <c r="O20">
        <v>8.9158896986546776E-2</v>
      </c>
      <c r="P20" s="50"/>
    </row>
    <row r="21" spans="1:16" ht="20.25">
      <c r="A21" s="12" t="s">
        <v>31</v>
      </c>
      <c r="B21" s="12">
        <v>283823.2</v>
      </c>
      <c r="C21" s="12">
        <v>23.9</v>
      </c>
      <c r="D21" s="12">
        <v>3391633.5</v>
      </c>
      <c r="E21" s="12">
        <v>16.7</v>
      </c>
      <c r="F21">
        <f t="shared" si="1"/>
        <v>221427.01509083548</v>
      </c>
      <c r="G21">
        <v>9.8307718733158855E-2</v>
      </c>
      <c r="H21">
        <f t="shared" si="2"/>
        <v>204352.704</v>
      </c>
      <c r="J21">
        <f t="shared" si="3"/>
        <v>192213.85380683688</v>
      </c>
      <c r="M21">
        <v>201611</v>
      </c>
      <c r="N21">
        <f t="shared" si="0"/>
        <v>6092.9576216414916</v>
      </c>
      <c r="O21">
        <v>0.15122521505970488</v>
      </c>
      <c r="P21" s="50"/>
    </row>
    <row r="22" spans="1:16" ht="20.25">
      <c r="A22" s="12" t="s">
        <v>32</v>
      </c>
      <c r="B22" s="12">
        <v>598770</v>
      </c>
      <c r="C22" s="12">
        <v>56.3</v>
      </c>
      <c r="D22" s="12">
        <v>5412544.5999999996</v>
      </c>
      <c r="E22" s="12">
        <v>41</v>
      </c>
      <c r="F22">
        <f t="shared" si="1"/>
        <v>379347.80729164794</v>
      </c>
      <c r="G22">
        <v>0.16842035975587411</v>
      </c>
      <c r="H22">
        <f t="shared" si="2"/>
        <v>431114.39999999997</v>
      </c>
      <c r="J22">
        <f t="shared" si="3"/>
        <v>306744.83444846986</v>
      </c>
      <c r="M22">
        <v>201612</v>
      </c>
      <c r="N22">
        <f t="shared" si="0"/>
        <v>4095.6392443626291</v>
      </c>
      <c r="O22">
        <v>0.10165242629224855</v>
      </c>
      <c r="P22" s="50"/>
    </row>
    <row r="23" spans="1:16" ht="20.25">
      <c r="A23" s="12" t="s">
        <v>33</v>
      </c>
      <c r="B23" s="12">
        <v>68878.3</v>
      </c>
      <c r="C23" s="12">
        <v>72.5</v>
      </c>
      <c r="D23" s="12">
        <v>705619</v>
      </c>
      <c r="E23" s="12">
        <v>53</v>
      </c>
      <c r="F23">
        <f t="shared" si="1"/>
        <v>47825.944477503312</v>
      </c>
      <c r="G23">
        <v>2.1233450199892354E-2</v>
      </c>
      <c r="H23">
        <f t="shared" si="2"/>
        <v>49592.376000000004</v>
      </c>
      <c r="J23">
        <f t="shared" si="3"/>
        <v>39989.505737965628</v>
      </c>
      <c r="M23">
        <v>201701</v>
      </c>
      <c r="N23">
        <f>N22*(1+O23)</f>
        <v>2753.5481559341356</v>
      </c>
      <c r="O23">
        <v>-0.3276878182754478</v>
      </c>
      <c r="P23" t="s">
        <v>68</v>
      </c>
    </row>
    <row r="24" spans="1:16" ht="20.25">
      <c r="A24" s="12" t="s">
        <v>34</v>
      </c>
      <c r="B24" s="12">
        <v>128985.8</v>
      </c>
      <c r="C24" s="12">
        <v>45.3</v>
      </c>
      <c r="D24" s="12">
        <v>1348336.3</v>
      </c>
      <c r="E24" s="12">
        <v>33.700000000000003</v>
      </c>
      <c r="F24">
        <f t="shared" si="1"/>
        <v>106770.16240677379</v>
      </c>
      <c r="G24">
        <v>4.7403118768831909E-2</v>
      </c>
      <c r="H24">
        <f t="shared" si="2"/>
        <v>92869.775999999998</v>
      </c>
      <c r="J24">
        <f t="shared" si="3"/>
        <v>76414.186984133572</v>
      </c>
      <c r="M24">
        <v>201702</v>
      </c>
      <c r="N24">
        <f t="shared" ref="N24:N46" si="4">N23*(1+O24)</f>
        <v>4536.1952320858945</v>
      </c>
      <c r="O24" s="19">
        <v>0.64739999999999998</v>
      </c>
    </row>
    <row r="25" spans="1:16" ht="20.25">
      <c r="A25" s="12" t="s">
        <v>35</v>
      </c>
      <c r="B25" s="12">
        <v>38304.6</v>
      </c>
      <c r="C25" s="12">
        <v>63.2</v>
      </c>
      <c r="D25" s="12">
        <v>412915.5</v>
      </c>
      <c r="E25" s="12">
        <v>49.2</v>
      </c>
      <c r="F25">
        <f t="shared" si="1"/>
        <v>26914.733949121626</v>
      </c>
      <c r="G25">
        <v>1.1949427642162898E-2</v>
      </c>
      <c r="H25">
        <f t="shared" si="2"/>
        <v>27579.311999999998</v>
      </c>
      <c r="J25">
        <f t="shared" si="3"/>
        <v>23401.136812564495</v>
      </c>
      <c r="M25">
        <v>201703</v>
      </c>
      <c r="N25">
        <f t="shared" si="4"/>
        <v>4667.2912742931767</v>
      </c>
      <c r="O25" s="19">
        <v>2.8899999999999999E-2</v>
      </c>
    </row>
    <row r="26" spans="1:16" ht="20.25">
      <c r="A26" s="12" t="s">
        <v>36</v>
      </c>
      <c r="B26" s="12">
        <v>120533.9</v>
      </c>
      <c r="C26" s="12">
        <v>64.2</v>
      </c>
      <c r="D26" s="12">
        <v>1389811.6</v>
      </c>
      <c r="E26" s="12">
        <v>43.2</v>
      </c>
      <c r="F26">
        <f t="shared" si="1"/>
        <v>117644.72731021741</v>
      </c>
      <c r="G26">
        <v>5.2231137009671497E-2</v>
      </c>
      <c r="H26">
        <f t="shared" si="2"/>
        <v>86784.407999999996</v>
      </c>
      <c r="J26">
        <f t="shared" si="3"/>
        <v>78764.714318762941</v>
      </c>
      <c r="M26">
        <v>201704</v>
      </c>
      <c r="N26">
        <f t="shared" si="4"/>
        <v>4235.5668314210579</v>
      </c>
      <c r="O26" s="19">
        <v>-9.2499999999999999E-2</v>
      </c>
    </row>
    <row r="27" spans="1:16" ht="20.25">
      <c r="A27" s="12" t="s">
        <v>37</v>
      </c>
      <c r="B27" s="12">
        <v>83875.3</v>
      </c>
      <c r="C27" s="12">
        <v>63</v>
      </c>
      <c r="D27" s="12">
        <v>943664.1</v>
      </c>
      <c r="E27" s="12">
        <v>49.5</v>
      </c>
      <c r="F27">
        <f t="shared" si="1"/>
        <v>39728.405231441116</v>
      </c>
      <c r="G27">
        <v>1.7638357657521066E-2</v>
      </c>
      <c r="H27">
        <f t="shared" si="2"/>
        <v>60390.216</v>
      </c>
      <c r="J27">
        <f t="shared" si="3"/>
        <v>53480.222246938029</v>
      </c>
      <c r="M27">
        <v>201705</v>
      </c>
      <c r="N27">
        <f t="shared" si="4"/>
        <v>4161.0208551880478</v>
      </c>
      <c r="O27" s="19">
        <v>-1.7600000000000001E-2</v>
      </c>
    </row>
    <row r="28" spans="1:16" ht="20.25">
      <c r="A28" s="12" t="s">
        <v>38</v>
      </c>
      <c r="B28" s="12">
        <v>77348.100000000006</v>
      </c>
      <c r="C28" s="12">
        <v>52.1</v>
      </c>
      <c r="D28" s="12">
        <v>871650.5</v>
      </c>
      <c r="E28" s="12">
        <v>46.3</v>
      </c>
      <c r="F28">
        <f t="shared" si="1"/>
        <v>91215.845715859527</v>
      </c>
      <c r="G28">
        <v>4.0497414920050878E-2</v>
      </c>
      <c r="H28">
        <f t="shared" si="2"/>
        <v>55690.632000000005</v>
      </c>
      <c r="J28">
        <f t="shared" si="3"/>
        <v>49398.99956102459</v>
      </c>
      <c r="M28">
        <v>201706</v>
      </c>
      <c r="N28">
        <f t="shared" si="4"/>
        <v>4269.207397422937</v>
      </c>
      <c r="O28" s="19">
        <v>2.5999999999999999E-2</v>
      </c>
    </row>
    <row r="29" spans="1:16" ht="20.25">
      <c r="A29" s="12" t="s">
        <v>39</v>
      </c>
      <c r="B29" s="12">
        <v>48603.5</v>
      </c>
      <c r="C29" s="12">
        <v>52.9</v>
      </c>
      <c r="D29" s="12">
        <v>515976.6</v>
      </c>
      <c r="E29" s="12">
        <v>52.2</v>
      </c>
      <c r="F29">
        <f t="shared" si="1"/>
        <v>43336.700014324102</v>
      </c>
      <c r="G29">
        <v>1.924034478847917E-2</v>
      </c>
      <c r="H29">
        <f t="shared" si="2"/>
        <v>34994.519999999997</v>
      </c>
      <c r="J29">
        <f t="shared" si="3"/>
        <v>29241.912712605517</v>
      </c>
      <c r="M29">
        <v>201707</v>
      </c>
      <c r="N29">
        <f t="shared" si="4"/>
        <v>3890.9556220112649</v>
      </c>
      <c r="O29" s="19">
        <v>-8.8599999999999998E-2</v>
      </c>
    </row>
    <row r="30" spans="1:16" ht="20.25">
      <c r="A30" s="12" t="s">
        <v>40</v>
      </c>
      <c r="B30" s="12">
        <v>767241.6</v>
      </c>
      <c r="C30" s="12">
        <v>53</v>
      </c>
      <c r="D30" s="12">
        <v>8802789.8000000007</v>
      </c>
      <c r="E30" s="12">
        <v>42.9</v>
      </c>
      <c r="F30">
        <f t="shared" si="1"/>
        <v>455371.96524804732</v>
      </c>
      <c r="G30">
        <v>0.20217306844969363</v>
      </c>
      <c r="H30">
        <f t="shared" si="2"/>
        <v>552413.95199999993</v>
      </c>
      <c r="J30">
        <f t="shared" si="3"/>
        <v>498880.00920780952</v>
      </c>
      <c r="M30">
        <v>201708</v>
      </c>
      <c r="N30">
        <f t="shared" si="4"/>
        <v>4089.7834542960404</v>
      </c>
      <c r="O30" s="19">
        <v>5.11E-2</v>
      </c>
    </row>
    <row r="31" spans="1:16" ht="20.25">
      <c r="A31" s="12" t="s">
        <v>41</v>
      </c>
      <c r="B31" s="12">
        <v>22835.4</v>
      </c>
      <c r="C31" s="12">
        <v>82.1</v>
      </c>
      <c r="D31" s="12">
        <v>338879.1</v>
      </c>
      <c r="E31" s="12">
        <v>55.6</v>
      </c>
      <c r="F31">
        <f t="shared" si="1"/>
        <v>13864.78664242428</v>
      </c>
      <c r="G31">
        <v>6.1555973419935121E-3</v>
      </c>
      <c r="H31">
        <f t="shared" si="2"/>
        <v>16441.488000000001</v>
      </c>
      <c r="J31">
        <f t="shared" si="3"/>
        <v>19205.276096486385</v>
      </c>
      <c r="M31">
        <v>201709</v>
      </c>
      <c r="N31">
        <f t="shared" si="4"/>
        <v>4348.2577686075501</v>
      </c>
      <c r="O31" s="19">
        <v>6.3200000000000006E-2</v>
      </c>
    </row>
    <row r="32" spans="1:16" ht="20.25">
      <c r="A32" s="12" t="s">
        <v>42</v>
      </c>
      <c r="B32" s="12">
        <v>4869.3999999999996</v>
      </c>
      <c r="C32" s="12">
        <v>64.900000000000006</v>
      </c>
      <c r="D32" s="12">
        <v>100338.6</v>
      </c>
      <c r="E32" s="12">
        <v>58.2</v>
      </c>
      <c r="F32">
        <f t="shared" si="1"/>
        <v>12151.394280214017</v>
      </c>
      <c r="G32">
        <v>5.3948966011439338E-3</v>
      </c>
      <c r="H32">
        <f t="shared" si="2"/>
        <v>3505.9679999999994</v>
      </c>
      <c r="J32">
        <f t="shared" si="3"/>
        <v>5686.483811291133</v>
      </c>
      <c r="M32">
        <v>201710</v>
      </c>
      <c r="N32">
        <f t="shared" si="4"/>
        <v>4986.5820090391389</v>
      </c>
      <c r="O32" s="19">
        <v>0.14680000000000001</v>
      </c>
    </row>
    <row r="33" spans="1:15" ht="20.25">
      <c r="A33" s="12" t="s">
        <v>43</v>
      </c>
      <c r="B33" s="12">
        <v>28382.5</v>
      </c>
      <c r="C33" s="12">
        <v>38.299999999999997</v>
      </c>
      <c r="D33" s="12">
        <v>389617.2</v>
      </c>
      <c r="E33" s="12">
        <v>36</v>
      </c>
      <c r="F33">
        <f t="shared" si="1"/>
        <v>20573.22628158953</v>
      </c>
      <c r="G33">
        <v>9.1339665211783074E-3</v>
      </c>
      <c r="H33">
        <f t="shared" si="2"/>
        <v>20435.399999999998</v>
      </c>
      <c r="J33">
        <f t="shared" si="3"/>
        <v>22080.753572409616</v>
      </c>
      <c r="M33">
        <v>201711</v>
      </c>
      <c r="N33">
        <f t="shared" si="4"/>
        <v>8099.2064990813697</v>
      </c>
      <c r="O33" s="19">
        <v>0.62419999999999998</v>
      </c>
    </row>
    <row r="34" spans="1:15" ht="20.25">
      <c r="A34" s="12" t="s">
        <v>44</v>
      </c>
      <c r="B34" s="12">
        <v>80147.8</v>
      </c>
      <c r="C34" s="12">
        <v>64.2</v>
      </c>
      <c r="D34" s="12">
        <v>963552.7</v>
      </c>
      <c r="E34" s="12">
        <v>53.2</v>
      </c>
      <c r="F34">
        <f t="shared" si="1"/>
        <v>96325.510335766012</v>
      </c>
      <c r="G34">
        <v>4.276597041707763E-2</v>
      </c>
      <c r="H34">
        <f t="shared" si="2"/>
        <v>57706.415999999997</v>
      </c>
      <c r="I34" s="13"/>
      <c r="J34">
        <f t="shared" si="3"/>
        <v>54607.367751551858</v>
      </c>
      <c r="M34">
        <v>201712</v>
      </c>
      <c r="N34">
        <f t="shared" si="4"/>
        <v>5646.7667711595313</v>
      </c>
      <c r="O34" s="19">
        <v>-0.30280000000000001</v>
      </c>
    </row>
    <row r="35" spans="1:15" ht="20.25">
      <c r="A35" s="12" t="s">
        <v>45</v>
      </c>
      <c r="B35" s="12">
        <v>11260.1</v>
      </c>
      <c r="C35" s="12">
        <v>60.1</v>
      </c>
      <c r="D35" s="12">
        <v>217919.1</v>
      </c>
      <c r="E35" s="12">
        <v>64.599999999999994</v>
      </c>
      <c r="F35">
        <f t="shared" si="1"/>
        <v>5135.4828609808974</v>
      </c>
      <c r="G35">
        <v>2.280018110929967E-3</v>
      </c>
      <c r="H35">
        <f t="shared" si="2"/>
        <v>8107.2719999999999</v>
      </c>
      <c r="J35">
        <f t="shared" si="3"/>
        <v>12350.116847565479</v>
      </c>
      <c r="M35">
        <v>201801</v>
      </c>
      <c r="N35">
        <f t="shared" si="4"/>
        <v>5085.7691511173716</v>
      </c>
      <c r="O35">
        <v>-9.9348466614101336E-2</v>
      </c>
    </row>
    <row r="36" spans="1:15" ht="20.25">
      <c r="A36" s="12" t="s">
        <v>46</v>
      </c>
      <c r="B36" s="12">
        <v>17445.8</v>
      </c>
      <c r="C36" s="12">
        <v>57</v>
      </c>
      <c r="D36" s="12">
        <v>289569</v>
      </c>
      <c r="E36" s="12">
        <v>44</v>
      </c>
      <c r="F36">
        <f t="shared" si="1"/>
        <v>13632.42247275467</v>
      </c>
      <c r="G36">
        <v>6.0524338168645971E-3</v>
      </c>
      <c r="H36">
        <f t="shared" si="2"/>
        <v>12560.975999999999</v>
      </c>
      <c r="J36">
        <f t="shared" si="3"/>
        <v>16410.727583918473</v>
      </c>
      <c r="M36">
        <v>201802</v>
      </c>
      <c r="N36">
        <f t="shared" si="4"/>
        <v>5317.1716474932127</v>
      </c>
      <c r="O36">
        <v>4.5499999999999999E-2</v>
      </c>
    </row>
    <row r="37" spans="1:15" ht="20.25">
      <c r="A37" s="12" t="s">
        <v>47</v>
      </c>
      <c r="B37" s="12">
        <v>734.4</v>
      </c>
      <c r="C37" s="12">
        <v>27</v>
      </c>
      <c r="D37" s="12">
        <v>20713</v>
      </c>
      <c r="E37" s="12">
        <v>23.1</v>
      </c>
      <c r="F37">
        <f t="shared" si="1"/>
        <v>558.61285233704461</v>
      </c>
      <c r="G37">
        <v>2.4800928263315E-4</v>
      </c>
      <c r="H37">
        <f t="shared" si="2"/>
        <v>528.76799999999992</v>
      </c>
      <c r="J37">
        <f t="shared" si="3"/>
        <v>1173.866679256769</v>
      </c>
      <c r="M37">
        <v>201803</v>
      </c>
      <c r="N37">
        <f t="shared" si="4"/>
        <v>6284.3651701722283</v>
      </c>
      <c r="O37">
        <v>0.18190000000000001</v>
      </c>
    </row>
    <row r="38" spans="1:15" ht="20.25">
      <c r="A38" s="12" t="s">
        <v>48</v>
      </c>
      <c r="B38" s="12">
        <v>36901.599999999999</v>
      </c>
      <c r="C38" s="12">
        <v>81.3</v>
      </c>
      <c r="D38" s="12">
        <v>456462.2</v>
      </c>
      <c r="E38" s="12">
        <v>67.3</v>
      </c>
      <c r="F38">
        <f t="shared" si="1"/>
        <v>17013.829682559583</v>
      </c>
      <c r="G38">
        <v>7.5536888862490145E-3</v>
      </c>
      <c r="H38">
        <f t="shared" si="2"/>
        <v>26569.151999999998</v>
      </c>
      <c r="J38">
        <f t="shared" si="3"/>
        <v>25869.0564824139</v>
      </c>
      <c r="M38">
        <v>201804</v>
      </c>
      <c r="N38">
        <f t="shared" si="4"/>
        <v>5706.2035745163839</v>
      </c>
      <c r="O38">
        <v>-9.1999999999999998E-2</v>
      </c>
    </row>
    <row r="39" spans="1:15" ht="20.25">
      <c r="A39" s="12" t="s">
        <v>49</v>
      </c>
      <c r="B39" s="12">
        <v>6065.1</v>
      </c>
      <c r="C39" s="12">
        <v>71.3</v>
      </c>
      <c r="D39" s="12">
        <v>125040.5</v>
      </c>
      <c r="E39" s="12">
        <v>72.400000000000006</v>
      </c>
      <c r="F39">
        <f t="shared" si="1"/>
        <v>4369.1505236361709</v>
      </c>
      <c r="G39">
        <v>1.9397868891664232E-3</v>
      </c>
      <c r="H39">
        <f t="shared" si="2"/>
        <v>4366.8720000000003</v>
      </c>
      <c r="J39">
        <f t="shared" si="3"/>
        <v>7086.4131949792882</v>
      </c>
      <c r="M39">
        <v>201805</v>
      </c>
      <c r="N39">
        <f t="shared" si="4"/>
        <v>5517.3282361998918</v>
      </c>
      <c r="O39">
        <v>-3.3099999999999997E-2</v>
      </c>
    </row>
    <row r="40" spans="1:15" ht="20.25">
      <c r="A40" s="12" t="s">
        <v>50</v>
      </c>
      <c r="B40" s="12">
        <v>1078.5999999999999</v>
      </c>
      <c r="C40" s="12">
        <v>50.5</v>
      </c>
      <c r="D40" s="12">
        <v>30040.5</v>
      </c>
      <c r="E40" s="12">
        <v>64.7</v>
      </c>
      <c r="F40">
        <f t="shared" si="1"/>
        <v>3280.0901728614276</v>
      </c>
      <c r="G40">
        <v>1.4562729936127188E-3</v>
      </c>
      <c r="H40">
        <f t="shared" si="2"/>
        <v>776.59199999999987</v>
      </c>
      <c r="J40">
        <f t="shared" si="3"/>
        <v>1702.4835599967637</v>
      </c>
      <c r="M40">
        <v>201806</v>
      </c>
      <c r="N40">
        <f t="shared" si="4"/>
        <v>5507.9487781983516</v>
      </c>
      <c r="O40">
        <v>-1.6999999999999999E-3</v>
      </c>
    </row>
    <row r="41" spans="1:15" ht="20.25">
      <c r="A41" s="12" t="s">
        <v>51</v>
      </c>
      <c r="B41" s="12">
        <v>3241.5</v>
      </c>
      <c r="C41" s="12">
        <v>45.2</v>
      </c>
      <c r="D41" s="12">
        <v>58591.199999999997</v>
      </c>
      <c r="E41" s="12">
        <v>21.2</v>
      </c>
      <c r="F41">
        <f t="shared" si="1"/>
        <v>2806.3645676932479</v>
      </c>
      <c r="G41">
        <v>1.2459513960855868E-3</v>
      </c>
      <c r="H41">
        <f t="shared" si="2"/>
        <v>2333.88</v>
      </c>
      <c r="J41">
        <f t="shared" si="3"/>
        <v>3320.5357687282958</v>
      </c>
      <c r="M41">
        <v>201807</v>
      </c>
      <c r="N41">
        <f t="shared" si="4"/>
        <v>5216.5782878316595</v>
      </c>
      <c r="O41">
        <v>-5.2900000000000003E-2</v>
      </c>
    </row>
    <row r="42" spans="1:15" ht="20.25">
      <c r="A42" s="12" t="s">
        <v>52</v>
      </c>
      <c r="B42" s="12">
        <v>8661.9</v>
      </c>
      <c r="C42" s="12">
        <v>22.9</v>
      </c>
      <c r="D42" s="12">
        <v>173369.1</v>
      </c>
      <c r="E42" s="12">
        <v>34.1</v>
      </c>
      <c r="F42">
        <f t="shared" si="1"/>
        <v>5698.3987534970092</v>
      </c>
      <c r="G42">
        <v>2.5299378292136525E-3</v>
      </c>
      <c r="H42">
        <f t="shared" si="2"/>
        <v>6236.5679999999993</v>
      </c>
      <c r="J42">
        <f t="shared" si="3"/>
        <v>9825.3372134763049</v>
      </c>
      <c r="M42">
        <v>201808</v>
      </c>
      <c r="N42">
        <f t="shared" si="4"/>
        <v>5069.470780114807</v>
      </c>
      <c r="O42">
        <v>-2.8199999999999999E-2</v>
      </c>
    </row>
    <row r="43" spans="1:15">
      <c r="M43">
        <v>201809</v>
      </c>
      <c r="N43">
        <f t="shared" si="4"/>
        <v>5225.1035330643317</v>
      </c>
      <c r="O43">
        <v>3.0700000000000002E-2</v>
      </c>
    </row>
    <row r="44" spans="1:15">
      <c r="M44">
        <v>201810</v>
      </c>
      <c r="N44">
        <f t="shared" si="4"/>
        <v>5656.1745745421395</v>
      </c>
      <c r="O44">
        <v>8.2500000000000004E-2</v>
      </c>
    </row>
    <row r="45" spans="1:15">
      <c r="M45">
        <v>201811</v>
      </c>
      <c r="N45">
        <f t="shared" si="4"/>
        <v>8674.3093275178235</v>
      </c>
      <c r="O45">
        <v>0.53359999999999996</v>
      </c>
    </row>
    <row r="46" spans="1:15">
      <c r="M46">
        <v>201812</v>
      </c>
      <c r="N46">
        <f t="shared" si="4"/>
        <v>6366.9430463980825</v>
      </c>
      <c r="O46">
        <v>-0.26600000000000001</v>
      </c>
    </row>
  </sheetData>
  <mergeCells count="4">
    <mergeCell ref="A1:A2"/>
    <mergeCell ref="A9:A10"/>
    <mergeCell ref="B9:B10"/>
    <mergeCell ref="P11:P22"/>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zoomScale="115" zoomScaleNormal="115" workbookViewId="0">
      <selection activeCell="A5" sqref="A5"/>
    </sheetView>
  </sheetViews>
  <sheetFormatPr defaultRowHeight="13.5"/>
  <cols>
    <col min="1" max="1" width="10.5" customWidth="1"/>
    <col min="2" max="2" width="15.625" customWidth="1"/>
    <col min="3" max="3" width="21.5" customWidth="1"/>
    <col min="4" max="4" width="29" customWidth="1"/>
    <col min="5" max="6" width="16" customWidth="1"/>
  </cols>
  <sheetData>
    <row r="1" spans="1:4">
      <c r="A1" s="46" t="s">
        <v>58</v>
      </c>
    </row>
    <row r="2" spans="1:4">
      <c r="A2" s="47"/>
    </row>
    <row r="3" spans="1:4">
      <c r="A3" t="s">
        <v>144</v>
      </c>
    </row>
    <row r="4" spans="1:4">
      <c r="A4" t="s">
        <v>155</v>
      </c>
    </row>
    <row r="5" spans="1:4">
      <c r="A5" t="s">
        <v>97</v>
      </c>
    </row>
    <row r="8" spans="1:4">
      <c r="A8" t="s">
        <v>64</v>
      </c>
    </row>
    <row r="9" spans="1:4">
      <c r="A9" s="20" t="s">
        <v>57</v>
      </c>
    </row>
    <row r="10" spans="1:4">
      <c r="A10" t="s">
        <v>145</v>
      </c>
    </row>
    <row r="11" spans="1:4">
      <c r="A11" t="s">
        <v>146</v>
      </c>
    </row>
    <row r="12" spans="1:4">
      <c r="A12" t="s">
        <v>59</v>
      </c>
      <c r="B12" t="s">
        <v>60</v>
      </c>
      <c r="C12" t="s">
        <v>61</v>
      </c>
      <c r="D12" t="s">
        <v>147</v>
      </c>
    </row>
    <row r="13" spans="1:4">
      <c r="A13" s="8">
        <v>-0.01</v>
      </c>
      <c r="B13">
        <v>0.61548643282594295</v>
      </c>
      <c r="C13">
        <v>1.4513567174056901E-2</v>
      </c>
      <c r="D13">
        <f>B13/SUM(B13:C13)</f>
        <v>0.97696259178721123</v>
      </c>
    </row>
    <row r="14" spans="1:4">
      <c r="A14" s="14">
        <v>-1E-4</v>
      </c>
      <c r="B14">
        <v>0.59410801963993498</v>
      </c>
      <c r="C14">
        <v>3.5891980360065502E-2</v>
      </c>
      <c r="D14">
        <f t="shared" ref="D14:D19" si="0">B14/SUM(B14:C14)</f>
        <v>0.94302860260307075</v>
      </c>
    </row>
    <row r="15" spans="1:4">
      <c r="A15" s="8">
        <v>0.01</v>
      </c>
      <c r="B15">
        <v>0.57664233576642299</v>
      </c>
      <c r="C15">
        <v>5.3357664233576602E-2</v>
      </c>
      <c r="D15">
        <f t="shared" si="0"/>
        <v>0.91530529486733869</v>
      </c>
    </row>
    <row r="16" spans="1:4">
      <c r="A16" s="8">
        <v>0.02</v>
      </c>
      <c r="B16">
        <v>0.55948553054662398</v>
      </c>
      <c r="C16">
        <v>7.0514469453376194E-2</v>
      </c>
      <c r="D16">
        <f t="shared" si="0"/>
        <v>0.8880722707089268</v>
      </c>
    </row>
    <row r="17" spans="1:12">
      <c r="A17" s="8">
        <v>0.03</v>
      </c>
      <c r="B17">
        <v>0.52606635071090002</v>
      </c>
      <c r="C17">
        <v>0.1039336492891</v>
      </c>
      <c r="D17">
        <f t="shared" si="0"/>
        <v>0.83502595350936515</v>
      </c>
    </row>
    <row r="18" spans="1:12">
      <c r="A18" s="8">
        <v>0.04</v>
      </c>
      <c r="B18">
        <v>0.43243243243243201</v>
      </c>
      <c r="C18">
        <v>0.19756756756756799</v>
      </c>
      <c r="D18" s="51">
        <f t="shared" si="0"/>
        <v>0.68640068640068574</v>
      </c>
    </row>
    <row r="19" spans="1:12">
      <c r="A19" s="21">
        <v>4.4999999999999998E-2</v>
      </c>
      <c r="B19">
        <v>0.27049180327868899</v>
      </c>
      <c r="C19">
        <v>0.35950819672131101</v>
      </c>
      <c r="D19">
        <f t="shared" si="0"/>
        <v>0.42935206869633175</v>
      </c>
    </row>
    <row r="20" spans="1:12">
      <c r="A20" s="8"/>
    </row>
    <row r="21" spans="1:12" ht="21" customHeight="1">
      <c r="A21" s="29" t="s">
        <v>54</v>
      </c>
      <c r="B21" s="29" t="s">
        <v>55</v>
      </c>
      <c r="C21" s="30" t="s">
        <v>62</v>
      </c>
      <c r="D21" s="30" t="s">
        <v>69</v>
      </c>
      <c r="E21" s="29" t="s">
        <v>56</v>
      </c>
      <c r="F21" s="29" t="s">
        <v>70</v>
      </c>
      <c r="G21" s="29"/>
      <c r="H21" s="30" t="s">
        <v>63</v>
      </c>
      <c r="I21" s="29"/>
      <c r="J21" s="30" t="s">
        <v>71</v>
      </c>
      <c r="K21" s="15"/>
      <c r="L21" s="16"/>
    </row>
    <row r="22" spans="1:12" ht="16.5">
      <c r="A22" s="1">
        <v>42736</v>
      </c>
      <c r="B22" s="24">
        <v>0.565913</v>
      </c>
      <c r="K22" s="17"/>
      <c r="L22" s="16"/>
    </row>
    <row r="23" spans="1:12" ht="16.5">
      <c r="A23" s="1">
        <v>42767</v>
      </c>
      <c r="B23" s="24">
        <v>0.44393500000000002</v>
      </c>
      <c r="K23" s="17"/>
      <c r="L23" s="16"/>
    </row>
    <row r="24" spans="1:12" ht="16.5">
      <c r="A24" s="1">
        <v>42795</v>
      </c>
      <c r="B24" s="24">
        <v>0.54</v>
      </c>
      <c r="K24" s="17"/>
      <c r="L24" s="16"/>
    </row>
    <row r="25" spans="1:12" ht="16.5">
      <c r="A25" s="1">
        <v>42826</v>
      </c>
      <c r="B25" s="24">
        <v>0.5</v>
      </c>
      <c r="K25" s="17"/>
      <c r="L25" s="16"/>
    </row>
    <row r="26" spans="1:12" ht="16.5">
      <c r="A26" s="1">
        <v>42856</v>
      </c>
      <c r="B26" s="24">
        <v>0.71</v>
      </c>
      <c r="K26" s="17"/>
      <c r="L26" s="16"/>
    </row>
    <row r="27" spans="1:12" ht="16.5">
      <c r="A27" s="1">
        <v>42887</v>
      </c>
      <c r="B27" s="24">
        <v>0.87</v>
      </c>
      <c r="K27" s="17"/>
      <c r="L27" s="16"/>
    </row>
    <row r="28" spans="1:12" ht="16.5">
      <c r="A28" s="22">
        <v>42917</v>
      </c>
      <c r="B28" s="27">
        <v>0.63</v>
      </c>
      <c r="C28" s="23">
        <v>0.68640000000000001</v>
      </c>
      <c r="D28" s="24">
        <f>B28*C28</f>
        <v>0.43243199999999998</v>
      </c>
      <c r="E28" s="24"/>
      <c r="F28" s="32">
        <f>D28/B28</f>
        <v>0.68640000000000001</v>
      </c>
      <c r="G28" s="24"/>
      <c r="H28" s="23">
        <v>0.83499999999999996</v>
      </c>
      <c r="I28" s="24">
        <f>B28*H28</f>
        <v>0.52605000000000002</v>
      </c>
      <c r="J28" s="24">
        <f>I28/B28</f>
        <v>0.83500000000000008</v>
      </c>
      <c r="K28" s="17"/>
      <c r="L28" s="16"/>
    </row>
    <row r="29" spans="1:12" ht="16.5">
      <c r="A29" s="22">
        <v>42948</v>
      </c>
      <c r="B29" s="27">
        <v>0.66</v>
      </c>
      <c r="C29" s="24"/>
      <c r="D29" s="24">
        <f>D28*(1+E29)</f>
        <v>0.45452927519999997</v>
      </c>
      <c r="E29" s="28">
        <v>5.11E-2</v>
      </c>
      <c r="F29" s="32">
        <f t="shared" ref="F29:F48" si="1">D29/B29</f>
        <v>0.68868071999999991</v>
      </c>
      <c r="G29" s="24"/>
      <c r="H29" s="24"/>
      <c r="I29" s="24">
        <f>I28*(1+E29)</f>
        <v>0.55293115500000001</v>
      </c>
      <c r="J29" s="24">
        <f t="shared" ref="J29:J48" si="2">I29/B29</f>
        <v>0.83777447727272725</v>
      </c>
      <c r="K29" s="17"/>
      <c r="L29" s="16"/>
    </row>
    <row r="30" spans="1:12" ht="16.5">
      <c r="A30" s="25">
        <v>42979</v>
      </c>
      <c r="B30" s="24">
        <v>0.74</v>
      </c>
      <c r="C30" s="24"/>
      <c r="D30" s="24">
        <f t="shared" ref="D30:D48" si="3">D29*(1+E30)</f>
        <v>0.48325552539263994</v>
      </c>
      <c r="E30" s="28">
        <v>6.3200000000000006E-2</v>
      </c>
      <c r="F30" s="32">
        <f t="shared" si="1"/>
        <v>0.65304800728735124</v>
      </c>
      <c r="G30" s="24"/>
      <c r="H30" s="24"/>
      <c r="I30" s="24">
        <f t="shared" ref="I30:I48" si="4">I29*(1+E30)</f>
        <v>0.58787640399599994</v>
      </c>
      <c r="J30" s="24">
        <f t="shared" si="2"/>
        <v>0.7944275729675675</v>
      </c>
      <c r="K30" s="17"/>
      <c r="L30" s="16"/>
    </row>
    <row r="31" spans="1:12" ht="16.5">
      <c r="A31" s="25">
        <v>43009</v>
      </c>
      <c r="B31" s="24">
        <v>0.78</v>
      </c>
      <c r="C31" s="24"/>
      <c r="D31" s="24">
        <f t="shared" si="3"/>
        <v>0.55419743652027953</v>
      </c>
      <c r="E31" s="28">
        <v>0.14680000000000001</v>
      </c>
      <c r="F31" s="32">
        <f t="shared" si="1"/>
        <v>0.71050953400035832</v>
      </c>
      <c r="G31" s="24"/>
      <c r="H31" s="24"/>
      <c r="I31" s="24">
        <f t="shared" si="4"/>
        <v>0.67417666010261279</v>
      </c>
      <c r="J31" s="24">
        <f t="shared" si="2"/>
        <v>0.86432905141360616</v>
      </c>
      <c r="K31" s="17"/>
      <c r="L31" s="16"/>
    </row>
    <row r="32" spans="1:12" ht="16.5">
      <c r="A32" s="25">
        <v>43040</v>
      </c>
      <c r="B32" s="24">
        <v>0.98</v>
      </c>
      <c r="C32" s="24"/>
      <c r="D32" s="24">
        <f t="shared" si="3"/>
        <v>0.90012747639623802</v>
      </c>
      <c r="E32" s="28">
        <v>0.62419999999999998</v>
      </c>
      <c r="F32" s="32">
        <f t="shared" si="1"/>
        <v>0.91849742489412045</v>
      </c>
      <c r="G32" s="24"/>
      <c r="H32" s="24"/>
      <c r="I32" s="24">
        <f t="shared" si="4"/>
        <v>1.0949977313386638</v>
      </c>
      <c r="J32" s="24">
        <f t="shared" si="2"/>
        <v>1.1173446238149631</v>
      </c>
      <c r="K32" s="17"/>
      <c r="L32" s="16"/>
    </row>
    <row r="33" spans="1:14" ht="16.5">
      <c r="A33" s="25">
        <v>43070</v>
      </c>
      <c r="B33" s="24">
        <v>0.84</v>
      </c>
      <c r="C33" s="24"/>
      <c r="D33" s="24">
        <f t="shared" si="3"/>
        <v>0.62756887654345717</v>
      </c>
      <c r="E33" s="28">
        <v>-0.30280000000000001</v>
      </c>
      <c r="F33" s="32">
        <f t="shared" si="1"/>
        <v>0.74710580540887761</v>
      </c>
      <c r="G33" s="24"/>
      <c r="H33" s="24"/>
      <c r="I33" s="24">
        <f t="shared" si="4"/>
        <v>0.76343241828931652</v>
      </c>
      <c r="J33" s="24">
        <f t="shared" si="2"/>
        <v>0.90884811701109114</v>
      </c>
      <c r="K33" s="17"/>
      <c r="L33" s="16"/>
    </row>
    <row r="34" spans="1:14" ht="16.5">
      <c r="A34" s="25">
        <v>43101</v>
      </c>
      <c r="B34" s="24">
        <v>0.83</v>
      </c>
      <c r="C34" s="24"/>
      <c r="D34" s="24">
        <f t="shared" si="3"/>
        <v>0.56522087096413043</v>
      </c>
      <c r="E34" s="24">
        <v>-9.9348466614101336E-2</v>
      </c>
      <c r="F34" s="32">
        <f t="shared" si="1"/>
        <v>0.68098900116160299</v>
      </c>
      <c r="G34" s="24"/>
      <c r="H34" s="24"/>
      <c r="I34" s="24">
        <f t="shared" si="4"/>
        <v>0.68758657816877766</v>
      </c>
      <c r="J34" s="24">
        <f t="shared" si="2"/>
        <v>0.82841756405876832</v>
      </c>
      <c r="K34" s="18"/>
      <c r="L34" s="18"/>
      <c r="M34" s="18"/>
      <c r="N34" s="18"/>
    </row>
    <row r="35" spans="1:14" ht="16.5">
      <c r="A35" s="25">
        <v>43132</v>
      </c>
      <c r="B35" s="24">
        <v>0.5</v>
      </c>
      <c r="C35" s="24"/>
      <c r="D35" s="31">
        <f t="shared" si="3"/>
        <v>0.59093842059299839</v>
      </c>
      <c r="E35" s="24">
        <v>4.5499999999999999E-2</v>
      </c>
      <c r="F35" s="33">
        <f t="shared" si="1"/>
        <v>1.1818768411859968</v>
      </c>
      <c r="G35" s="24"/>
      <c r="H35" s="24"/>
      <c r="I35" s="24">
        <f t="shared" si="4"/>
        <v>0.71887176747545711</v>
      </c>
      <c r="J35" s="24">
        <f t="shared" si="2"/>
        <v>1.4377435349509142</v>
      </c>
      <c r="K35" s="15"/>
      <c r="L35" s="16"/>
      <c r="M35" s="18"/>
      <c r="N35" s="15"/>
    </row>
    <row r="36" spans="1:14" ht="16.5">
      <c r="A36" s="25">
        <v>43160</v>
      </c>
      <c r="B36" s="24">
        <v>0.87</v>
      </c>
      <c r="C36" s="24"/>
      <c r="D36" s="24">
        <f t="shared" si="3"/>
        <v>0.69843011929886478</v>
      </c>
      <c r="E36" s="24">
        <v>0.18190000000000001</v>
      </c>
      <c r="F36" s="32">
        <f t="shared" si="1"/>
        <v>0.80279324057340784</v>
      </c>
      <c r="G36" s="24"/>
      <c r="H36" s="24"/>
      <c r="I36" s="24">
        <f t="shared" si="4"/>
        <v>0.84963454197924271</v>
      </c>
      <c r="J36" s="24">
        <f t="shared" si="2"/>
        <v>0.97659142756234796</v>
      </c>
      <c r="K36" s="15"/>
      <c r="L36" s="16"/>
      <c r="M36" s="18"/>
      <c r="N36" s="19"/>
    </row>
    <row r="37" spans="1:14" ht="16.5">
      <c r="A37" s="25">
        <v>43191</v>
      </c>
      <c r="B37" s="24">
        <v>0.68</v>
      </c>
      <c r="C37" s="24"/>
      <c r="D37" s="24">
        <f t="shared" si="3"/>
        <v>0.63417454832336928</v>
      </c>
      <c r="E37" s="24">
        <v>-9.1999999999999998E-2</v>
      </c>
      <c r="F37" s="32">
        <f t="shared" si="1"/>
        <v>0.93260962988730767</v>
      </c>
      <c r="G37" s="24"/>
      <c r="H37" s="24"/>
      <c r="I37" s="24">
        <f t="shared" si="4"/>
        <v>0.77146816411715236</v>
      </c>
      <c r="J37" s="24">
        <f t="shared" si="2"/>
        <v>1.1345120060546356</v>
      </c>
      <c r="K37" s="15"/>
      <c r="L37" s="16"/>
      <c r="M37" s="18"/>
      <c r="N37" s="19"/>
    </row>
    <row r="38" spans="1:14" ht="16.5">
      <c r="A38" s="25">
        <v>43221</v>
      </c>
      <c r="B38" s="24">
        <v>0.76</v>
      </c>
      <c r="C38" s="24"/>
      <c r="D38" s="24">
        <f t="shared" si="3"/>
        <v>0.61318337077386575</v>
      </c>
      <c r="E38" s="24">
        <v>-3.3099999999999997E-2</v>
      </c>
      <c r="F38" s="32">
        <f t="shared" si="1"/>
        <v>0.80682022470245496</v>
      </c>
      <c r="G38" s="24"/>
      <c r="H38" s="24"/>
      <c r="I38" s="24">
        <f t="shared" si="4"/>
        <v>0.74593256788487461</v>
      </c>
      <c r="J38" s="24">
        <f t="shared" si="2"/>
        <v>0.98149022090115079</v>
      </c>
      <c r="K38" s="15"/>
      <c r="L38" s="16"/>
      <c r="M38" s="18"/>
      <c r="N38" s="19"/>
    </row>
    <row r="39" spans="1:14" ht="16.5">
      <c r="A39" s="25">
        <v>43252</v>
      </c>
      <c r="B39" s="24">
        <v>0.87</v>
      </c>
      <c r="C39" s="24"/>
      <c r="D39" s="24">
        <f t="shared" si="3"/>
        <v>0.61214095904355015</v>
      </c>
      <c r="E39" s="24">
        <v>-1.6999999999999999E-3</v>
      </c>
      <c r="F39" s="32">
        <f t="shared" si="1"/>
        <v>0.70361029775120709</v>
      </c>
      <c r="G39" s="24"/>
      <c r="H39" s="24"/>
      <c r="I39" s="24">
        <f t="shared" si="4"/>
        <v>0.74466448251947026</v>
      </c>
      <c r="J39" s="24">
        <f t="shared" si="2"/>
        <v>0.85593618680398886</v>
      </c>
      <c r="K39" s="15"/>
      <c r="L39" s="16"/>
      <c r="M39" s="18"/>
      <c r="N39" s="19"/>
    </row>
    <row r="40" spans="1:14" ht="16.5">
      <c r="A40" s="25">
        <v>43282</v>
      </c>
      <c r="B40" s="24">
        <v>0.81</v>
      </c>
      <c r="C40" s="24"/>
      <c r="D40" s="24">
        <f t="shared" si="3"/>
        <v>0.57975870231014637</v>
      </c>
      <c r="E40" s="24">
        <v>-5.2900000000000003E-2</v>
      </c>
      <c r="F40" s="32">
        <f t="shared" si="1"/>
        <v>0.71575148433351399</v>
      </c>
      <c r="G40" s="24"/>
      <c r="H40" s="24"/>
      <c r="I40" s="24">
        <f t="shared" si="4"/>
        <v>0.7052717313941903</v>
      </c>
      <c r="J40" s="24">
        <f t="shared" si="2"/>
        <v>0.87070584122739536</v>
      </c>
      <c r="K40" s="15"/>
      <c r="L40" s="16"/>
      <c r="M40" s="18"/>
      <c r="N40" s="19"/>
    </row>
    <row r="41" spans="1:14" ht="16.5">
      <c r="A41" s="25">
        <v>43313</v>
      </c>
      <c r="B41" s="24">
        <v>0.91</v>
      </c>
      <c r="C41" s="24"/>
      <c r="D41" s="24">
        <f t="shared" si="3"/>
        <v>0.56340950690500025</v>
      </c>
      <c r="E41" s="24">
        <v>-2.8199999999999999E-2</v>
      </c>
      <c r="F41" s="32">
        <f t="shared" si="1"/>
        <v>0.61913132626923106</v>
      </c>
      <c r="G41" s="24"/>
      <c r="H41" s="24"/>
      <c r="I41" s="24">
        <f t="shared" si="4"/>
        <v>0.6853830685688741</v>
      </c>
      <c r="J41" s="24">
        <f t="shared" si="2"/>
        <v>0.75316820721854294</v>
      </c>
      <c r="K41" s="15"/>
      <c r="L41" s="16"/>
      <c r="M41" s="18"/>
      <c r="N41" s="19"/>
    </row>
    <row r="42" spans="1:14" ht="16.5">
      <c r="A42" s="25">
        <v>43344</v>
      </c>
      <c r="B42" s="24">
        <v>0.95</v>
      </c>
      <c r="C42" s="24"/>
      <c r="D42" s="24">
        <f t="shared" si="3"/>
        <v>0.58070617876698372</v>
      </c>
      <c r="E42" s="24">
        <v>3.0700000000000002E-2</v>
      </c>
      <c r="F42" s="32">
        <f t="shared" si="1"/>
        <v>0.61126966185998288</v>
      </c>
      <c r="G42" s="24"/>
      <c r="H42" s="24"/>
      <c r="I42" s="24">
        <f t="shared" si="4"/>
        <v>0.70642432877393846</v>
      </c>
      <c r="J42" s="24">
        <f t="shared" si="2"/>
        <v>0.74360455660414582</v>
      </c>
      <c r="K42" s="15"/>
      <c r="L42" s="16"/>
      <c r="M42" s="18"/>
      <c r="N42" s="19"/>
    </row>
    <row r="43" spans="1:14" ht="16.5">
      <c r="A43" s="25">
        <v>43374</v>
      </c>
      <c r="B43" s="24">
        <v>0.98</v>
      </c>
      <c r="C43" s="24"/>
      <c r="D43" s="24">
        <f t="shared" si="3"/>
        <v>0.62861443851525989</v>
      </c>
      <c r="E43" s="24">
        <v>8.2500000000000004E-2</v>
      </c>
      <c r="F43" s="32">
        <f t="shared" si="1"/>
        <v>0.64144330460740806</v>
      </c>
      <c r="G43" s="24"/>
      <c r="H43" s="24"/>
      <c r="I43" s="24">
        <f t="shared" si="4"/>
        <v>0.76470433589778841</v>
      </c>
      <c r="J43" s="24">
        <f t="shared" si="2"/>
        <v>0.78031054683447798</v>
      </c>
      <c r="K43" s="15"/>
      <c r="L43" s="16"/>
      <c r="M43" s="18"/>
      <c r="N43" s="19"/>
    </row>
    <row r="44" spans="1:14" ht="16.5">
      <c r="A44" s="25">
        <v>43405</v>
      </c>
      <c r="B44" s="24">
        <v>1.21</v>
      </c>
      <c r="C44" s="24"/>
      <c r="D44" s="24">
        <f t="shared" si="3"/>
        <v>0.96404310290700246</v>
      </c>
      <c r="E44" s="24">
        <v>0.53359999999999996</v>
      </c>
      <c r="F44" s="32">
        <f t="shared" si="1"/>
        <v>0.7967298371132252</v>
      </c>
      <c r="G44" s="24"/>
      <c r="H44" s="24"/>
      <c r="I44" s="24">
        <f t="shared" si="4"/>
        <v>1.1727505695328482</v>
      </c>
      <c r="J44" s="24">
        <f t="shared" si="2"/>
        <v>0.96921534672136211</v>
      </c>
      <c r="K44" s="15"/>
      <c r="L44" s="16"/>
      <c r="M44" s="18"/>
      <c r="N44" s="19"/>
    </row>
    <row r="45" spans="1:14" ht="16.5">
      <c r="A45" s="25">
        <v>43435</v>
      </c>
      <c r="B45" s="24">
        <v>1.08</v>
      </c>
      <c r="C45" s="24"/>
      <c r="D45" s="24">
        <f t="shared" si="3"/>
        <v>0.70760763753373979</v>
      </c>
      <c r="E45" s="24">
        <v>-0.26600000000000001</v>
      </c>
      <c r="F45" s="32">
        <f t="shared" si="1"/>
        <v>0.65519225697568495</v>
      </c>
      <c r="G45" s="24"/>
      <c r="H45" s="24"/>
      <c r="I45" s="24">
        <f t="shared" si="4"/>
        <v>0.86079891803711051</v>
      </c>
      <c r="J45" s="24">
        <f t="shared" si="2"/>
        <v>0.79703603521954669</v>
      </c>
      <c r="K45" s="15"/>
      <c r="L45" s="16"/>
      <c r="M45" s="18"/>
      <c r="N45" s="19"/>
    </row>
    <row r="46" spans="1:14" ht="16.5">
      <c r="A46" s="25">
        <v>43496</v>
      </c>
      <c r="B46" s="24">
        <v>1.02</v>
      </c>
      <c r="C46" s="24"/>
      <c r="D46" s="24">
        <f t="shared" si="3"/>
        <v>0.68507899803774497</v>
      </c>
      <c r="E46" s="24">
        <v>-3.1837756266332867E-2</v>
      </c>
      <c r="F46" s="32">
        <f t="shared" si="1"/>
        <v>0.67164607650759311</v>
      </c>
      <c r="G46" s="24"/>
      <c r="H46" s="24"/>
      <c r="I46" s="24">
        <f t="shared" si="4"/>
        <v>0.83339301189032189</v>
      </c>
      <c r="J46" s="24">
        <f t="shared" si="2"/>
        <v>0.81705197244149208</v>
      </c>
      <c r="K46" s="15"/>
      <c r="L46" s="16"/>
      <c r="M46" s="18"/>
      <c r="N46" s="19"/>
    </row>
    <row r="47" spans="1:14" ht="16.5">
      <c r="A47" s="25">
        <v>43524</v>
      </c>
      <c r="B47" s="26">
        <v>0.62721300000000002</v>
      </c>
      <c r="C47" s="24"/>
      <c r="D47" s="31">
        <f t="shared" si="3"/>
        <v>0.78099005776302932</v>
      </c>
      <c r="E47" s="28">
        <v>0.14000000000000001</v>
      </c>
      <c r="F47" s="33">
        <f>D47/B47</f>
        <v>1.2451751761571097</v>
      </c>
      <c r="G47" s="24"/>
      <c r="H47" s="24"/>
      <c r="I47" s="24">
        <f t="shared" si="4"/>
        <v>0.95006803355496705</v>
      </c>
      <c r="J47" s="24">
        <f t="shared" si="2"/>
        <v>1.5147454430232903</v>
      </c>
    </row>
    <row r="48" spans="1:14" ht="16.5">
      <c r="A48" s="25">
        <v>43555</v>
      </c>
      <c r="B48" s="26">
        <v>1.049229</v>
      </c>
      <c r="C48" s="24"/>
      <c r="D48" s="24">
        <f t="shared" si="3"/>
        <v>0.9271132975704921</v>
      </c>
      <c r="E48" s="28">
        <v>0.18709999999999999</v>
      </c>
      <c r="F48" s="32">
        <f t="shared" si="1"/>
        <v>0.8836138703471712</v>
      </c>
      <c r="G48" s="24"/>
      <c r="H48" s="24"/>
      <c r="I48" s="24">
        <f t="shared" si="4"/>
        <v>1.1278257626331014</v>
      </c>
      <c r="J48" s="24">
        <f t="shared" si="2"/>
        <v>1.0749090643063635</v>
      </c>
    </row>
  </sheetData>
  <mergeCells count="1">
    <mergeCell ref="A1:A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tabSelected="1" workbookViewId="0">
      <selection activeCell="I17" sqref="I17"/>
    </sheetView>
  </sheetViews>
  <sheetFormatPr defaultRowHeight="13.5"/>
  <cols>
    <col min="1" max="1" width="11.75" customWidth="1"/>
    <col min="3" max="3" width="14.625" customWidth="1"/>
    <col min="4" max="4" width="24.125" customWidth="1"/>
    <col min="5" max="5" width="9.875" customWidth="1"/>
    <col min="8" max="8" width="10" customWidth="1"/>
    <col min="9" max="9" width="9.875" customWidth="1"/>
    <col min="10" max="10" width="9.25" customWidth="1"/>
  </cols>
  <sheetData>
    <row r="1" spans="1:1" ht="13.5" customHeight="1">
      <c r="A1" s="46" t="s">
        <v>96</v>
      </c>
    </row>
    <row r="2" spans="1:1" ht="39" customHeight="1">
      <c r="A2" s="47"/>
    </row>
    <row r="3" spans="1:1" ht="13.5" customHeight="1">
      <c r="A3" t="s">
        <v>85</v>
      </c>
    </row>
    <row r="4" spans="1:1">
      <c r="A4" t="s">
        <v>84</v>
      </c>
    </row>
    <row r="5" spans="1:1">
      <c r="A5" t="s">
        <v>90</v>
      </c>
    </row>
    <row r="6" spans="1:1">
      <c r="A6" t="s">
        <v>149</v>
      </c>
    </row>
    <row r="7" spans="1:1">
      <c r="A7" t="s">
        <v>86</v>
      </c>
    </row>
    <row r="10" spans="1:1">
      <c r="A10" t="s">
        <v>87</v>
      </c>
    </row>
    <row r="12" spans="1:1">
      <c r="A12" t="s">
        <v>88</v>
      </c>
    </row>
    <row r="13" spans="1:1">
      <c r="A13" t="s">
        <v>89</v>
      </c>
    </row>
    <row r="19" spans="1:63">
      <c r="A19" t="s">
        <v>148</v>
      </c>
      <c r="B19" s="8">
        <v>1.4</v>
      </c>
      <c r="I19" s="8">
        <v>1.3</v>
      </c>
      <c r="M19" s="8">
        <v>1.2</v>
      </c>
      <c r="Q19" s="8">
        <v>1.1000000000000001</v>
      </c>
      <c r="U19" s="8">
        <v>1</v>
      </c>
      <c r="Y19" s="8">
        <v>0.95</v>
      </c>
      <c r="AC19" s="8">
        <v>0.93</v>
      </c>
      <c r="AG19" s="21">
        <v>0.92500000000000004</v>
      </c>
      <c r="AK19" s="8">
        <v>0.92</v>
      </c>
      <c r="AO19" s="8">
        <v>0.9</v>
      </c>
      <c r="AS19" s="8">
        <v>0.85</v>
      </c>
      <c r="AW19" s="8">
        <v>0.88</v>
      </c>
      <c r="BA19" s="8">
        <v>0.89</v>
      </c>
      <c r="BE19" s="21">
        <v>0.89500000000000002</v>
      </c>
      <c r="BI19" s="14">
        <v>0.89990000000000003</v>
      </c>
    </row>
    <row r="20" spans="1:63" ht="40.5">
      <c r="B20" s="42"/>
      <c r="C20" s="43" t="s">
        <v>91</v>
      </c>
      <c r="D20" s="43" t="s">
        <v>92</v>
      </c>
      <c r="E20" s="43" t="s">
        <v>93</v>
      </c>
      <c r="F20" s="43" t="s">
        <v>94</v>
      </c>
      <c r="G20" s="43" t="s">
        <v>95</v>
      </c>
      <c r="H20" s="42"/>
      <c r="I20" s="44" t="s">
        <v>93</v>
      </c>
      <c r="J20" s="43" t="s">
        <v>94</v>
      </c>
      <c r="K20" s="43" t="s">
        <v>95</v>
      </c>
      <c r="L20" s="42"/>
      <c r="M20" s="43" t="s">
        <v>93</v>
      </c>
      <c r="N20" s="43" t="s">
        <v>94</v>
      </c>
      <c r="O20" s="43" t="s">
        <v>95</v>
      </c>
      <c r="P20" s="42"/>
      <c r="Q20" s="43" t="s">
        <v>93</v>
      </c>
      <c r="R20" s="43" t="s">
        <v>94</v>
      </c>
      <c r="S20" s="43" t="s">
        <v>95</v>
      </c>
      <c r="T20" s="42"/>
      <c r="U20" s="43" t="s">
        <v>93</v>
      </c>
      <c r="V20" s="43" t="s">
        <v>94</v>
      </c>
      <c r="W20" s="43" t="s">
        <v>95</v>
      </c>
      <c r="X20" s="42"/>
      <c r="Y20" s="43" t="s">
        <v>93</v>
      </c>
      <c r="Z20" s="43" t="s">
        <v>94</v>
      </c>
      <c r="AA20" s="43" t="s">
        <v>95</v>
      </c>
      <c r="AB20" s="42"/>
      <c r="AC20" s="43" t="s">
        <v>93</v>
      </c>
      <c r="AD20" s="43" t="s">
        <v>94</v>
      </c>
      <c r="AE20" s="43" t="s">
        <v>95</v>
      </c>
      <c r="AF20" s="42"/>
      <c r="AG20" s="43" t="s">
        <v>93</v>
      </c>
      <c r="AH20" s="43" t="s">
        <v>94</v>
      </c>
      <c r="AI20" s="43" t="s">
        <v>95</v>
      </c>
      <c r="AJ20" s="42"/>
      <c r="AK20" s="43" t="s">
        <v>93</v>
      </c>
      <c r="AL20" s="43" t="s">
        <v>94</v>
      </c>
      <c r="AM20" s="43" t="s">
        <v>95</v>
      </c>
      <c r="AN20" s="42"/>
      <c r="AO20" s="43" t="s">
        <v>93</v>
      </c>
      <c r="AP20" s="43" t="s">
        <v>94</v>
      </c>
      <c r="AQ20" s="43" t="s">
        <v>95</v>
      </c>
      <c r="AR20" s="42"/>
      <c r="AS20" s="43" t="s">
        <v>93</v>
      </c>
      <c r="AT20" s="43" t="s">
        <v>94</v>
      </c>
      <c r="AU20" s="43" t="s">
        <v>95</v>
      </c>
      <c r="AV20" s="42"/>
      <c r="AW20" s="43" t="s">
        <v>93</v>
      </c>
      <c r="AX20" s="43" t="s">
        <v>94</v>
      </c>
      <c r="AY20" s="43" t="s">
        <v>95</v>
      </c>
      <c r="AZ20" s="42"/>
      <c r="BA20" s="43" t="s">
        <v>93</v>
      </c>
      <c r="BB20" s="43" t="s">
        <v>94</v>
      </c>
      <c r="BC20" s="43" t="s">
        <v>95</v>
      </c>
      <c r="BD20" s="42"/>
      <c r="BE20" s="43" t="s">
        <v>93</v>
      </c>
      <c r="BF20" s="43" t="s">
        <v>94</v>
      </c>
      <c r="BG20" s="43" t="s">
        <v>95</v>
      </c>
      <c r="BH20" s="42"/>
      <c r="BI20" s="43" t="s">
        <v>93</v>
      </c>
      <c r="BJ20" s="43" t="s">
        <v>94</v>
      </c>
      <c r="BK20" s="43" t="s">
        <v>95</v>
      </c>
    </row>
    <row r="21" spans="1:63">
      <c r="B21" s="40">
        <v>0</v>
      </c>
      <c r="C21">
        <v>5101</v>
      </c>
      <c r="D21" s="41">
        <v>42947</v>
      </c>
      <c r="E21">
        <v>0.63743860852279699</v>
      </c>
      <c r="F21">
        <v>0.4195754716981156</v>
      </c>
      <c r="G21" s="45">
        <v>0.65822098957959518</v>
      </c>
      <c r="I21">
        <v>0.63743860852279699</v>
      </c>
      <c r="J21">
        <v>0.44160361854852431</v>
      </c>
      <c r="K21" s="45">
        <v>0.69277827330211217</v>
      </c>
      <c r="M21">
        <v>0.63743860852279699</v>
      </c>
      <c r="N21">
        <v>0.44204009433963498</v>
      </c>
      <c r="O21" s="45">
        <v>0.69346300714985032</v>
      </c>
      <c r="Q21">
        <v>0.63743860852279699</v>
      </c>
      <c r="R21">
        <v>0.43958397772962282</v>
      </c>
      <c r="S21" s="45">
        <v>0.68960990415738477</v>
      </c>
      <c r="U21">
        <v>0.63743860852279699</v>
      </c>
      <c r="V21">
        <v>0.43832547169820102</v>
      </c>
      <c r="W21" s="45">
        <v>0.6876355869218187</v>
      </c>
      <c r="Y21">
        <v>0.63743860852279699</v>
      </c>
      <c r="Z21">
        <v>0.44845626071986872</v>
      </c>
      <c r="AA21" s="45">
        <v>0.70352855117941981</v>
      </c>
      <c r="AC21">
        <v>0.63743860852279699</v>
      </c>
      <c r="AD21">
        <v>0.46972002435006638</v>
      </c>
      <c r="AE21" s="45">
        <v>0.73688668692126702</v>
      </c>
      <c r="AG21">
        <v>0.63743860852279699</v>
      </c>
      <c r="AH21">
        <v>0.43993386500797083</v>
      </c>
      <c r="AI21" s="45">
        <v>0.69015879980579697</v>
      </c>
      <c r="AJ21">
        <v>201707</v>
      </c>
      <c r="AK21">
        <v>0.63743860852279699</v>
      </c>
      <c r="AL21">
        <v>0.43286725067422099</v>
      </c>
      <c r="AM21" s="45">
        <v>0.67907284699517889</v>
      </c>
      <c r="AO21">
        <v>0.63743860852279699</v>
      </c>
      <c r="AP21">
        <v>0.42594339622638677</v>
      </c>
      <c r="AQ21" s="45">
        <v>0.6682108528278039</v>
      </c>
      <c r="AS21">
        <v>0.63743860852279699</v>
      </c>
      <c r="AT21">
        <v>0.28396226415073922</v>
      </c>
      <c r="AU21" s="45">
        <v>0.44547390188491193</v>
      </c>
      <c r="AW21">
        <v>0.63743860852279699</v>
      </c>
      <c r="AX21">
        <v>0.35495283018853979</v>
      </c>
      <c r="AY21" s="45">
        <v>0.55684237735632158</v>
      </c>
      <c r="BA21">
        <v>0.63743860852279699</v>
      </c>
      <c r="BB21">
        <v>0.38722126929664641</v>
      </c>
      <c r="BC21" s="45">
        <v>0.60746441166153176</v>
      </c>
      <c r="BE21">
        <v>0.63743860852279699</v>
      </c>
      <c r="BF21">
        <v>0.40566037735842581</v>
      </c>
      <c r="BG21" s="45">
        <v>0.63639128840737291</v>
      </c>
      <c r="BH21">
        <v>201707</v>
      </c>
      <c r="BI21">
        <v>0.63743860852279699</v>
      </c>
      <c r="BJ21">
        <v>0.4217261348772755</v>
      </c>
      <c r="BK21" s="45">
        <v>0.66159490378937902</v>
      </c>
    </row>
    <row r="22" spans="1:63">
      <c r="B22" s="40">
        <v>1</v>
      </c>
      <c r="C22">
        <v>5101</v>
      </c>
      <c r="D22" s="41">
        <v>42978</v>
      </c>
      <c r="E22">
        <v>0.68089038850696038</v>
      </c>
      <c r="F22">
        <v>0.44957547169811579</v>
      </c>
      <c r="G22" s="45">
        <v>0.66027583776580223</v>
      </c>
      <c r="I22">
        <v>0.68089038850696038</v>
      </c>
      <c r="J22">
        <v>0.47092329025943103</v>
      </c>
      <c r="K22" s="45">
        <v>0.69162863539909847</v>
      </c>
      <c r="M22">
        <v>0.68089038850696038</v>
      </c>
      <c r="N22">
        <v>0.4691311567342395</v>
      </c>
      <c r="O22" s="45">
        <v>0.68899659130589097</v>
      </c>
      <c r="Q22">
        <v>0.68089038850696038</v>
      </c>
      <c r="R22">
        <v>0.46427946884177601</v>
      </c>
      <c r="S22" s="45">
        <v>0.68187108626960735</v>
      </c>
      <c r="U22">
        <v>0.68089038850696038</v>
      </c>
      <c r="V22">
        <v>0.46071164370495088</v>
      </c>
      <c r="W22" s="45">
        <v>0.67663114574900662</v>
      </c>
      <c r="Y22">
        <v>0.68089038850696038</v>
      </c>
      <c r="Z22">
        <v>0.47021465409712282</v>
      </c>
      <c r="AA22" s="45">
        <v>0.69058788614742805</v>
      </c>
      <c r="AC22">
        <v>0.68089038850696038</v>
      </c>
      <c r="AD22">
        <v>0.49203031102818229</v>
      </c>
      <c r="AE22" s="45">
        <v>0.72262778170080244</v>
      </c>
      <c r="AG22">
        <v>0.68089038850696038</v>
      </c>
      <c r="AH22">
        <v>0.46071705723347389</v>
      </c>
      <c r="AI22" s="45">
        <v>0.67663909640980957</v>
      </c>
      <c r="AK22">
        <v>0.68089038850696038</v>
      </c>
      <c r="AL22">
        <v>0.45320606748258058</v>
      </c>
      <c r="AM22" s="45">
        <v>0.66560796735045658</v>
      </c>
      <c r="AO22">
        <v>0.68089038850696038</v>
      </c>
      <c r="AP22">
        <v>0.44552181106618322</v>
      </c>
      <c r="AQ22" s="45">
        <v>0.65432236757389461</v>
      </c>
      <c r="AS22">
        <v>0.68089038850696038</v>
      </c>
      <c r="AT22">
        <v>0.2962894142350474</v>
      </c>
      <c r="AU22" s="45">
        <v>0.43514994371523369</v>
      </c>
      <c r="AW22">
        <v>0.68089038850696038</v>
      </c>
      <c r="AX22">
        <v>0.37090561265059102</v>
      </c>
      <c r="AY22" s="45">
        <v>0.54473615564452837</v>
      </c>
      <c r="BA22">
        <v>0.68089038850696038</v>
      </c>
      <c r="BB22">
        <v>0.40482206647585423</v>
      </c>
      <c r="BC22" s="45">
        <v>0.59454807015786781</v>
      </c>
      <c r="BE22">
        <v>0.68089038850696038</v>
      </c>
      <c r="BF22">
        <v>0.42420289723315191</v>
      </c>
      <c r="BG22" s="45">
        <v>0.62301202130835409</v>
      </c>
      <c r="BI22">
        <v>0.68089038850696038</v>
      </c>
      <c r="BJ22">
        <v>0.44108916561540862</v>
      </c>
      <c r="BK22" s="45">
        <v>0.64781229557758624</v>
      </c>
    </row>
    <row r="23" spans="1:63">
      <c r="B23" s="40">
        <v>2</v>
      </c>
      <c r="C23">
        <v>5101</v>
      </c>
      <c r="D23" s="41">
        <v>43008</v>
      </c>
      <c r="E23">
        <v>0.73548836983243593</v>
      </c>
      <c r="F23">
        <v>0.48931905625781402</v>
      </c>
      <c r="G23" s="45">
        <v>0.66529815606641618</v>
      </c>
      <c r="I23">
        <v>0.73548836983243593</v>
      </c>
      <c r="J23">
        <v>0.50958044735464414</v>
      </c>
      <c r="K23" s="45">
        <v>0.69284637018902184</v>
      </c>
      <c r="M23">
        <v>0.73548836983243593</v>
      </c>
      <c r="N23">
        <v>0.50467889004075772</v>
      </c>
      <c r="O23" s="45">
        <v>0.68618201285186486</v>
      </c>
      <c r="Q23">
        <v>0.73548836983243593</v>
      </c>
      <c r="R23">
        <v>0.49652789722419632</v>
      </c>
      <c r="S23" s="45">
        <v>0.67509959040864065</v>
      </c>
      <c r="U23">
        <v>0.73548836983243593</v>
      </c>
      <c r="V23">
        <v>0.48980310779862812</v>
      </c>
      <c r="W23" s="45">
        <v>0.66595629229353892</v>
      </c>
      <c r="Y23">
        <v>0.73548836983243593</v>
      </c>
      <c r="Z23">
        <v>0.49842160581464962</v>
      </c>
      <c r="AA23" s="45">
        <v>0.67767435388299002</v>
      </c>
      <c r="AC23">
        <v>0.73548836983243593</v>
      </c>
      <c r="AD23">
        <v>0.52092454576118385</v>
      </c>
      <c r="AE23" s="45">
        <v>0.7082702692904097</v>
      </c>
      <c r="AG23">
        <v>0.73548836983243593</v>
      </c>
      <c r="AH23">
        <v>0.48762697771771302</v>
      </c>
      <c r="AI23" s="45">
        <v>0.66299753703625186</v>
      </c>
      <c r="AK23">
        <v>0.73548836983243593</v>
      </c>
      <c r="AL23">
        <v>0.47953419259469032</v>
      </c>
      <c r="AM23" s="45">
        <v>0.65199425614838902</v>
      </c>
      <c r="AO23">
        <v>0.73548836983243593</v>
      </c>
      <c r="AP23">
        <v>0.47084088808975882</v>
      </c>
      <c r="AQ23" s="45">
        <v>0.64017448460405846</v>
      </c>
      <c r="AS23">
        <v>0.73548836983243593</v>
      </c>
      <c r="AT23">
        <v>0.31219213566032628</v>
      </c>
      <c r="AU23" s="45">
        <v>0.42446916697194292</v>
      </c>
      <c r="AW23">
        <v>0.73548836983243593</v>
      </c>
      <c r="AX23">
        <v>0.39151582505742327</v>
      </c>
      <c r="AY23" s="45">
        <v>0.53232089196273913</v>
      </c>
      <c r="BA23">
        <v>0.73548836983243593</v>
      </c>
      <c r="BB23">
        <v>0.42757254701437059</v>
      </c>
      <c r="BC23" s="45">
        <v>0.58134508246783445</v>
      </c>
      <c r="BE23">
        <v>0.73548836983243593</v>
      </c>
      <c r="BF23">
        <v>0.44817648624943002</v>
      </c>
      <c r="BG23" s="45">
        <v>0.60935903901721333</v>
      </c>
      <c r="BI23">
        <v>0.73548836983243593</v>
      </c>
      <c r="BJ23">
        <v>0.46612848226661491</v>
      </c>
      <c r="BK23" s="45">
        <v>0.63376730535224035</v>
      </c>
    </row>
    <row r="24" spans="1:63">
      <c r="B24" s="40">
        <v>3</v>
      </c>
      <c r="C24">
        <v>5101</v>
      </c>
      <c r="D24" s="41">
        <v>43039</v>
      </c>
      <c r="E24">
        <v>0.76329670348151868</v>
      </c>
      <c r="F24">
        <v>0.58993090273962701</v>
      </c>
      <c r="G24" s="45">
        <v>0.77287233136060662</v>
      </c>
      <c r="I24">
        <v>0.76329670348151868</v>
      </c>
      <c r="J24">
        <v>0.60687422415500136</v>
      </c>
      <c r="K24" s="45">
        <v>0.79506988748536533</v>
      </c>
      <c r="M24">
        <v>0.76329670348151868</v>
      </c>
      <c r="N24">
        <v>0.59362466833294691</v>
      </c>
      <c r="O24" s="45">
        <v>0.77771155780619727</v>
      </c>
      <c r="Q24">
        <v>0.76329670348151868</v>
      </c>
      <c r="R24">
        <v>0.57674468993355965</v>
      </c>
      <c r="S24" s="45">
        <v>0.75559698778068163</v>
      </c>
      <c r="U24">
        <v>0.76329670348151868</v>
      </c>
      <c r="V24">
        <v>0.56173980440050708</v>
      </c>
      <c r="W24" s="45">
        <v>0.73593898917461809</v>
      </c>
      <c r="Y24">
        <v>0.76329670348151868</v>
      </c>
      <c r="Z24">
        <v>0.56796396498532309</v>
      </c>
      <c r="AA24" s="45">
        <v>0.74409330263677065</v>
      </c>
      <c r="AC24">
        <v>0.76329670348151868</v>
      </c>
      <c r="AD24">
        <v>0.59207648227596665</v>
      </c>
      <c r="AE24" s="45">
        <v>0.77568326913428409</v>
      </c>
      <c r="AG24">
        <v>0.76329670348151868</v>
      </c>
      <c r="AH24">
        <v>0.55387278728490652</v>
      </c>
      <c r="AI24" s="45">
        <v>0.72563235863407227</v>
      </c>
      <c r="AK24">
        <v>0.76329670348151868</v>
      </c>
      <c r="AL24">
        <v>0.54432842676709992</v>
      </c>
      <c r="AM24" s="45">
        <v>0.71312822953948396</v>
      </c>
      <c r="AO24">
        <v>0.76329670348151868</v>
      </c>
      <c r="AP24">
        <v>0.53307745584011634</v>
      </c>
      <c r="AQ24" s="45">
        <v>0.69838825899373669</v>
      </c>
      <c r="AS24">
        <v>0.76329670348151868</v>
      </c>
      <c r="AT24">
        <v>0.35116567420852252</v>
      </c>
      <c r="AU24" s="45">
        <v>0.46006444493576287</v>
      </c>
      <c r="AW24">
        <v>0.76329670348151868</v>
      </c>
      <c r="AX24">
        <v>0.44211704034726368</v>
      </c>
      <c r="AY24" s="45">
        <v>0.57922042415576669</v>
      </c>
      <c r="BA24">
        <v>0.76329670348151868</v>
      </c>
      <c r="BB24">
        <v>0.4834618603509343</v>
      </c>
      <c r="BC24" s="45">
        <v>0.63338654306482289</v>
      </c>
      <c r="BE24">
        <v>0.76329670348151868</v>
      </c>
      <c r="BF24">
        <v>0.50708811866840053</v>
      </c>
      <c r="BG24" s="45">
        <v>0.6643394585034762</v>
      </c>
      <c r="BI24">
        <v>0.76329670348151868</v>
      </c>
      <c r="BJ24">
        <v>0.52767369637918882</v>
      </c>
      <c r="BK24" s="45">
        <v>0.69130875840598349</v>
      </c>
    </row>
    <row r="25" spans="1:63" s="51" customFormat="1">
      <c r="B25" s="52">
        <v>4</v>
      </c>
      <c r="C25" s="53">
        <v>5101</v>
      </c>
      <c r="D25" s="54">
        <v>43069</v>
      </c>
      <c r="E25" s="53">
        <v>0.94099283713140547</v>
      </c>
      <c r="F25" s="53">
        <v>0.84689355341826489</v>
      </c>
      <c r="G25" s="55">
        <v>0.89999999999999991</v>
      </c>
      <c r="H25" s="53"/>
      <c r="I25" s="53">
        <v>0.94099283713140547</v>
      </c>
      <c r="J25" s="53">
        <v>0.84689355341826489</v>
      </c>
      <c r="K25" s="55">
        <v>0.89999999999999991</v>
      </c>
      <c r="L25" s="53"/>
      <c r="M25" s="53">
        <v>0.94099283713140547</v>
      </c>
      <c r="N25" s="53">
        <v>0.84689355341826489</v>
      </c>
      <c r="O25" s="55">
        <v>0.89999999999999991</v>
      </c>
      <c r="P25" s="53"/>
      <c r="Q25" s="53">
        <v>0.94099283713140547</v>
      </c>
      <c r="R25" s="53">
        <v>0.84689355341826489</v>
      </c>
      <c r="S25" s="55">
        <v>0.89999999999999991</v>
      </c>
      <c r="T25" s="53"/>
      <c r="U25" s="53">
        <v>0.94099283713140547</v>
      </c>
      <c r="V25" s="53">
        <v>0.91236850321377538</v>
      </c>
      <c r="W25" s="55">
        <v>0.96958071008819713</v>
      </c>
      <c r="X25" s="53"/>
      <c r="Y25" s="53">
        <v>0.94099283713140547</v>
      </c>
      <c r="Z25" s="53">
        <v>0.90475199608585921</v>
      </c>
      <c r="AA25" s="55">
        <v>0.96148659201697473</v>
      </c>
      <c r="AB25" s="53"/>
      <c r="AC25" s="53">
        <v>0.94099283713140547</v>
      </c>
      <c r="AD25" s="53">
        <v>0.93577132925928974</v>
      </c>
      <c r="AE25" s="55">
        <v>0.9944510652301739</v>
      </c>
      <c r="AF25" s="53"/>
      <c r="AG25" s="53">
        <v>0.94099283713140547</v>
      </c>
      <c r="AH25" s="53">
        <v>0.87366215631842659</v>
      </c>
      <c r="AI25" s="55">
        <v>0.92844719092842953</v>
      </c>
      <c r="AJ25" s="53">
        <v>201711</v>
      </c>
      <c r="AK25" s="53">
        <v>0.94099283713140547</v>
      </c>
      <c r="AL25" s="53">
        <v>0.8569083671390616</v>
      </c>
      <c r="AM25" s="55">
        <v>0.91064281610402753</v>
      </c>
      <c r="AN25" s="53"/>
      <c r="AO25" s="53">
        <v>0.94099283713140547</v>
      </c>
      <c r="AP25" s="53">
        <v>0.8325417770780309</v>
      </c>
      <c r="AQ25" s="55">
        <v>0.8847482618635174</v>
      </c>
      <c r="AR25" s="53"/>
      <c r="AS25" s="53">
        <v>0.94099283713140547</v>
      </c>
      <c r="AT25" s="53">
        <v>0.5374787111046152</v>
      </c>
      <c r="AU25" s="55">
        <v>0.57118257429366459</v>
      </c>
      <c r="AV25" s="53"/>
      <c r="AW25" s="53">
        <v>0.94099283713140547</v>
      </c>
      <c r="AX25" s="53">
        <v>0.68496372986769583</v>
      </c>
      <c r="AY25" s="55">
        <v>0.7279159870714762</v>
      </c>
      <c r="AZ25" s="53"/>
      <c r="BA25" s="53">
        <v>0.94099283713140547</v>
      </c>
      <c r="BB25" s="53">
        <v>0.75203618160527841</v>
      </c>
      <c r="BC25" s="55">
        <v>0.79919437420782391</v>
      </c>
      <c r="BD25" s="53"/>
      <c r="BE25" s="53">
        <v>0.94099283713140547</v>
      </c>
      <c r="BF25" s="53">
        <v>0.79036995667665078</v>
      </c>
      <c r="BG25" s="55">
        <v>0.83993195855355818</v>
      </c>
      <c r="BH25" s="53">
        <v>201711</v>
      </c>
      <c r="BI25" s="53">
        <v>0.94099283713140547</v>
      </c>
      <c r="BJ25" s="53">
        <v>0.82377300883476656</v>
      </c>
      <c r="BK25" s="55">
        <v>0.87542962744118136</v>
      </c>
    </row>
    <row r="26" spans="1:63">
      <c r="B26" s="40">
        <v>5</v>
      </c>
      <c r="C26">
        <v>5101</v>
      </c>
      <c r="D26" s="41">
        <v>43100</v>
      </c>
      <c r="E26">
        <v>0.89408913203570606</v>
      </c>
      <c r="F26">
        <v>0.63687331935882663</v>
      </c>
      <c r="G26" s="45">
        <v>0.71231524524715129</v>
      </c>
      <c r="I26">
        <v>0.89408913203570606</v>
      </c>
      <c r="J26">
        <v>0.66662512681237462</v>
      </c>
      <c r="K26" s="45">
        <v>0.7455913542921272</v>
      </c>
      <c r="M26">
        <v>0.89408913203570606</v>
      </c>
      <c r="N26">
        <v>0.66103741154216855</v>
      </c>
      <c r="O26" s="45">
        <v>0.73934173658624625</v>
      </c>
      <c r="Q26">
        <v>0.89408913203570606</v>
      </c>
      <c r="R26">
        <v>0.64877200604836027</v>
      </c>
      <c r="S26" s="45">
        <v>0.72562341136079389</v>
      </c>
      <c r="U26">
        <v>0.89408913203570606</v>
      </c>
      <c r="V26">
        <v>0.63613158826256022</v>
      </c>
      <c r="W26" s="45">
        <v>0.71148565111644357</v>
      </c>
      <c r="Y26">
        <v>0.89408913203570606</v>
      </c>
      <c r="Z26">
        <v>0.64451766714021785</v>
      </c>
      <c r="AA26" s="45">
        <v>0.72086511741032844</v>
      </c>
      <c r="AC26">
        <v>0.89408913203570606</v>
      </c>
      <c r="AD26">
        <v>0.67228134326023414</v>
      </c>
      <c r="AE26" s="45">
        <v>0.75191758760063543</v>
      </c>
      <c r="AG26">
        <v>0.89408913203570606</v>
      </c>
      <c r="AH26">
        <v>0.62898316139821842</v>
      </c>
      <c r="AI26" s="45">
        <v>0.70349044503663594</v>
      </c>
      <c r="AK26">
        <v>0.89408913203570606</v>
      </c>
      <c r="AL26">
        <v>0.61821868740052144</v>
      </c>
      <c r="AM26" s="45">
        <v>0.69145084673261914</v>
      </c>
      <c r="AO26">
        <v>0.89408913203570606</v>
      </c>
      <c r="AP26">
        <v>0.60568070709133881</v>
      </c>
      <c r="AQ26" s="45">
        <v>0.67742765837260011</v>
      </c>
      <c r="AS26">
        <v>0.89408913203570606</v>
      </c>
      <c r="AT26">
        <v>0.39915659519220259</v>
      </c>
      <c r="AU26" s="45">
        <v>0.44643937711599663</v>
      </c>
      <c r="AW26">
        <v>0.89408913203570606</v>
      </c>
      <c r="AX26">
        <v>0.50246423005532626</v>
      </c>
      <c r="AY26" s="45">
        <v>0.56198449578655651</v>
      </c>
      <c r="BA26">
        <v>0.89408913203570606</v>
      </c>
      <c r="BB26">
        <v>0.54938918418498695</v>
      </c>
      <c r="BC26" s="45">
        <v>0.61446802617330853</v>
      </c>
      <c r="BE26">
        <v>0.89408913203570606</v>
      </c>
      <c r="BF26">
        <v>0.57619687291562816</v>
      </c>
      <c r="BG26" s="45">
        <v>0.64445126584159995</v>
      </c>
      <c r="BI26">
        <v>0.89408913203570606</v>
      </c>
      <c r="BJ26">
        <v>0.59955077200024631</v>
      </c>
      <c r="BK26" s="45">
        <v>0.67057159126312127</v>
      </c>
    </row>
    <row r="27" spans="1:63">
      <c r="B27" s="40">
        <v>6</v>
      </c>
      <c r="C27">
        <v>5101</v>
      </c>
      <c r="D27" s="41">
        <v>43131</v>
      </c>
      <c r="E27">
        <v>0.8162835162781954</v>
      </c>
      <c r="F27">
        <v>0.54829197657080142</v>
      </c>
      <c r="G27" s="45">
        <v>0.67169306452580568</v>
      </c>
      <c r="I27">
        <v>0.8162835162781954</v>
      </c>
      <c r="J27">
        <v>0.58052848741056229</v>
      </c>
      <c r="K27" s="45">
        <v>0.71118487122887575</v>
      </c>
      <c r="M27">
        <v>0.8162835162781954</v>
      </c>
      <c r="N27">
        <v>0.58222974768864566</v>
      </c>
      <c r="O27" s="45">
        <v>0.71326902488891797</v>
      </c>
      <c r="Q27">
        <v>0.8162835162781954</v>
      </c>
      <c r="R27">
        <v>0.57787205166699529</v>
      </c>
      <c r="S27" s="45">
        <v>0.70793056596533332</v>
      </c>
      <c r="U27">
        <v>0.8162835162781954</v>
      </c>
      <c r="V27">
        <v>0.57293289040388196</v>
      </c>
      <c r="W27" s="45">
        <v>0.70187977458633655</v>
      </c>
      <c r="Y27">
        <v>0.8162835162781954</v>
      </c>
      <c r="Z27">
        <v>0.58368741730094342</v>
      </c>
      <c r="AA27" s="45">
        <v>0.71505476425916026</v>
      </c>
      <c r="AC27">
        <v>0.8162835162781954</v>
      </c>
      <c r="AD27">
        <v>0.61016653111509367</v>
      </c>
      <c r="AE27" s="45">
        <v>0.74749338795559417</v>
      </c>
      <c r="AG27">
        <v>0.8162835162781954</v>
      </c>
      <c r="AH27">
        <v>0.57118128723304085</v>
      </c>
      <c r="AI27" s="45">
        <v>0.69973394763294239</v>
      </c>
      <c r="AJ27">
        <v>201801</v>
      </c>
      <c r="AK27">
        <v>0.8162835162781954</v>
      </c>
      <c r="AL27">
        <v>0.5617131350651311</v>
      </c>
      <c r="AM27" s="45">
        <v>0.6881348500411163</v>
      </c>
      <c r="AO27">
        <v>0.8162835162781954</v>
      </c>
      <c r="AP27">
        <v>0.55152460253479663</v>
      </c>
      <c r="AQ27" s="45">
        <v>0.67565324000348059</v>
      </c>
      <c r="AS27">
        <v>0.8162835162781954</v>
      </c>
      <c r="AT27">
        <v>0.36544933887163938</v>
      </c>
      <c r="AU27" s="45">
        <v>0.44769903052543281</v>
      </c>
      <c r="AW27">
        <v>0.8162835162781954</v>
      </c>
      <c r="AX27">
        <v>0.45853546536502632</v>
      </c>
      <c r="AY27" s="45">
        <v>0.56173554435558892</v>
      </c>
      <c r="BA27">
        <v>0.8162835162781954</v>
      </c>
      <c r="BB27">
        <v>0.50081211819438298</v>
      </c>
      <c r="BC27" s="45">
        <v>0.61352717310501537</v>
      </c>
      <c r="BE27">
        <v>0.8162835162781954</v>
      </c>
      <c r="BF27">
        <v>0.52496324608178113</v>
      </c>
      <c r="BG27" s="45">
        <v>0.64311386376552748</v>
      </c>
      <c r="BH27">
        <v>201801</v>
      </c>
      <c r="BI27">
        <v>0.8162835162781954</v>
      </c>
      <c r="BJ27">
        <v>0.54600233158012923</v>
      </c>
      <c r="BK27" s="45">
        <v>0.66888810161155776</v>
      </c>
    </row>
    <row r="28" spans="1:63">
      <c r="B28" s="40">
        <v>7</v>
      </c>
      <c r="C28">
        <v>5101</v>
      </c>
      <c r="D28" s="41">
        <v>43159</v>
      </c>
      <c r="E28">
        <v>0.4890723696625493</v>
      </c>
      <c r="F28">
        <v>0.44016513269629443</v>
      </c>
      <c r="G28" s="45">
        <v>0.9</v>
      </c>
      <c r="I28">
        <v>0.4890723696625493</v>
      </c>
      <c r="J28">
        <v>0.44016513269629443</v>
      </c>
      <c r="K28" s="45">
        <v>0.9</v>
      </c>
      <c r="M28">
        <v>0.4890723696625493</v>
      </c>
      <c r="N28">
        <v>0.44016513269629443</v>
      </c>
      <c r="O28" s="45">
        <v>0.9</v>
      </c>
      <c r="Q28">
        <v>0.4890723696625493</v>
      </c>
      <c r="R28">
        <v>0.44016513269629443</v>
      </c>
      <c r="S28" s="45">
        <v>0.9</v>
      </c>
      <c r="U28">
        <v>0.4890723696625493</v>
      </c>
      <c r="V28">
        <v>0.44016513269629443</v>
      </c>
      <c r="W28" s="45">
        <v>0.9</v>
      </c>
      <c r="Y28">
        <v>0.4890723696625493</v>
      </c>
      <c r="Z28">
        <v>0.44016513269629443</v>
      </c>
      <c r="AA28" s="45">
        <v>0.9</v>
      </c>
      <c r="AC28">
        <v>0.4890723696625493</v>
      </c>
      <c r="AD28">
        <v>0.44016513269629443</v>
      </c>
      <c r="AE28" s="45">
        <v>0.9</v>
      </c>
      <c r="AG28">
        <v>0.4890723696625493</v>
      </c>
      <c r="AH28">
        <v>0.44016513269629443</v>
      </c>
      <c r="AI28" s="45">
        <v>0.9</v>
      </c>
      <c r="AK28">
        <v>0.4890723696625493</v>
      </c>
      <c r="AL28">
        <v>0.44016513269629443</v>
      </c>
      <c r="AM28" s="45">
        <v>0.9</v>
      </c>
      <c r="AO28">
        <v>0.4890723696625493</v>
      </c>
      <c r="AP28">
        <v>0.44016513269629443</v>
      </c>
      <c r="AQ28" s="45">
        <v>0.9</v>
      </c>
      <c r="AS28">
        <v>0.4890723696625493</v>
      </c>
      <c r="AT28">
        <v>0.37959044170463041</v>
      </c>
      <c r="AU28" s="45">
        <v>0.77614370643457242</v>
      </c>
      <c r="AW28">
        <v>0.4890723696625493</v>
      </c>
      <c r="AX28">
        <v>0.47690477260397801</v>
      </c>
      <c r="AY28" s="45">
        <v>0.97512107039093887</v>
      </c>
      <c r="BA28">
        <v>0.4890723696625493</v>
      </c>
      <c r="BB28">
        <v>0.44016513269629443</v>
      </c>
      <c r="BC28" s="45">
        <v>0.9</v>
      </c>
      <c r="BE28">
        <v>0.4890723696625493</v>
      </c>
      <c r="BF28">
        <v>0.44016513269629443</v>
      </c>
      <c r="BG28" s="45">
        <v>0.9</v>
      </c>
      <c r="BI28">
        <v>0.4890723696625493</v>
      </c>
      <c r="BJ28">
        <v>0.44016513269629443</v>
      </c>
      <c r="BK28" s="45">
        <v>0.9</v>
      </c>
    </row>
    <row r="29" spans="1:63">
      <c r="B29" s="40">
        <v>8</v>
      </c>
      <c r="C29">
        <v>5101</v>
      </c>
      <c r="D29" s="41">
        <v>43190</v>
      </c>
      <c r="E29">
        <v>0.79433704915323611</v>
      </c>
      <c r="F29">
        <v>0.73178155090671682</v>
      </c>
      <c r="G29" s="45">
        <v>0.92124816749614846</v>
      </c>
      <c r="I29">
        <v>0.79433704915323611</v>
      </c>
      <c r="J29">
        <v>0.76030422971626299</v>
      </c>
      <c r="K29" s="45">
        <v>0.95715569420656865</v>
      </c>
      <c r="M29">
        <v>0.79433704915323611</v>
      </c>
      <c r="N29">
        <v>0.74808427288559787</v>
      </c>
      <c r="O29" s="45">
        <v>0.94177185073144487</v>
      </c>
      <c r="Q29">
        <v>0.79433704915323611</v>
      </c>
      <c r="R29">
        <v>0.72824103529456286</v>
      </c>
      <c r="S29" s="45">
        <v>0.91679097188135483</v>
      </c>
      <c r="U29">
        <v>0.79433704915323611</v>
      </c>
      <c r="V29">
        <v>0.70798908850120779</v>
      </c>
      <c r="W29" s="45">
        <v>0.8912955643400049</v>
      </c>
      <c r="Y29">
        <v>0.79433704915323611</v>
      </c>
      <c r="Z29">
        <v>0.71416957583445784</v>
      </c>
      <c r="AA29" s="45">
        <v>0.89907625056109763</v>
      </c>
      <c r="AC29">
        <v>0.79433704915323611</v>
      </c>
      <c r="AD29">
        <v>0.74360244135483233</v>
      </c>
      <c r="AE29" s="45">
        <v>0.93612962173615477</v>
      </c>
      <c r="AG29">
        <v>0.79433704915323611</v>
      </c>
      <c r="AH29">
        <v>0.69539816556626222</v>
      </c>
      <c r="AI29" s="45">
        <v>0.87544470739160052</v>
      </c>
      <c r="AK29">
        <v>0.79433704915323611</v>
      </c>
      <c r="AL29">
        <v>0.68318922823998163</v>
      </c>
      <c r="AM29" s="45">
        <v>0.8600747364966318</v>
      </c>
      <c r="AO29">
        <v>0.79433704915323611</v>
      </c>
      <c r="AP29">
        <v>0.66812222142481514</v>
      </c>
      <c r="AQ29" s="45">
        <v>0.84110670922001429</v>
      </c>
      <c r="AS29">
        <v>0.79433704915323611</v>
      </c>
      <c r="AT29">
        <v>0.4382880284946884</v>
      </c>
      <c r="AU29" s="45">
        <v>0.55176581397267543</v>
      </c>
      <c r="AW29">
        <v>0.79433704915323611</v>
      </c>
      <c r="AX29">
        <v>0.55325325231629185</v>
      </c>
      <c r="AY29" s="45">
        <v>0.69649684967616732</v>
      </c>
      <c r="BA29">
        <v>0.79433704915323611</v>
      </c>
      <c r="BB29">
        <v>0.60547530949875694</v>
      </c>
      <c r="BC29" s="45">
        <v>0.76223979498903405</v>
      </c>
      <c r="BE29">
        <v>0.79433704915323611</v>
      </c>
      <c r="BF29">
        <v>0.635309514194485</v>
      </c>
      <c r="BG29" s="45">
        <v>0.79979841664407503</v>
      </c>
      <c r="BI29">
        <v>0.79433704915323611</v>
      </c>
      <c r="BJ29">
        <v>0.6613001682549583</v>
      </c>
      <c r="BK29" s="45">
        <v>0.8325183484264076</v>
      </c>
    </row>
    <row r="30" spans="1:63">
      <c r="B30" s="40">
        <v>9</v>
      </c>
      <c r="C30">
        <v>5101</v>
      </c>
      <c r="D30" s="41">
        <v>43220</v>
      </c>
      <c r="E30">
        <v>0.72392339961791186</v>
      </c>
      <c r="F30">
        <v>0.6375795811706958</v>
      </c>
      <c r="G30" s="45">
        <v>0.88072796307898249</v>
      </c>
      <c r="I30">
        <v>0.72392339961791186</v>
      </c>
      <c r="J30">
        <v>0.66942152343995154</v>
      </c>
      <c r="K30" s="45">
        <v>0.92471320003369628</v>
      </c>
      <c r="M30">
        <v>0.72392339961791186</v>
      </c>
      <c r="N30">
        <v>0.66554089019709117</v>
      </c>
      <c r="O30" s="45">
        <v>0.91935264221099211</v>
      </c>
      <c r="Q30">
        <v>0.72392339961791186</v>
      </c>
      <c r="R30">
        <v>0.65458330635835982</v>
      </c>
      <c r="S30" s="45">
        <v>0.90421625644902504</v>
      </c>
      <c r="U30">
        <v>0.72392339961791186</v>
      </c>
      <c r="V30">
        <v>0.64288967792497531</v>
      </c>
      <c r="W30" s="45">
        <v>0.88806312693344858</v>
      </c>
      <c r="Y30">
        <v>0.72392339961791186</v>
      </c>
      <c r="Z30">
        <v>0.65178525631071027</v>
      </c>
      <c r="AA30" s="45">
        <v>0.90035113750256413</v>
      </c>
      <c r="AC30">
        <v>0.72392339961791186</v>
      </c>
      <c r="AD30">
        <v>0.68001457577616253</v>
      </c>
      <c r="AE30" s="45">
        <v>0.93934603596882693</v>
      </c>
      <c r="AG30">
        <v>0.72392339961791186</v>
      </c>
      <c r="AH30">
        <v>0.63625211293324369</v>
      </c>
      <c r="AI30" s="45">
        <v>0.87889424940409266</v>
      </c>
      <c r="AK30">
        <v>0.72392339961791186</v>
      </c>
      <c r="AL30">
        <v>0.62539568389110167</v>
      </c>
      <c r="AM30" s="45">
        <v>0.86389759499580576</v>
      </c>
      <c r="AO30">
        <v>0.72392339961791186</v>
      </c>
      <c r="AP30">
        <v>0.61283192505917006</v>
      </c>
      <c r="AQ30" s="45">
        <v>0.8465425007433437</v>
      </c>
      <c r="AS30">
        <v>0.72392339961791186</v>
      </c>
      <c r="AT30">
        <v>0.40403262983971561</v>
      </c>
      <c r="AU30" s="45">
        <v>0.55811516805916861</v>
      </c>
      <c r="AW30">
        <v>0.72392339961791186</v>
      </c>
      <c r="AX30">
        <v>0.50848634013513161</v>
      </c>
      <c r="AY30" s="45">
        <v>0.70240351452033689</v>
      </c>
      <c r="BA30">
        <v>0.72392339961791186</v>
      </c>
      <c r="BB30">
        <v>0.55592607646362135</v>
      </c>
      <c r="BC30" s="45">
        <v>0.76793494554401776</v>
      </c>
      <c r="BE30">
        <v>0.72392339961791186</v>
      </c>
      <c r="BF30">
        <v>0.58302670836677994</v>
      </c>
      <c r="BG30" s="45">
        <v>0.80537071833083795</v>
      </c>
      <c r="BI30">
        <v>0.72392339961791186</v>
      </c>
      <c r="BJ30">
        <v>0.60663523566201527</v>
      </c>
      <c r="BK30" s="45">
        <v>0.83798263183949917</v>
      </c>
    </row>
    <row r="31" spans="1:63">
      <c r="B31" s="40">
        <v>10</v>
      </c>
      <c r="C31">
        <v>5101</v>
      </c>
      <c r="D31" s="41">
        <v>43251</v>
      </c>
      <c r="E31">
        <v>0.81842507507198692</v>
      </c>
      <c r="F31">
        <v>0.60803723323027725</v>
      </c>
      <c r="G31" s="45">
        <v>0.74293573321515793</v>
      </c>
      <c r="I31">
        <v>0.81842507507198692</v>
      </c>
      <c r="J31">
        <v>0.64061932772441821</v>
      </c>
      <c r="K31" s="45">
        <v>0.78274645686786992</v>
      </c>
      <c r="M31">
        <v>0.81842507507198692</v>
      </c>
      <c r="N31">
        <v>0.63910837063076975</v>
      </c>
      <c r="O31" s="45">
        <v>0.78090028042524862</v>
      </c>
      <c r="Q31">
        <v>0.81842507507198692</v>
      </c>
      <c r="R31">
        <v>0.63075242065978787</v>
      </c>
      <c r="S31" s="45">
        <v>0.77069048819686792</v>
      </c>
      <c r="U31">
        <v>0.81842507507198692</v>
      </c>
      <c r="V31">
        <v>0.62161225500346551</v>
      </c>
      <c r="W31" s="45">
        <v>0.75952249501738422</v>
      </c>
      <c r="Y31">
        <v>0.81842507507198692</v>
      </c>
      <c r="Z31">
        <v>0.63129201232610421</v>
      </c>
      <c r="AA31" s="45">
        <v>0.77134979310180241</v>
      </c>
      <c r="AC31">
        <v>0.81842507507198692</v>
      </c>
      <c r="AD31">
        <v>0.65908387624385456</v>
      </c>
      <c r="AE31" s="45">
        <v>0.80530753066905114</v>
      </c>
      <c r="AG31">
        <v>0.81842507507198692</v>
      </c>
      <c r="AH31">
        <v>0.61677370112371799</v>
      </c>
      <c r="AI31" s="45">
        <v>0.75361046467139081</v>
      </c>
      <c r="AK31">
        <v>0.81842507507198692</v>
      </c>
      <c r="AL31">
        <v>0.60635312619722703</v>
      </c>
      <c r="AM31" s="45">
        <v>0.74087799196999615</v>
      </c>
      <c r="AO31">
        <v>0.81842507507198692</v>
      </c>
      <c r="AP31">
        <v>0.59457757124494093</v>
      </c>
      <c r="AQ31" s="45">
        <v>0.72648992480178243</v>
      </c>
      <c r="AS31">
        <v>0.81842507507198692</v>
      </c>
      <c r="AT31">
        <v>0.39266636060376148</v>
      </c>
      <c r="AU31" s="45">
        <v>0.4797829056853169</v>
      </c>
      <c r="AW31">
        <v>0.81842507507198692</v>
      </c>
      <c r="AX31">
        <v>0.49367669896849731</v>
      </c>
      <c r="AY31" s="45">
        <v>0.6032032913032076</v>
      </c>
      <c r="BA31">
        <v>0.81842507507198692</v>
      </c>
      <c r="BB31">
        <v>0.53955076288047288</v>
      </c>
      <c r="BC31" s="45">
        <v>0.65925492670543495</v>
      </c>
      <c r="BE31">
        <v>0.81842507507198692</v>
      </c>
      <c r="BF31">
        <v>0.56575663993108238</v>
      </c>
      <c r="BG31" s="45">
        <v>0.69127481203006846</v>
      </c>
      <c r="BI31">
        <v>0.81842507507198692</v>
      </c>
      <c r="BJ31">
        <v>0.58858553944597281</v>
      </c>
      <c r="BK31" s="45">
        <v>0.71916850714062264</v>
      </c>
    </row>
    <row r="32" spans="1:63">
      <c r="B32" s="40">
        <v>11</v>
      </c>
      <c r="C32">
        <v>5101</v>
      </c>
      <c r="D32" s="41">
        <v>43281</v>
      </c>
      <c r="E32">
        <v>0.90074165578709031</v>
      </c>
      <c r="F32">
        <v>0.6065550343434799</v>
      </c>
      <c r="G32" s="45">
        <v>0.67339511884065928</v>
      </c>
      <c r="I32">
        <v>0.90074165578709031</v>
      </c>
      <c r="J32">
        <v>0.63916924872634162</v>
      </c>
      <c r="K32" s="45">
        <v>0.7096032970383942</v>
      </c>
      <c r="M32">
        <v>0.90074165578709031</v>
      </c>
      <c r="N32">
        <v>0.63777299322239356</v>
      </c>
      <c r="O32" s="45">
        <v>0.7080531794270043</v>
      </c>
      <c r="Q32">
        <v>0.90074165578709031</v>
      </c>
      <c r="R32">
        <v>0.62954432900599944</v>
      </c>
      <c r="S32" s="45">
        <v>0.69891774734886447</v>
      </c>
      <c r="U32">
        <v>0.90074165578709031</v>
      </c>
      <c r="V32">
        <v>0.62052990470596936</v>
      </c>
      <c r="W32" s="45">
        <v>0.68890996737986432</v>
      </c>
      <c r="Y32">
        <v>0.90074165578709031</v>
      </c>
      <c r="Z32">
        <v>0.63024776788392045</v>
      </c>
      <c r="AA32" s="45">
        <v>0.69969870254661903</v>
      </c>
      <c r="AC32">
        <v>0.90074165578709031</v>
      </c>
      <c r="AD32">
        <v>0.6580166121252331</v>
      </c>
      <c r="AE32" s="45">
        <v>0.73052756902892646</v>
      </c>
      <c r="AG32">
        <v>0.90074165578709031</v>
      </c>
      <c r="AH32">
        <v>0.6157803201148796</v>
      </c>
      <c r="AI32" s="45">
        <v>0.68363699642245979</v>
      </c>
      <c r="AJ32">
        <v>201806</v>
      </c>
      <c r="AK32">
        <v>0.90074165578709031</v>
      </c>
      <c r="AL32">
        <v>0.60538180756130056</v>
      </c>
      <c r="AM32" s="45">
        <v>0.67209260687772121</v>
      </c>
      <c r="AO32">
        <v>0.90074165578709031</v>
      </c>
      <c r="AP32">
        <v>0.59364582145180644</v>
      </c>
      <c r="AQ32" s="45">
        <v>0.65906335921931358</v>
      </c>
      <c r="AS32">
        <v>0.90074165578709031</v>
      </c>
      <c r="AT32">
        <v>0.39208520705269168</v>
      </c>
      <c r="AU32" s="45">
        <v>0.43529152286187761</v>
      </c>
      <c r="AW32">
        <v>0.90074165578709031</v>
      </c>
      <c r="AX32">
        <v>0.49292026055601229</v>
      </c>
      <c r="AY32" s="45">
        <v>0.54723822018121993</v>
      </c>
      <c r="BA32">
        <v>0.90074165578709031</v>
      </c>
      <c r="BB32">
        <v>0.53871463907117623</v>
      </c>
      <c r="BC32" s="45">
        <v>0.59807896704903041</v>
      </c>
      <c r="BE32">
        <v>0.90074165578709031</v>
      </c>
      <c r="BF32">
        <v>0.56487498027582816</v>
      </c>
      <c r="BG32" s="45">
        <v>0.62712207950705512</v>
      </c>
      <c r="BH32">
        <v>201806</v>
      </c>
      <c r="BI32">
        <v>0.90074165578709031</v>
      </c>
      <c r="BJ32">
        <v>0.5876642044819248</v>
      </c>
      <c r="BK32" s="45">
        <v>0.65242259054668594</v>
      </c>
    </row>
    <row r="33" spans="2:63">
      <c r="B33" s="40">
        <v>12</v>
      </c>
      <c r="C33">
        <v>5101</v>
      </c>
      <c r="D33" s="41">
        <v>43312</v>
      </c>
      <c r="E33">
        <v>0.80070587937463822</v>
      </c>
      <c r="F33">
        <v>0.56165045377832534</v>
      </c>
      <c r="G33" s="45">
        <v>0.7014441485267745</v>
      </c>
      <c r="I33">
        <v>0.80070587937463822</v>
      </c>
      <c r="J33">
        <v>0.59523010174187407</v>
      </c>
      <c r="K33" s="45">
        <v>0.74338170491111744</v>
      </c>
      <c r="M33">
        <v>0.80070587937463822</v>
      </c>
      <c r="N33">
        <v>0.59730238160448657</v>
      </c>
      <c r="O33" s="45">
        <v>0.74596977116115037</v>
      </c>
      <c r="Q33">
        <v>0.80070587937463822</v>
      </c>
      <c r="R33">
        <v>0.59292491434378969</v>
      </c>
      <c r="S33" s="45">
        <v>0.74050276089751188</v>
      </c>
      <c r="U33">
        <v>0.80070587937463822</v>
      </c>
      <c r="V33">
        <v>0.58771621154041498</v>
      </c>
      <c r="W33" s="45">
        <v>0.73399762219734044</v>
      </c>
      <c r="Y33">
        <v>0.80070587937463822</v>
      </c>
      <c r="Z33">
        <v>0.59858657173375762</v>
      </c>
      <c r="AA33" s="45">
        <v>0.74757359369118359</v>
      </c>
      <c r="AC33">
        <v>0.80070587937463822</v>
      </c>
      <c r="AD33">
        <v>0.62565633715498514</v>
      </c>
      <c r="AE33" s="45">
        <v>0.78138097055516931</v>
      </c>
      <c r="AG33">
        <v>0.80070587937463822</v>
      </c>
      <c r="AH33">
        <v>0.58565997562580929</v>
      </c>
      <c r="AI33" s="45">
        <v>0.73142959320245959</v>
      </c>
      <c r="AK33">
        <v>0.80070587937463822</v>
      </c>
      <c r="AL33">
        <v>0.57593016032847488</v>
      </c>
      <c r="AM33" s="45">
        <v>0.71927804598897649</v>
      </c>
      <c r="AO33">
        <v>0.80070587937463822</v>
      </c>
      <c r="AP33">
        <v>0.56539296769284553</v>
      </c>
      <c r="AQ33" s="45">
        <v>0.70611816680355188</v>
      </c>
      <c r="AS33">
        <v>0.80070587937463822</v>
      </c>
      <c r="AT33">
        <v>0.37446172260142302</v>
      </c>
      <c r="AU33" s="45">
        <v>0.4676645098370984</v>
      </c>
      <c r="AW33">
        <v>0.80070587937463822</v>
      </c>
      <c r="AX33">
        <v>0.46998246178945963</v>
      </c>
      <c r="AY33" s="45">
        <v>0.58696017338666484</v>
      </c>
      <c r="BA33">
        <v>0.80070587937463822</v>
      </c>
      <c r="BB33">
        <v>0.51336094878932181</v>
      </c>
      <c r="BC33" s="45">
        <v>0.64113548059652492</v>
      </c>
      <c r="BE33">
        <v>0.80070587937463822</v>
      </c>
      <c r="BF33">
        <v>0.53814074465802186</v>
      </c>
      <c r="BG33" s="45">
        <v>0.67208291898433026</v>
      </c>
      <c r="BI33">
        <v>0.80070587937463822</v>
      </c>
      <c r="BJ33">
        <v>0.55972710421187633</v>
      </c>
      <c r="BK33" s="45">
        <v>0.69904208103109033</v>
      </c>
    </row>
    <row r="34" spans="2:63">
      <c r="B34" s="40">
        <v>13</v>
      </c>
      <c r="C34">
        <v>5101</v>
      </c>
      <c r="D34" s="41">
        <v>43343</v>
      </c>
      <c r="E34">
        <v>0.94054907327245696</v>
      </c>
      <c r="F34">
        <v>0.53947001632776148</v>
      </c>
      <c r="G34" s="45">
        <v>0.57356923913685953</v>
      </c>
      <c r="I34">
        <v>0.94054907327245696</v>
      </c>
      <c r="J34">
        <v>0.57340259174492547</v>
      </c>
      <c r="K34" s="45">
        <v>0.60964665006779817</v>
      </c>
      <c r="M34">
        <v>0.94054907327245696</v>
      </c>
      <c r="N34">
        <v>0.57708376440208164</v>
      </c>
      <c r="O34" s="45">
        <v>0.6135605050295051</v>
      </c>
      <c r="Q34">
        <v>0.94054907327245696</v>
      </c>
      <c r="R34">
        <v>0.57452701060985045</v>
      </c>
      <c r="S34" s="45">
        <v>0.61084214203826259</v>
      </c>
      <c r="U34">
        <v>0.94054907327245696</v>
      </c>
      <c r="V34">
        <v>0.57113777283730305</v>
      </c>
      <c r="W34" s="45">
        <v>0.60723867479890292</v>
      </c>
      <c r="Y34">
        <v>0.94054907327245696</v>
      </c>
      <c r="Z34">
        <v>0.58254575294489896</v>
      </c>
      <c r="AA34" s="45">
        <v>0.61936773901445108</v>
      </c>
      <c r="AC34">
        <v>0.94054907327245696</v>
      </c>
      <c r="AD34">
        <v>0.60924308075863254</v>
      </c>
      <c r="AE34" s="45">
        <v>0.64775257141968157</v>
      </c>
      <c r="AG34">
        <v>0.94054907327245696</v>
      </c>
      <c r="AH34">
        <v>0.57037857240786771</v>
      </c>
      <c r="AI34" s="45">
        <v>0.60643148626296206</v>
      </c>
      <c r="AK34">
        <v>0.94054907327245696</v>
      </c>
      <c r="AL34">
        <v>0.56098386335900174</v>
      </c>
      <c r="AM34" s="45">
        <v>0.5964429494435286</v>
      </c>
      <c r="AO34">
        <v>0.94054907327245696</v>
      </c>
      <c r="AP34">
        <v>0.55103910229554975</v>
      </c>
      <c r="AQ34" s="45">
        <v>0.58586959251186832</v>
      </c>
      <c r="AS34">
        <v>0.94054907327245696</v>
      </c>
      <c r="AT34">
        <v>0.36548325305443302</v>
      </c>
      <c r="AU34" s="45">
        <v>0.38858499087432552</v>
      </c>
      <c r="AW34">
        <v>0.94054907327245696</v>
      </c>
      <c r="AX34">
        <v>0.45831596995622392</v>
      </c>
      <c r="AY34" s="45">
        <v>0.4872855473256732</v>
      </c>
      <c r="BA34">
        <v>0.94054907327245696</v>
      </c>
      <c r="BB34">
        <v>0.50047285187977109</v>
      </c>
      <c r="BC34" s="45">
        <v>0.5321071128574647</v>
      </c>
      <c r="BE34">
        <v>0.94054907327245696</v>
      </c>
      <c r="BF34">
        <v>0.52455464274262464</v>
      </c>
      <c r="BG34" s="45">
        <v>0.5577110835031065</v>
      </c>
      <c r="BI34">
        <v>0.94054907327245696</v>
      </c>
      <c r="BJ34">
        <v>0.54553286935228384</v>
      </c>
      <c r="BK34" s="45">
        <v>0.58001531749343893</v>
      </c>
    </row>
    <row r="35" spans="2:63">
      <c r="B35" s="40">
        <v>14</v>
      </c>
      <c r="C35">
        <v>5101</v>
      </c>
      <c r="D35" s="41">
        <v>43373</v>
      </c>
      <c r="E35">
        <v>0.93951664932298196</v>
      </c>
      <c r="F35">
        <v>0.56264964781277593</v>
      </c>
      <c r="G35" s="45">
        <v>0.59887139649757426</v>
      </c>
      <c r="I35">
        <v>0.93951664932298196</v>
      </c>
      <c r="J35">
        <v>0.59628038777886216</v>
      </c>
      <c r="K35" s="45">
        <v>0.63466718573698855</v>
      </c>
      <c r="M35">
        <v>0.93951664932298196</v>
      </c>
      <c r="N35">
        <v>0.59833730465979273</v>
      </c>
      <c r="O35" s="45">
        <v>0.63685652094718714</v>
      </c>
      <c r="Q35">
        <v>0.93951664932298196</v>
      </c>
      <c r="R35">
        <v>0.59392310622110234</v>
      </c>
      <c r="S35" s="45">
        <v>0.63215814924523672</v>
      </c>
      <c r="U35">
        <v>0.93951664932298196</v>
      </c>
      <c r="V35">
        <v>0.58866656789919214</v>
      </c>
      <c r="W35" s="45">
        <v>0.62656321026709505</v>
      </c>
      <c r="Y35">
        <v>0.93951664932298196</v>
      </c>
      <c r="Z35">
        <v>0.59953072456300127</v>
      </c>
      <c r="AA35" s="45">
        <v>0.63812676975445259</v>
      </c>
      <c r="AC35">
        <v>0.93951664932298196</v>
      </c>
      <c r="AD35">
        <v>0.62663248622339207</v>
      </c>
      <c r="AE35" s="45">
        <v>0.66697326404480961</v>
      </c>
      <c r="AG35">
        <v>0.93951664932298196</v>
      </c>
      <c r="AH35">
        <v>0.58657115475928512</v>
      </c>
      <c r="AI35" s="45">
        <v>0.62433290052067703</v>
      </c>
      <c r="AK35">
        <v>0.93951664932298196</v>
      </c>
      <c r="AL35">
        <v>0.57682365177817185</v>
      </c>
      <c r="AM35" s="45">
        <v>0.6139578816339577</v>
      </c>
      <c r="AO35">
        <v>0.93951664932298196</v>
      </c>
      <c r="AP35">
        <v>0.56625985420365332</v>
      </c>
      <c r="AQ35" s="45">
        <v>0.60271401748090525</v>
      </c>
      <c r="AS35">
        <v>0.93951664932298196</v>
      </c>
      <c r="AT35">
        <v>0.37501774568322532</v>
      </c>
      <c r="AU35" s="45">
        <v>0.39916029796115271</v>
      </c>
      <c r="AW35">
        <v>0.93951664932298196</v>
      </c>
      <c r="AX35">
        <v>0.4706942083460931</v>
      </c>
      <c r="AY35" s="45">
        <v>0.50099613315557157</v>
      </c>
      <c r="BA35">
        <v>0.93951664932298196</v>
      </c>
      <c r="BB35">
        <v>0.51414326725055315</v>
      </c>
      <c r="BC35" s="45">
        <v>0.54724231616442998</v>
      </c>
      <c r="BE35">
        <v>0.93951664932298196</v>
      </c>
      <c r="BF35">
        <v>0.53896334776176436</v>
      </c>
      <c r="BG35" s="45">
        <v>0.57366024130614679</v>
      </c>
      <c r="BI35">
        <v>0.93951664932298196</v>
      </c>
      <c r="BJ35">
        <v>0.56058478564069048</v>
      </c>
      <c r="BK35" s="45">
        <v>0.59667360450147344</v>
      </c>
    </row>
    <row r="36" spans="2:63">
      <c r="B36" s="40">
        <v>15</v>
      </c>
      <c r="C36">
        <v>5101</v>
      </c>
      <c r="D36" s="41">
        <v>43404</v>
      </c>
      <c r="E36">
        <v>0.95338166706504701</v>
      </c>
      <c r="F36">
        <v>0.62761210277751756</v>
      </c>
      <c r="G36" s="45">
        <v>0.65830099786751728</v>
      </c>
      <c r="I36">
        <v>0.95338166706504701</v>
      </c>
      <c r="J36">
        <v>0.66020825553360107</v>
      </c>
      <c r="K36" s="45">
        <v>0.69249103306761672</v>
      </c>
      <c r="M36">
        <v>0.95338166706504701</v>
      </c>
      <c r="N36">
        <v>0.65755120501062592</v>
      </c>
      <c r="O36" s="45">
        <v>0.68970405843325566</v>
      </c>
      <c r="Q36">
        <v>0.95338166706504701</v>
      </c>
      <c r="R36">
        <v>0.64780207171617676</v>
      </c>
      <c r="S36" s="45">
        <v>0.6794782132851509</v>
      </c>
      <c r="U36">
        <v>0.95338166706504701</v>
      </c>
      <c r="V36">
        <v>0.63721393856005648</v>
      </c>
      <c r="W36" s="45">
        <v>0.66837234296910475</v>
      </c>
      <c r="Y36">
        <v>0.95338166706504701</v>
      </c>
      <c r="Z36">
        <v>0.64650189602126351</v>
      </c>
      <c r="AA36" s="45">
        <v>0.67811446176796919</v>
      </c>
      <c r="AC36">
        <v>0.95338166706504701</v>
      </c>
      <c r="AD36">
        <v>0.67469341909990133</v>
      </c>
      <c r="AE36" s="45">
        <v>0.70768449028071001</v>
      </c>
      <c r="AG36">
        <v>0.95338166706504701</v>
      </c>
      <c r="AH36">
        <v>0.63131762442528583</v>
      </c>
      <c r="AI36" s="45">
        <v>0.66218771163156054</v>
      </c>
      <c r="AK36">
        <v>0.95338166706504701</v>
      </c>
      <c r="AL36">
        <v>0.62058868159881198</v>
      </c>
      <c r="AM36" s="45">
        <v>0.65093414635218771</v>
      </c>
      <c r="AO36">
        <v>0.95338166706504701</v>
      </c>
      <c r="AP36">
        <v>0.60828939295841666</v>
      </c>
      <c r="AQ36" s="45">
        <v>0.63803344869323408</v>
      </c>
      <c r="AS36">
        <v>0.95338166706504701</v>
      </c>
      <c r="AT36">
        <v>0.4013063231604545</v>
      </c>
      <c r="AU36" s="45">
        <v>0.42092934763038009</v>
      </c>
      <c r="AW36">
        <v>0.95338166706504701</v>
      </c>
      <c r="AX36">
        <v>0.50485420885062904</v>
      </c>
      <c r="AY36" s="45">
        <v>0.52954050438666977</v>
      </c>
      <c r="BA36">
        <v>0.95338166706504701</v>
      </c>
      <c r="BB36">
        <v>0.5518805391883822</v>
      </c>
      <c r="BC36" s="45">
        <v>0.57886632211769673</v>
      </c>
      <c r="BE36">
        <v>0.95338166706504701</v>
      </c>
      <c r="BF36">
        <v>0.57874461458529125</v>
      </c>
      <c r="BG36" s="45">
        <v>0.60704399358437089</v>
      </c>
      <c r="BI36">
        <v>0.95338166706504701</v>
      </c>
      <c r="BJ36">
        <v>0.60214687198057626</v>
      </c>
      <c r="BK36" s="45">
        <v>0.63159057152238396</v>
      </c>
    </row>
    <row r="37" spans="2:63" s="51" customFormat="1">
      <c r="B37" s="52">
        <v>16</v>
      </c>
      <c r="C37" s="53">
        <v>5101</v>
      </c>
      <c r="D37" s="54">
        <v>43434</v>
      </c>
      <c r="E37" s="53">
        <v>1.1821759357341159</v>
      </c>
      <c r="F37" s="53">
        <v>1.096425707067032</v>
      </c>
      <c r="G37" s="55">
        <v>0.92746407190750846</v>
      </c>
      <c r="H37" s="53"/>
      <c r="I37" s="53">
        <v>1.1821759357341159</v>
      </c>
      <c r="J37" s="53">
        <v>1.1181446529121091</v>
      </c>
      <c r="K37" s="55">
        <v>0.94583607998902097</v>
      </c>
      <c r="L37" s="53"/>
      <c r="M37" s="53">
        <v>1.1821759357341159</v>
      </c>
      <c r="N37" s="53">
        <v>1.078560500030852</v>
      </c>
      <c r="O37" s="55">
        <v>0.91235193293042305</v>
      </c>
      <c r="P37" s="53"/>
      <c r="Q37" s="53">
        <v>1.1821759357341159</v>
      </c>
      <c r="R37" s="53">
        <v>1.0280053681697321</v>
      </c>
      <c r="S37" s="55">
        <v>0.8695874591046836</v>
      </c>
      <c r="T37" s="53"/>
      <c r="U37" s="53">
        <v>1.1821759357341159</v>
      </c>
      <c r="V37" s="53">
        <v>0.97720392591256988</v>
      </c>
      <c r="W37" s="55">
        <v>0.82661463186166018</v>
      </c>
      <c r="X37" s="53"/>
      <c r="Y37" s="53">
        <v>1.1821759357341159</v>
      </c>
      <c r="Z37" s="53">
        <v>0.97420025640385355</v>
      </c>
      <c r="AA37" s="55">
        <v>0.8240738344913846</v>
      </c>
      <c r="AB37" s="53"/>
      <c r="AC37" s="53">
        <v>1.1821759357341159</v>
      </c>
      <c r="AD37" s="53">
        <v>1.0094817274297749</v>
      </c>
      <c r="AE37" s="55">
        <v>0.85391835251907755</v>
      </c>
      <c r="AF37" s="53"/>
      <c r="AG37" s="53">
        <v>1.1821759357341159</v>
      </c>
      <c r="AH37" s="53">
        <v>0.94289829426538285</v>
      </c>
      <c r="AI37" s="55">
        <v>0.79759557419839988</v>
      </c>
      <c r="AJ37" s="53">
        <v>201811</v>
      </c>
      <c r="AK37" s="53">
        <v>1.1821759357341159</v>
      </c>
      <c r="AL37" s="53">
        <v>0.92521858879436303</v>
      </c>
      <c r="AM37" s="55">
        <v>0.78264035058353165</v>
      </c>
      <c r="AN37" s="53"/>
      <c r="AO37" s="53">
        <v>1.1821759357341159</v>
      </c>
      <c r="AP37" s="53">
        <v>0.90039077595287798</v>
      </c>
      <c r="AQ37" s="55">
        <v>0.76163855881040832</v>
      </c>
      <c r="AR37" s="53"/>
      <c r="AS37" s="53">
        <v>1.1821759357341159</v>
      </c>
      <c r="AT37" s="53">
        <v>0.58330816737231839</v>
      </c>
      <c r="AU37" s="55">
        <v>0.49341908403007001</v>
      </c>
      <c r="AV37" s="53"/>
      <c r="AW37" s="53">
        <v>1.1821759357341159</v>
      </c>
      <c r="AX37" s="53">
        <v>0.74189850718076333</v>
      </c>
      <c r="AY37" s="55">
        <v>0.62757030045621254</v>
      </c>
      <c r="AZ37" s="53"/>
      <c r="BA37" s="53">
        <v>1.1821759357341159</v>
      </c>
      <c r="BB37" s="53">
        <v>0.81394971737814048</v>
      </c>
      <c r="BC37" s="55">
        <v>0.68851825923244514</v>
      </c>
      <c r="BD37" s="53"/>
      <c r="BE37" s="53">
        <v>1.1821759357341159</v>
      </c>
      <c r="BF37" s="53">
        <v>0.85511458900998882</v>
      </c>
      <c r="BG37" s="55">
        <v>0.72333953277349849</v>
      </c>
      <c r="BH37" s="53">
        <v>201811</v>
      </c>
      <c r="BI37" s="53">
        <v>1.1821759357341159</v>
      </c>
      <c r="BJ37" s="53">
        <v>0.89097732844962174</v>
      </c>
      <c r="BK37" s="55">
        <v>0.75367574446212726</v>
      </c>
    </row>
    <row r="38" spans="2:63">
      <c r="B38" s="40">
        <v>17</v>
      </c>
      <c r="C38">
        <v>5101</v>
      </c>
      <c r="D38" s="41">
        <v>43465</v>
      </c>
      <c r="E38">
        <v>1.1566149195394699</v>
      </c>
      <c r="F38">
        <v>0.68805548504810621</v>
      </c>
      <c r="G38" s="45">
        <v>0.59488726405333736</v>
      </c>
      <c r="I38">
        <v>1.1566149195394699</v>
      </c>
      <c r="J38">
        <v>0.73143219365171563</v>
      </c>
      <c r="K38" s="45">
        <v>0.63239041905403615</v>
      </c>
      <c r="M38">
        <v>1.1566149195394699</v>
      </c>
      <c r="N38">
        <v>0.73423231122126209</v>
      </c>
      <c r="O38" s="45">
        <v>0.6348113782879542</v>
      </c>
      <c r="Q38">
        <v>1.1566149195394699</v>
      </c>
      <c r="R38">
        <v>0.72716584707647536</v>
      </c>
      <c r="S38" s="45">
        <v>0.62870176995988558</v>
      </c>
      <c r="U38">
        <v>1.1566149195394699</v>
      </c>
      <c r="V38">
        <v>0.71722866421154097</v>
      </c>
      <c r="W38" s="45">
        <v>0.62011016120829598</v>
      </c>
      <c r="Y38">
        <v>1.1566149195394699</v>
      </c>
      <c r="Z38">
        <v>0.72798289900558</v>
      </c>
      <c r="AA38" s="45">
        <v>0.62940818651677211</v>
      </c>
      <c r="AC38">
        <v>1.1566149195394699</v>
      </c>
      <c r="AD38">
        <v>0.75971865294757945</v>
      </c>
      <c r="AE38" s="45">
        <v>0.65684666531024616</v>
      </c>
      <c r="AG38">
        <v>1.1566149195394699</v>
      </c>
      <c r="AH38">
        <v>0.71086334486967062</v>
      </c>
      <c r="AI38" s="45">
        <v>0.61460675706372137</v>
      </c>
      <c r="AK38">
        <v>1.1566149195394699</v>
      </c>
      <c r="AL38">
        <v>0.69876510932679037</v>
      </c>
      <c r="AM38" s="45">
        <v>0.60414671946737308</v>
      </c>
      <c r="AO38">
        <v>1.1566149195394699</v>
      </c>
      <c r="AP38">
        <v>0.68480486879061342</v>
      </c>
      <c r="AQ38" s="45">
        <v>0.59207680726034784</v>
      </c>
      <c r="AS38">
        <v>1.1566149195394699</v>
      </c>
      <c r="AT38">
        <v>0.45140239414811861</v>
      </c>
      <c r="AU38" s="45">
        <v>0.39027889621885031</v>
      </c>
      <c r="AW38">
        <v>1.1566149195394699</v>
      </c>
      <c r="AX38">
        <v>0.56820883705973202</v>
      </c>
      <c r="AY38" s="45">
        <v>0.49126881165079223</v>
      </c>
      <c r="BA38">
        <v>1.1566149195394699</v>
      </c>
      <c r="BB38">
        <v>0.62122633712316211</v>
      </c>
      <c r="BC38" s="45">
        <v>0.53710731776701981</v>
      </c>
      <c r="BE38">
        <v>1.1566149195394699</v>
      </c>
      <c r="BF38">
        <v>0.6515069011111726</v>
      </c>
      <c r="BG38" s="45">
        <v>0.56328765097599076</v>
      </c>
      <c r="BI38">
        <v>1.1566149195394699</v>
      </c>
      <c r="BJ38">
        <v>0.67788237443432842</v>
      </c>
      <c r="BK38" s="45">
        <v>0.58609167405884866</v>
      </c>
    </row>
    <row r="39" spans="2:63">
      <c r="B39" s="40">
        <v>18</v>
      </c>
      <c r="C39">
        <v>5101</v>
      </c>
      <c r="D39" s="41">
        <v>43496</v>
      </c>
      <c r="E39">
        <v>1.0128500906372431</v>
      </c>
      <c r="F39">
        <v>0.65738688508516119</v>
      </c>
      <c r="G39" s="45">
        <v>0.64904657773349339</v>
      </c>
      <c r="I39">
        <v>1.0128500906372431</v>
      </c>
      <c r="J39">
        <v>0.70115888577283336</v>
      </c>
      <c r="K39" s="45">
        <v>0.69226324038900311</v>
      </c>
      <c r="M39">
        <v>1.0128500906372431</v>
      </c>
      <c r="N39">
        <v>0.70618073998022757</v>
      </c>
      <c r="O39" s="45">
        <v>0.69722138202695727</v>
      </c>
      <c r="Q39">
        <v>1.0128500906372431</v>
      </c>
      <c r="R39">
        <v>0.70169938517161079</v>
      </c>
      <c r="S39" s="45">
        <v>0.69279688243906934</v>
      </c>
      <c r="U39">
        <v>1.0128500906372431</v>
      </c>
      <c r="V39">
        <v>0.69439371281314644</v>
      </c>
      <c r="W39" s="45">
        <v>0.68558389758968463</v>
      </c>
      <c r="Y39">
        <v>1.0128500906372431</v>
      </c>
      <c r="Z39">
        <v>0.70596442400621184</v>
      </c>
      <c r="AA39" s="45">
        <v>0.69700781046684657</v>
      </c>
      <c r="AC39">
        <v>1.0128500906372431</v>
      </c>
      <c r="AD39">
        <v>0.73722405725529494</v>
      </c>
      <c r="AE39" s="45">
        <v>0.7278708508496694</v>
      </c>
      <c r="AG39">
        <v>1.0128500906372431</v>
      </c>
      <c r="AH39">
        <v>0.68992847300048721</v>
      </c>
      <c r="AI39" s="45">
        <v>0.68117530854582142</v>
      </c>
      <c r="AK39">
        <v>1.0128500906372431</v>
      </c>
      <c r="AL39">
        <v>0.6782977651476797</v>
      </c>
      <c r="AM39" s="45">
        <v>0.66969216019018474</v>
      </c>
      <c r="AO39">
        <v>1.0128500906372431</v>
      </c>
      <c r="AP39">
        <v>0.6651824833383152</v>
      </c>
      <c r="AQ39" s="45">
        <v>0.65674327275797562</v>
      </c>
      <c r="AS39">
        <v>1.0128500906372431</v>
      </c>
      <c r="AT39">
        <v>0.43918650065563081</v>
      </c>
      <c r="AU39" s="45">
        <v>0.43361451483833402</v>
      </c>
      <c r="AW39">
        <v>1.0128500906372431</v>
      </c>
      <c r="AX39">
        <v>0.55228920193256992</v>
      </c>
      <c r="AY39" s="45">
        <v>0.545282275272437</v>
      </c>
      <c r="BA39">
        <v>1.0128500906372431</v>
      </c>
      <c r="BB39">
        <v>0.60362351421343907</v>
      </c>
      <c r="BC39" s="45">
        <v>0.59596530601450048</v>
      </c>
      <c r="BE39">
        <v>1.0128500906372431</v>
      </c>
      <c r="BF39">
        <v>0.63294234756971945</v>
      </c>
      <c r="BG39" s="45">
        <v>0.62491216955067708</v>
      </c>
      <c r="BI39">
        <v>1.0128500906372431</v>
      </c>
      <c r="BJ39">
        <v>0.65847992825510804</v>
      </c>
      <c r="BK39" s="45">
        <v>0.65012575339833356</v>
      </c>
    </row>
    <row r="40" spans="2:63">
      <c r="B40" s="40">
        <v>19</v>
      </c>
      <c r="C40">
        <v>5101</v>
      </c>
      <c r="D40" s="41">
        <v>43524</v>
      </c>
      <c r="E40">
        <v>0.64021497082891554</v>
      </c>
      <c r="F40">
        <v>0.57619347374602403</v>
      </c>
      <c r="G40" s="45">
        <v>0.9</v>
      </c>
      <c r="I40">
        <v>0.64021497082891554</v>
      </c>
      <c r="J40">
        <v>0.57619347374602403</v>
      </c>
      <c r="K40" s="45">
        <v>0.9</v>
      </c>
      <c r="M40">
        <v>0.64021497082891554</v>
      </c>
      <c r="N40">
        <v>0.57619347374602403</v>
      </c>
      <c r="O40" s="45">
        <v>0.9</v>
      </c>
      <c r="Q40">
        <v>0.64021497082891554</v>
      </c>
      <c r="R40">
        <v>0.57619347374602403</v>
      </c>
      <c r="S40" s="45">
        <v>0.9</v>
      </c>
      <c r="U40">
        <v>0.64021497082891554</v>
      </c>
      <c r="V40">
        <v>0.57619347374602403</v>
      </c>
      <c r="W40" s="45">
        <v>0.9</v>
      </c>
      <c r="Y40">
        <v>0.64021497082891554</v>
      </c>
      <c r="Z40">
        <v>0.57619347374602403</v>
      </c>
      <c r="AA40" s="45">
        <v>0.9</v>
      </c>
      <c r="AC40">
        <v>0.64021497082891554</v>
      </c>
      <c r="AD40">
        <v>0.57619347374602403</v>
      </c>
      <c r="AE40" s="45">
        <v>0.9</v>
      </c>
      <c r="AG40">
        <v>0.64021497082891554</v>
      </c>
      <c r="AH40">
        <v>0.57619347374602403</v>
      </c>
      <c r="AI40" s="45">
        <v>0.9</v>
      </c>
      <c r="AK40">
        <v>0.64021497082891554</v>
      </c>
      <c r="AL40">
        <v>0.57619347374602403</v>
      </c>
      <c r="AM40" s="45">
        <v>0.9</v>
      </c>
      <c r="AO40">
        <v>0.64021497082891554</v>
      </c>
      <c r="AP40">
        <v>0.57619347374602403</v>
      </c>
      <c r="AQ40" s="45">
        <v>0.9</v>
      </c>
      <c r="AS40">
        <v>0.64021497082891554</v>
      </c>
      <c r="AT40">
        <v>0.49144174666771739</v>
      </c>
      <c r="AU40" s="45">
        <v>0.76761989184886659</v>
      </c>
      <c r="AW40">
        <v>0.64021497082891554</v>
      </c>
      <c r="AX40">
        <v>0.62032088458668477</v>
      </c>
      <c r="AY40" s="45">
        <v>0.96892592777630149</v>
      </c>
      <c r="BA40">
        <v>0.64021497082891554</v>
      </c>
      <c r="BB40">
        <v>0.57619347374602403</v>
      </c>
      <c r="BC40" s="45">
        <v>0.9</v>
      </c>
      <c r="BE40">
        <v>0.64021497082891554</v>
      </c>
      <c r="BF40">
        <v>0.57619347374602403</v>
      </c>
      <c r="BG40" s="45">
        <v>0.9</v>
      </c>
      <c r="BI40">
        <v>0.64021497082891554</v>
      </c>
      <c r="BJ40">
        <v>0.57619347374602403</v>
      </c>
      <c r="BK40" s="45">
        <v>0.9</v>
      </c>
    </row>
    <row r="41" spans="2:63">
      <c r="B41" s="40">
        <v>20</v>
      </c>
      <c r="C41">
        <v>5101</v>
      </c>
      <c r="D41" s="41">
        <v>43555</v>
      </c>
      <c r="E41">
        <v>1.0265654593547411</v>
      </c>
      <c r="F41">
        <v>0.99217904610645469</v>
      </c>
      <c r="G41" s="45">
        <v>0.96650343830007623</v>
      </c>
      <c r="I41">
        <v>1.0265654593547411</v>
      </c>
      <c r="J41">
        <v>0.92390891341926717</v>
      </c>
      <c r="K41" s="45">
        <v>0.9</v>
      </c>
      <c r="M41">
        <v>1.0265654593547411</v>
      </c>
      <c r="N41">
        <v>1.0100058427010361</v>
      </c>
      <c r="O41" s="45">
        <v>0.98386891308021052</v>
      </c>
      <c r="Q41">
        <v>1.0265654593547411</v>
      </c>
      <c r="R41">
        <v>0.97641660472488678</v>
      </c>
      <c r="S41" s="45">
        <v>0.95114889735197583</v>
      </c>
      <c r="U41">
        <v>1.0265654593547411</v>
      </c>
      <c r="V41">
        <v>0.93971764731636165</v>
      </c>
      <c r="W41" s="45">
        <v>0.91539963550598247</v>
      </c>
      <c r="Y41">
        <v>1.0265654593547411</v>
      </c>
      <c r="Z41">
        <v>0.94202727760716409</v>
      </c>
      <c r="AA41" s="45">
        <v>0.91764949718772482</v>
      </c>
      <c r="AC41">
        <v>1.0265654593547411</v>
      </c>
      <c r="AD41">
        <v>0.97819064834363378</v>
      </c>
      <c r="AE41" s="45">
        <v>0.95287703227272613</v>
      </c>
      <c r="AG41">
        <v>1.0265654593547411</v>
      </c>
      <c r="AH41">
        <v>0.91414020099034465</v>
      </c>
      <c r="AI41" s="45">
        <v>0.89048408229606446</v>
      </c>
      <c r="AK41">
        <v>1.0265654593547411</v>
      </c>
      <c r="AL41">
        <v>0.8974565157369373</v>
      </c>
      <c r="AM41" s="45">
        <v>0.87423213742360195</v>
      </c>
      <c r="AO41">
        <v>1.0265654593547411</v>
      </c>
      <c r="AP41">
        <v>0.87511785711451884</v>
      </c>
      <c r="AQ41" s="45">
        <v>0.85247155857414447</v>
      </c>
      <c r="AS41">
        <v>1.0265654593547411</v>
      </c>
      <c r="AT41">
        <v>0.56960681351456854</v>
      </c>
      <c r="AU41" s="45">
        <v>0.55486652928357927</v>
      </c>
      <c r="AW41">
        <v>1.0265654593547411</v>
      </c>
      <c r="AX41">
        <v>0.72246675350571299</v>
      </c>
      <c r="AY41" s="45">
        <v>0.70377075998624306</v>
      </c>
      <c r="BA41">
        <v>1.0265654593547411</v>
      </c>
      <c r="BB41">
        <v>0.79187306790526746</v>
      </c>
      <c r="BC41" s="45">
        <v>0.77138097789010718</v>
      </c>
      <c r="BE41">
        <v>1.0265654593547411</v>
      </c>
      <c r="BF41">
        <v>0.83151858304177473</v>
      </c>
      <c r="BG41" s="45">
        <v>0.81000054644779751</v>
      </c>
      <c r="BI41">
        <v>1.0265654593547411</v>
      </c>
      <c r="BJ41">
        <v>0.8660535209104826</v>
      </c>
      <c r="BK41" s="45">
        <v>0.84364178924824706</v>
      </c>
    </row>
  </sheetData>
  <mergeCells count="1">
    <mergeCell ref="A1:A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G23" sqref="G23"/>
    </sheetView>
  </sheetViews>
  <sheetFormatPr defaultRowHeight="13.5"/>
  <cols>
    <col min="3" max="3" width="13.5" customWidth="1"/>
  </cols>
  <sheetData>
    <row r="1" spans="1:14">
      <c r="A1" t="s">
        <v>76</v>
      </c>
    </row>
    <row r="3" spans="1:14">
      <c r="H3">
        <f>(117.5-174.77)/174.77</f>
        <v>-0.3276878182754478</v>
      </c>
    </row>
    <row r="9" spans="1:14">
      <c r="B9" t="s">
        <v>83</v>
      </c>
      <c r="D9" t="s">
        <v>82</v>
      </c>
    </row>
    <row r="10" spans="1:14" ht="16.5">
      <c r="A10" s="25">
        <v>42766</v>
      </c>
      <c r="B10">
        <v>0.17453796866494975</v>
      </c>
      <c r="C10" s="25">
        <v>42766</v>
      </c>
      <c r="D10">
        <f t="shared" ref="D10:D14" si="0">D11*(1-E11)</f>
        <v>0.17453796866494975</v>
      </c>
      <c r="E10">
        <v>-0.3276878182754478</v>
      </c>
    </row>
    <row r="11" spans="1:14" ht="16.5">
      <c r="A11" s="25">
        <v>42794</v>
      </c>
      <c r="B11" s="39">
        <v>0.39954150000000005</v>
      </c>
      <c r="C11" s="25">
        <v>42794</v>
      </c>
      <c r="D11">
        <f t="shared" si="0"/>
        <v>0.4950027472063237</v>
      </c>
      <c r="E11" s="19">
        <v>0.64739999999999998</v>
      </c>
    </row>
    <row r="12" spans="1:14" ht="16.5">
      <c r="A12" s="25">
        <v>42825</v>
      </c>
      <c r="B12">
        <v>0.50973406158616386</v>
      </c>
      <c r="C12" s="25">
        <v>42825</v>
      </c>
      <c r="D12">
        <f t="shared" si="0"/>
        <v>0.50973406158616386</v>
      </c>
      <c r="E12" s="19">
        <v>2.8899999999999999E-2</v>
      </c>
      <c r="M12" s="34"/>
    </row>
    <row r="13" spans="1:14" ht="16.5">
      <c r="A13" s="25">
        <v>42855</v>
      </c>
      <c r="B13">
        <v>0.46657580007886851</v>
      </c>
      <c r="C13" s="25">
        <v>42855</v>
      </c>
      <c r="D13">
        <f t="shared" si="0"/>
        <v>0.46657580007886851</v>
      </c>
      <c r="E13" s="19">
        <v>-9.2499999999999999E-2</v>
      </c>
      <c r="M13" s="16" t="s">
        <v>77</v>
      </c>
    </row>
    <row r="14" spans="1:14" ht="16.5">
      <c r="A14" s="25">
        <v>42886</v>
      </c>
      <c r="B14">
        <v>0.45850609284479998</v>
      </c>
      <c r="C14" s="25">
        <v>42886</v>
      </c>
      <c r="D14">
        <f t="shared" si="0"/>
        <v>0.45850609284479998</v>
      </c>
      <c r="E14" s="19">
        <v>-1.7600000000000001E-2</v>
      </c>
      <c r="M14" s="35">
        <v>1</v>
      </c>
      <c r="N14" s="36">
        <v>201701</v>
      </c>
    </row>
    <row r="15" spans="1:14" ht="16.5">
      <c r="A15" s="25">
        <v>42916</v>
      </c>
      <c r="B15">
        <v>0.47074547519999999</v>
      </c>
      <c r="C15" s="25">
        <v>42916</v>
      </c>
      <c r="D15">
        <f>D16*(1-E16)</f>
        <v>0.47074547519999999</v>
      </c>
      <c r="E15" s="19">
        <v>2.5999999999999999E-2</v>
      </c>
      <c r="M15" s="17">
        <v>2</v>
      </c>
      <c r="N15" s="16">
        <v>201702</v>
      </c>
    </row>
    <row r="16" spans="1:14" ht="16.5">
      <c r="A16" s="25">
        <v>42947</v>
      </c>
      <c r="B16">
        <v>0.43243199999999998</v>
      </c>
      <c r="C16" s="25">
        <v>42947</v>
      </c>
      <c r="D16">
        <v>0.43243199999999998</v>
      </c>
      <c r="E16" s="19">
        <v>-8.8599999999999998E-2</v>
      </c>
      <c r="M16" s="17">
        <v>3</v>
      </c>
      <c r="N16" s="16">
        <v>201703</v>
      </c>
    </row>
    <row r="17" spans="1:16" ht="16.5">
      <c r="A17" s="25">
        <v>42978</v>
      </c>
      <c r="B17">
        <v>0.45452927519999997</v>
      </c>
      <c r="C17" s="25">
        <v>42978</v>
      </c>
      <c r="D17">
        <v>0.45452927519999997</v>
      </c>
      <c r="E17">
        <v>5.11E-2</v>
      </c>
      <c r="M17" s="17">
        <v>4</v>
      </c>
      <c r="N17" s="16">
        <v>201704</v>
      </c>
    </row>
    <row r="18" spans="1:16" ht="16.5">
      <c r="A18" s="25">
        <v>43008</v>
      </c>
      <c r="B18">
        <v>0.48325552539263994</v>
      </c>
      <c r="C18" s="25">
        <v>43008</v>
      </c>
      <c r="D18">
        <v>0.48325552539263994</v>
      </c>
      <c r="E18">
        <v>6.3200000000000006E-2</v>
      </c>
      <c r="M18" s="17">
        <v>5</v>
      </c>
      <c r="N18" s="16">
        <v>201705</v>
      </c>
    </row>
    <row r="19" spans="1:16" ht="16.5">
      <c r="A19" s="25">
        <v>43039</v>
      </c>
      <c r="B19">
        <v>0.55419743652027953</v>
      </c>
      <c r="C19" s="25">
        <v>43039</v>
      </c>
      <c r="D19">
        <v>0.55419743652027953</v>
      </c>
      <c r="E19">
        <v>0.14680000000000001</v>
      </c>
      <c r="M19" s="17">
        <v>6</v>
      </c>
      <c r="N19" s="16">
        <v>201706</v>
      </c>
    </row>
    <row r="20" spans="1:16" ht="16.5">
      <c r="A20" s="25">
        <v>43069</v>
      </c>
      <c r="B20">
        <v>0.90012747639623802</v>
      </c>
      <c r="C20" s="25">
        <v>43069</v>
      </c>
      <c r="D20">
        <v>0.90012747639623802</v>
      </c>
      <c r="E20">
        <v>0.62419999999999998</v>
      </c>
      <c r="M20" s="17">
        <v>7</v>
      </c>
      <c r="N20" s="16">
        <v>201707</v>
      </c>
    </row>
    <row r="21" spans="1:16" ht="16.5">
      <c r="A21" s="25">
        <v>43100</v>
      </c>
      <c r="B21">
        <v>0.62756887654345717</v>
      </c>
      <c r="C21" s="25">
        <v>43100</v>
      </c>
      <c r="D21">
        <v>0.62756887654345717</v>
      </c>
      <c r="E21">
        <v>-0.30280000000000001</v>
      </c>
      <c r="M21" s="17">
        <v>8</v>
      </c>
      <c r="N21" s="16">
        <v>201708</v>
      </c>
    </row>
    <row r="22" spans="1:16" ht="16.5">
      <c r="A22" s="25">
        <v>43131</v>
      </c>
      <c r="B22">
        <v>0.56522087096413043</v>
      </c>
      <c r="C22" s="25">
        <v>43131</v>
      </c>
      <c r="D22">
        <v>0.56522087096413043</v>
      </c>
      <c r="E22">
        <v>-9.9348466614101336E-2</v>
      </c>
      <c r="M22" s="17">
        <v>9</v>
      </c>
      <c r="N22" s="16">
        <v>201709</v>
      </c>
    </row>
    <row r="23" spans="1:16" ht="16.5">
      <c r="A23" s="25">
        <v>43159</v>
      </c>
      <c r="B23" s="39">
        <v>0.45</v>
      </c>
      <c r="C23" s="25">
        <v>43159</v>
      </c>
      <c r="D23">
        <v>0.59093842059299839</v>
      </c>
      <c r="E23">
        <v>4.5499999999999999E-2</v>
      </c>
      <c r="M23" s="17">
        <v>10</v>
      </c>
      <c r="N23" s="16">
        <v>201710</v>
      </c>
    </row>
    <row r="24" spans="1:16" ht="16.5">
      <c r="A24" s="25">
        <v>43190</v>
      </c>
      <c r="B24">
        <v>0.69843011929886478</v>
      </c>
      <c r="C24" s="25">
        <v>43190</v>
      </c>
      <c r="D24">
        <v>0.69843011929886478</v>
      </c>
      <c r="E24">
        <v>0.18190000000000001</v>
      </c>
      <c r="M24" s="17">
        <v>11</v>
      </c>
      <c r="N24" s="16">
        <v>201711</v>
      </c>
    </row>
    <row r="25" spans="1:16" ht="16.5">
      <c r="A25" s="25">
        <v>43220</v>
      </c>
      <c r="B25">
        <v>0.63417454832336928</v>
      </c>
      <c r="C25" s="25">
        <v>43220</v>
      </c>
      <c r="D25">
        <v>0.63417454832336928</v>
      </c>
      <c r="E25">
        <v>-9.1999999999999998E-2</v>
      </c>
      <c r="M25" s="17">
        <v>12</v>
      </c>
      <c r="N25" s="16">
        <v>201712</v>
      </c>
    </row>
    <row r="26" spans="1:16" ht="16.5">
      <c r="A26" s="25">
        <v>43251</v>
      </c>
      <c r="B26">
        <v>0.61318337077386575</v>
      </c>
      <c r="C26" s="25">
        <v>43251</v>
      </c>
      <c r="D26">
        <v>0.61318337077386575</v>
      </c>
      <c r="E26">
        <v>-3.3099999999999997E-2</v>
      </c>
      <c r="M26" s="18" t="s">
        <v>78</v>
      </c>
      <c r="N26" s="18" t="s">
        <v>79</v>
      </c>
      <c r="O26" s="18" t="s">
        <v>80</v>
      </c>
      <c r="P26" s="18" t="s">
        <v>81</v>
      </c>
    </row>
    <row r="27" spans="1:16" ht="16.5">
      <c r="A27" s="25">
        <v>43281</v>
      </c>
      <c r="B27">
        <v>0.61214095904355015</v>
      </c>
      <c r="C27" s="25">
        <v>43281</v>
      </c>
      <c r="D27">
        <v>0.61214095904355015</v>
      </c>
      <c r="E27">
        <v>-1.6999999999999999E-3</v>
      </c>
      <c r="M27" s="37"/>
      <c r="N27" s="37"/>
      <c r="O27" s="38">
        <v>117.5</v>
      </c>
      <c r="P27" s="37"/>
    </row>
    <row r="28" spans="1:16" ht="16.5">
      <c r="A28" s="25">
        <v>43312</v>
      </c>
      <c r="B28">
        <v>0.57975870231014637</v>
      </c>
      <c r="C28" s="25">
        <v>43312</v>
      </c>
      <c r="D28">
        <v>0.57975870231014637</v>
      </c>
      <c r="E28">
        <v>-5.2900000000000003E-2</v>
      </c>
      <c r="M28" s="15"/>
      <c r="N28" s="15"/>
      <c r="O28" s="18">
        <v>193.56</v>
      </c>
      <c r="P28" s="19">
        <v>0.64739999999999998</v>
      </c>
    </row>
    <row r="29" spans="1:16" ht="16.5">
      <c r="A29" s="25">
        <v>43343</v>
      </c>
      <c r="B29">
        <v>0.56340950690500025</v>
      </c>
      <c r="C29" s="25">
        <v>43343</v>
      </c>
      <c r="D29">
        <v>0.56340950690500025</v>
      </c>
      <c r="E29">
        <v>-2.8199999999999999E-2</v>
      </c>
      <c r="M29" s="15"/>
      <c r="N29" s="15"/>
      <c r="O29" s="18">
        <v>199.16</v>
      </c>
      <c r="P29" s="19">
        <v>2.8899999999999999E-2</v>
      </c>
    </row>
    <row r="30" spans="1:16" ht="16.5">
      <c r="A30" s="25">
        <v>43373</v>
      </c>
      <c r="B30">
        <v>0.58070617876698372</v>
      </c>
      <c r="C30" s="25">
        <v>43373</v>
      </c>
      <c r="D30">
        <v>0.58070617876698372</v>
      </c>
      <c r="E30">
        <v>3.0700000000000002E-2</v>
      </c>
      <c r="M30" s="15"/>
      <c r="N30" s="15"/>
      <c r="O30" s="18">
        <v>180.74</v>
      </c>
      <c r="P30" s="19">
        <v>-9.2499999999999999E-2</v>
      </c>
    </row>
    <row r="31" spans="1:16" ht="16.5">
      <c r="A31" s="25">
        <v>43404</v>
      </c>
      <c r="B31">
        <v>0.62861443851525989</v>
      </c>
      <c r="C31" s="25">
        <v>43404</v>
      </c>
      <c r="D31">
        <v>0.62861443851525989</v>
      </c>
      <c r="E31">
        <v>8.2500000000000004E-2</v>
      </c>
      <c r="M31" s="15"/>
      <c r="N31" s="15"/>
      <c r="O31" s="18">
        <v>177.56</v>
      </c>
      <c r="P31" s="19">
        <v>-1.7600000000000001E-2</v>
      </c>
    </row>
    <row r="32" spans="1:16" ht="16.5">
      <c r="A32" s="25">
        <v>43434</v>
      </c>
      <c r="B32">
        <v>0.96404310290700246</v>
      </c>
      <c r="C32" s="25">
        <v>43434</v>
      </c>
      <c r="D32">
        <v>0.96404310290700246</v>
      </c>
      <c r="E32">
        <v>0.53359999999999996</v>
      </c>
      <c r="M32" s="15"/>
      <c r="N32" s="15"/>
      <c r="O32" s="18">
        <v>182.18</v>
      </c>
      <c r="P32" s="19">
        <v>2.5999999999999999E-2</v>
      </c>
    </row>
    <row r="33" spans="1:16" ht="16.5">
      <c r="A33" s="25">
        <v>43465</v>
      </c>
      <c r="B33">
        <v>0.70760763753373979</v>
      </c>
      <c r="C33" s="25">
        <v>43465</v>
      </c>
      <c r="D33">
        <v>0.70760763753373979</v>
      </c>
      <c r="E33">
        <v>-0.26600000000000001</v>
      </c>
      <c r="M33" s="15"/>
      <c r="N33" s="15"/>
      <c r="O33" s="18">
        <v>166.04</v>
      </c>
      <c r="P33" s="19">
        <v>-8.8599999999999998E-2</v>
      </c>
    </row>
    <row r="34" spans="1:16" ht="16.5">
      <c r="A34" s="25">
        <v>43496</v>
      </c>
      <c r="B34">
        <v>0.68507899803774497</v>
      </c>
      <c r="C34" s="25">
        <v>43496</v>
      </c>
      <c r="D34">
        <v>0.68507899803774497</v>
      </c>
      <c r="E34">
        <v>-3.1837756266332867E-2</v>
      </c>
      <c r="M34" s="15"/>
      <c r="N34" s="15"/>
      <c r="O34" s="18">
        <v>174.52</v>
      </c>
      <c r="P34" s="19">
        <v>5.11E-2</v>
      </c>
    </row>
    <row r="35" spans="1:16" ht="16.5">
      <c r="A35" s="25">
        <v>43524</v>
      </c>
      <c r="B35">
        <v>0.78099005776302932</v>
      </c>
      <c r="C35" s="25">
        <v>43524</v>
      </c>
      <c r="D35">
        <v>0.78099005776302932</v>
      </c>
      <c r="E35">
        <v>0.14000000000000001</v>
      </c>
      <c r="M35" s="15"/>
      <c r="N35" s="15"/>
      <c r="O35" s="18">
        <v>185.54</v>
      </c>
      <c r="P35" s="19">
        <v>6.3200000000000006E-2</v>
      </c>
    </row>
    <row r="36" spans="1:16" ht="16.5">
      <c r="A36" s="25">
        <v>43555</v>
      </c>
      <c r="B36">
        <v>0.9271132975704921</v>
      </c>
      <c r="C36" s="25">
        <v>43555</v>
      </c>
      <c r="D36">
        <v>0.9271132975704921</v>
      </c>
      <c r="E36">
        <v>0.18709999999999999</v>
      </c>
      <c r="M36" s="15"/>
      <c r="N36" s="15"/>
      <c r="O36" s="18">
        <v>212.79</v>
      </c>
      <c r="P36" s="19">
        <v>0.14680000000000001</v>
      </c>
    </row>
    <row r="37" spans="1:16">
      <c r="M37" s="15"/>
      <c r="N37" s="15"/>
      <c r="O37" s="18">
        <v>345.61</v>
      </c>
      <c r="P37" s="19">
        <v>0.62419999999999998</v>
      </c>
    </row>
    <row r="38" spans="1:16">
      <c r="M38" s="15"/>
      <c r="N38" s="15"/>
      <c r="O38" s="18">
        <v>240.97</v>
      </c>
      <c r="P38" s="19">
        <v>-0.30280000000000001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数据表</vt:lpstr>
      <vt:lpstr>方法一</vt:lpstr>
      <vt:lpstr>方法二</vt:lpstr>
      <vt:lpstr>方法三</vt:lpstr>
      <vt:lpstr>综合</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2019-03-14T08:01:57Z</dcterms:modified>
</cp:coreProperties>
</file>