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935" activeTab="3"/>
  </bookViews>
  <sheets>
    <sheet name="修订说明" sheetId="1" r:id="rId1"/>
    <sheet name="使用说明" sheetId="3" r:id="rId2"/>
    <sheet name="用例编写进度跟踪" sheetId="2" r:id="rId3"/>
    <sheet name="个人生产性" sheetId="4" r:id="rId4"/>
  </sheets>
  <calcPr calcId="144525"/>
</workbook>
</file>

<file path=xl/sharedStrings.xml><?xml version="1.0" encoding="utf-8"?>
<sst xmlns="http://schemas.openxmlformats.org/spreadsheetml/2006/main" count="90" uniqueCount="76">
  <si>
    <t>用例编写进度踪模板</t>
  </si>
  <si>
    <t>版本号</t>
  </si>
  <si>
    <t>修订时间</t>
  </si>
  <si>
    <t>修订原因</t>
  </si>
  <si>
    <t>修订人</t>
  </si>
  <si>
    <t>V1.0</t>
  </si>
  <si>
    <t>新建</t>
  </si>
  <si>
    <t>V1.1</t>
  </si>
  <si>
    <t>新增</t>
  </si>
  <si>
    <t>使用说明</t>
  </si>
  <si>
    <t xml:space="preserve">    在测试过程中，测试负责人应对各个阶段工作及时加以跟踪记录。每天以邮件方式发送或上传至SVN。工作分配以“模块到人”为原则，针对不同工作类型及时跟踪工作进度。</t>
  </si>
  <si>
    <t>1.进度中的工作分配需要到“模块”级别；</t>
  </si>
  <si>
    <t xml:space="preserve">2.每日测试中遇到的问题均需在“备注”中加以记录； </t>
  </si>
  <si>
    <t>3.模板中数据均为累计值；</t>
  </si>
  <si>
    <t>4.用例编写进度中“预计编写数”为根据大纲评估而来，作为分析工作量评估工作中存在问题的依据，填写后不得进行更改；</t>
  </si>
  <si>
    <t xml:space="preserve">5.“总编写数”将在编写过程中根据实际情况随时调整，以计算“待消化工作量”； </t>
  </si>
  <si>
    <t>版本更新说明</t>
  </si>
  <si>
    <t>版本</t>
  </si>
  <si>
    <t>更新说明</t>
  </si>
  <si>
    <t>将'工时'分为 ‘'加班工时（天）'和 '正常工时（天）'</t>
  </si>
  <si>
    <t>新增“个人生产性’页</t>
  </si>
  <si>
    <t>一级模块</t>
  </si>
  <si>
    <t>二级模块</t>
  </si>
  <si>
    <t>任务状态</t>
  </si>
  <si>
    <t>负责人</t>
  </si>
  <si>
    <t>预计编写数（条）</t>
  </si>
  <si>
    <t>总编写数（条）</t>
  </si>
  <si>
    <t>已完成数（条）</t>
  </si>
  <si>
    <t>正常工时（天）</t>
  </si>
  <si>
    <t>加班工时（天）</t>
  </si>
  <si>
    <t>完成比例</t>
  </si>
  <si>
    <t>生产性</t>
  </si>
  <si>
    <t>待消化工作量</t>
  </si>
  <si>
    <t>备注</t>
  </si>
  <si>
    <t>燃料油本部-计划管理</t>
  </si>
  <si>
    <t>001-生产经营计划编制</t>
  </si>
  <si>
    <t>进行中</t>
  </si>
  <si>
    <t>修改大纲和汇总问题0.5天
7.6号系统不可用0.5天，资源采购计划编制模块，资源入库计划编制模块，资源调运计划编制模块，产品收购计划编制模块，产品分配计划编制模块，无法创建年计划故此用例未编写</t>
  </si>
  <si>
    <t>002-生产经营计划送审</t>
  </si>
  <si>
    <r>
      <rPr>
        <sz val="11"/>
        <color theme="1"/>
        <rFont val="等线"/>
        <charset val="134"/>
        <scheme val="minor"/>
      </rPr>
      <t>修改大纲和汇总问题0</t>
    </r>
    <r>
      <rPr>
        <sz val="11"/>
        <color theme="1"/>
        <rFont val="等线"/>
        <charset val="134"/>
        <scheme val="minor"/>
      </rPr>
      <t>.5天</t>
    </r>
  </si>
  <si>
    <t>003-生产经营计划审批</t>
  </si>
  <si>
    <t>004-生产经营计划调整</t>
  </si>
  <si>
    <t>005-生产经营计划查询</t>
  </si>
  <si>
    <t>燃料油本部-调运管理</t>
  </si>
  <si>
    <t>001-原油采购</t>
  </si>
  <si>
    <t xml:space="preserve">
发运单查询(海外）-轨迹跟踪的跳转地址配置不正确</t>
  </si>
  <si>
    <t>燃料油销售公司-调运管理-产品调运</t>
  </si>
  <si>
    <t>001-入库管理</t>
  </si>
  <si>
    <t>修改部分大纲0.3
系统无法打开0.5天，发货记录查询-轨迹跟踪无数据，客户签收量确认-确认结算量无法确认数据</t>
  </si>
  <si>
    <t>002-移库管理</t>
  </si>
  <si>
    <t>003-配送管理</t>
  </si>
  <si>
    <t>请求处理异常</t>
  </si>
  <si>
    <t>燃料油油库-调运管理</t>
  </si>
  <si>
    <t>发运单“轨迹跟踪”无可查看轨迹的账号</t>
  </si>
  <si>
    <t>002-资源调运</t>
  </si>
  <si>
    <t>无数据，无法“配送计划制作”</t>
  </si>
  <si>
    <t>003-产品调运</t>
  </si>
  <si>
    <t>”客户签收量确认“无数据</t>
  </si>
  <si>
    <t>004-订单管理</t>
  </si>
  <si>
    <t>已完成</t>
  </si>
  <si>
    <t>燃料油油库-油库标准版</t>
  </si>
  <si>
    <t>004-商检报告</t>
  </si>
  <si>
    <t>“商检报告复核”不知“恢复快检”如何操作</t>
  </si>
  <si>
    <t>燃料油沥青厂-调运管理</t>
  </si>
  <si>
    <t>001-产品调运</t>
  </si>
  <si>
    <t>002-订单管理</t>
  </si>
  <si>
    <t>003-预警管理</t>
  </si>
  <si>
    <t>正在开发</t>
  </si>
  <si>
    <t>燃料油沥青厂-油库系统</t>
  </si>
  <si>
    <t>001-业务审批与上报</t>
  </si>
  <si>
    <t>总体进度</t>
  </si>
  <si>
    <t>个人生产性统计</t>
  </si>
  <si>
    <t>项目</t>
  </si>
  <si>
    <t>用例数</t>
  </si>
  <si>
    <t>用时</t>
  </si>
  <si>
    <t>燃料油业务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</si>
</sst>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6"/>
      <color rgb="FF000000"/>
      <name val="宋体"/>
      <charset val="134"/>
    </font>
    <font>
      <sz val="14"/>
      <color rgb="FF000000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</font>
    <font>
      <sz val="16"/>
      <color theme="1"/>
      <name val="宋体"/>
      <charset val="134"/>
    </font>
    <font>
      <b/>
      <sz val="16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2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0" fillId="32" borderId="22" applyNumberFormat="0" applyAlignment="0" applyProtection="0">
      <alignment vertical="center"/>
    </xf>
    <xf numFmtId="0" fontId="29" fillId="32" borderId="19" applyNumberFormat="0" applyAlignment="0" applyProtection="0">
      <alignment vertical="center"/>
    </xf>
    <xf numFmtId="0" fontId="21" fillId="21" borderId="18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3">
    <xf numFmtId="0" fontId="0" fillId="0" borderId="0" xfId="0"/>
    <xf numFmtId="176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 wrapText="1"/>
    </xf>
    <xf numFmtId="10" fontId="0" fillId="5" borderId="3" xfId="0" applyNumberFormat="1" applyFont="1" applyFill="1" applyBorder="1" applyAlignment="1">
      <alignment horizontal="center" vertical="center"/>
    </xf>
    <xf numFmtId="176" fontId="0" fillId="5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10" fontId="0" fillId="4" borderId="3" xfId="0" applyNumberFormat="1" applyFont="1" applyFill="1" applyBorder="1" applyAlignment="1">
      <alignment horizontal="center" vertical="center"/>
    </xf>
    <xf numFmtId="176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wrapText="1" readingOrder="1"/>
    </xf>
    <xf numFmtId="0" fontId="7" fillId="0" borderId="0" xfId="0" applyFont="1"/>
    <xf numFmtId="0" fontId="6" fillId="0" borderId="0" xfId="0" applyFont="1" applyAlignment="1">
      <alignment horizontal="left" vertical="center" readingOrder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I12"/>
  <sheetViews>
    <sheetView workbookViewId="0">
      <selection activeCell="I4" sqref="I4"/>
    </sheetView>
  </sheetViews>
  <sheetFormatPr defaultColWidth="9" defaultRowHeight="20.25"/>
  <cols>
    <col min="1" max="5" width="9" style="31"/>
    <col min="6" max="6" width="15.875" style="38" customWidth="1"/>
    <col min="7" max="7" width="17.5" style="38" customWidth="1"/>
    <col min="8" max="8" width="15.75" style="31" customWidth="1"/>
    <col min="9" max="9" width="15.375" style="31" customWidth="1"/>
    <col min="10" max="16384" width="9" style="31"/>
  </cols>
  <sheetData>
    <row r="2" ht="21" spans="6:9">
      <c r="F2" s="39" t="s">
        <v>0</v>
      </c>
      <c r="G2" s="40"/>
      <c r="H2" s="40"/>
      <c r="I2" s="52"/>
    </row>
    <row r="3" spans="6:9">
      <c r="F3" s="41" t="s">
        <v>1</v>
      </c>
      <c r="G3" s="42" t="s">
        <v>2</v>
      </c>
      <c r="H3" s="43" t="s">
        <v>3</v>
      </c>
      <c r="I3" s="43" t="s">
        <v>4</v>
      </c>
    </row>
    <row r="4" spans="6:9">
      <c r="F4" s="44" t="s">
        <v>5</v>
      </c>
      <c r="G4" s="45">
        <v>42779</v>
      </c>
      <c r="H4" s="46" t="s">
        <v>6</v>
      </c>
      <c r="I4" s="46"/>
    </row>
    <row r="5" spans="6:9">
      <c r="F5" s="44" t="s">
        <v>7</v>
      </c>
      <c r="G5" s="45">
        <v>42898</v>
      </c>
      <c r="H5" s="45" t="s">
        <v>8</v>
      </c>
      <c r="I5" s="45"/>
    </row>
    <row r="6" spans="6:9">
      <c r="F6" s="44"/>
      <c r="G6" s="47"/>
      <c r="H6" s="48"/>
      <c r="I6" s="48"/>
    </row>
    <row r="7" spans="6:9">
      <c r="F7" s="44"/>
      <c r="G7" s="47"/>
      <c r="H7" s="48"/>
      <c r="I7" s="48"/>
    </row>
    <row r="8" spans="6:9">
      <c r="F8" s="44"/>
      <c r="G8" s="47"/>
      <c r="H8" s="48"/>
      <c r="I8" s="48"/>
    </row>
    <row r="9" spans="6:9">
      <c r="F9" s="44"/>
      <c r="G9" s="47"/>
      <c r="H9" s="48"/>
      <c r="I9" s="48"/>
    </row>
    <row r="10" spans="6:9">
      <c r="F10" s="44"/>
      <c r="G10" s="47"/>
      <c r="H10" s="48"/>
      <c r="I10" s="48"/>
    </row>
    <row r="11" spans="6:9">
      <c r="F11" s="44"/>
      <c r="G11" s="47"/>
      <c r="H11" s="48"/>
      <c r="I11" s="48"/>
    </row>
    <row r="12" ht="21" spans="6:9">
      <c r="F12" s="49"/>
      <c r="G12" s="50"/>
      <c r="H12" s="51"/>
      <c r="I12" s="51"/>
    </row>
  </sheetData>
  <mergeCells count="1">
    <mergeCell ref="F2:I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24" sqref="D24"/>
    </sheetView>
  </sheetViews>
  <sheetFormatPr defaultColWidth="9" defaultRowHeight="13.5"/>
  <cols>
    <col min="1" max="16384" width="9" style="31"/>
  </cols>
  <sheetData>
    <row r="1" ht="20.25" spans="1:1">
      <c r="A1" s="32" t="s">
        <v>9</v>
      </c>
    </row>
    <row r="3" ht="22.5" customHeight="1" spans="2:10">
      <c r="B3" s="33" t="s">
        <v>10</v>
      </c>
      <c r="C3" s="33"/>
      <c r="D3" s="33"/>
      <c r="E3" s="33"/>
      <c r="F3" s="33"/>
      <c r="G3" s="33"/>
      <c r="H3" s="33"/>
      <c r="I3" s="33"/>
      <c r="J3" s="33"/>
    </row>
    <row r="4" ht="14.25" customHeight="1" spans="2:10">
      <c r="B4" s="33"/>
      <c r="C4" s="33"/>
      <c r="D4" s="33"/>
      <c r="E4" s="33"/>
      <c r="F4" s="33"/>
      <c r="G4" s="33"/>
      <c r="H4" s="33"/>
      <c r="I4" s="33"/>
      <c r="J4" s="33"/>
    </row>
    <row r="5" ht="14.25" customHeight="1" spans="2:10">
      <c r="B5" s="33"/>
      <c r="C5" s="33"/>
      <c r="D5" s="33"/>
      <c r="E5" s="33"/>
      <c r="F5" s="33"/>
      <c r="G5" s="33"/>
      <c r="H5" s="33"/>
      <c r="I5" s="33"/>
      <c r="J5" s="33"/>
    </row>
    <row r="6" ht="14.25" customHeight="1" spans="2:10">
      <c r="B6" s="33"/>
      <c r="C6" s="33"/>
      <c r="D6" s="33"/>
      <c r="E6" s="33"/>
      <c r="F6" s="33"/>
      <c r="G6" s="33"/>
      <c r="H6" s="33"/>
      <c r="I6" s="33"/>
      <c r="J6" s="33"/>
    </row>
    <row r="7" ht="14.25" customHeight="1" spans="2:10">
      <c r="B7" s="33"/>
      <c r="C7" s="33"/>
      <c r="D7" s="33"/>
      <c r="E7" s="33"/>
      <c r="F7" s="33"/>
      <c r="G7" s="33"/>
      <c r="H7" s="33"/>
      <c r="I7" s="33"/>
      <c r="J7" s="33"/>
    </row>
    <row r="8" ht="14.25" customHeight="1" spans="2:10">
      <c r="B8" s="33"/>
      <c r="C8" s="33"/>
      <c r="D8" s="33"/>
      <c r="E8" s="33"/>
      <c r="F8" s="33"/>
      <c r="G8" s="33"/>
      <c r="H8" s="33"/>
      <c r="I8" s="33"/>
      <c r="J8" s="33"/>
    </row>
    <row r="9" ht="14.25" customHeight="1" spans="2:10">
      <c r="B9" s="33"/>
      <c r="C9" s="33"/>
      <c r="D9" s="33"/>
      <c r="E9" s="33"/>
      <c r="F9" s="33"/>
      <c r="G9" s="33"/>
      <c r="H9" s="33"/>
      <c r="I9" s="33"/>
      <c r="J9" s="33"/>
    </row>
    <row r="10" ht="14.25" customHeight="1" spans="2:10">
      <c r="B10" s="33"/>
      <c r="C10" s="33"/>
      <c r="D10" s="33"/>
      <c r="E10" s="33"/>
      <c r="F10" s="33"/>
      <c r="G10" s="33"/>
      <c r="H10" s="33"/>
      <c r="I10" s="33"/>
      <c r="J10" s="33"/>
    </row>
    <row r="11" ht="18.75" spans="2:10">
      <c r="B11" s="34"/>
      <c r="C11" s="34"/>
      <c r="D11" s="34"/>
      <c r="E11" s="34"/>
      <c r="F11" s="34"/>
      <c r="G11" s="34"/>
      <c r="H11" s="34"/>
      <c r="I11" s="34"/>
      <c r="J11" s="34"/>
    </row>
    <row r="12" ht="18.75" spans="2:10">
      <c r="B12" s="34"/>
      <c r="C12" s="34"/>
      <c r="D12" s="34"/>
      <c r="E12" s="34"/>
      <c r="F12" s="34"/>
      <c r="G12" s="34"/>
      <c r="H12" s="34"/>
      <c r="I12" s="34"/>
      <c r="J12" s="34"/>
    </row>
    <row r="13" ht="18.75" spans="2:10">
      <c r="B13" s="35" t="s">
        <v>11</v>
      </c>
      <c r="C13" s="34"/>
      <c r="D13" s="34"/>
      <c r="E13" s="34"/>
      <c r="F13" s="34"/>
      <c r="G13" s="34"/>
      <c r="H13" s="34"/>
      <c r="I13" s="34"/>
      <c r="J13" s="34"/>
    </row>
    <row r="14" ht="18.75" spans="2:10">
      <c r="B14" s="35" t="s">
        <v>12</v>
      </c>
      <c r="C14" s="34"/>
      <c r="D14" s="34"/>
      <c r="E14" s="34"/>
      <c r="F14" s="34"/>
      <c r="G14" s="34"/>
      <c r="H14" s="34"/>
      <c r="I14" s="34"/>
      <c r="J14" s="34"/>
    </row>
    <row r="15" ht="18.75" spans="2:2">
      <c r="B15" s="35" t="s">
        <v>13</v>
      </c>
    </row>
    <row r="16" ht="18.75" spans="2:2">
      <c r="B16" s="35" t="s">
        <v>14</v>
      </c>
    </row>
    <row r="17" ht="18.75" spans="2:2">
      <c r="B17" s="35" t="s">
        <v>15</v>
      </c>
    </row>
    <row r="19" ht="20.25" spans="1:1">
      <c r="A19" s="32"/>
    </row>
    <row r="20" ht="20.25" spans="1:1">
      <c r="A20" s="32" t="s">
        <v>16</v>
      </c>
    </row>
    <row r="21" spans="2:4">
      <c r="B21" s="36"/>
      <c r="C21" s="36"/>
      <c r="D21" s="36"/>
    </row>
    <row r="22" ht="18.75" spans="2:4">
      <c r="B22" s="37" t="s">
        <v>17</v>
      </c>
      <c r="C22" s="37"/>
      <c r="D22" s="37" t="s">
        <v>18</v>
      </c>
    </row>
    <row r="23" ht="18.75" spans="2:4">
      <c r="B23" s="34" t="s">
        <v>7</v>
      </c>
      <c r="D23" s="31" t="s">
        <v>19</v>
      </c>
    </row>
    <row r="24" spans="4:4">
      <c r="D24" s="31" t="s">
        <v>20</v>
      </c>
    </row>
  </sheetData>
  <mergeCells count="1">
    <mergeCell ref="B3:J10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2"/>
  <sheetViews>
    <sheetView topLeftCell="A34" workbookViewId="0">
      <selection activeCell="D18" sqref="D18"/>
    </sheetView>
  </sheetViews>
  <sheetFormatPr defaultColWidth="9" defaultRowHeight="14.25"/>
  <cols>
    <col min="1" max="1" width="33.875" style="10" customWidth="1"/>
    <col min="2" max="2" width="21.5" style="10" customWidth="1"/>
    <col min="3" max="3" width="9" style="10"/>
    <col min="4" max="4" width="7.125" style="10" customWidth="1"/>
    <col min="5" max="5" width="17.25" style="10" customWidth="1"/>
    <col min="6" max="6" width="15.125" style="10" customWidth="1"/>
    <col min="7" max="7" width="17.25" style="10" customWidth="1"/>
    <col min="8" max="9" width="15.125" style="10" customWidth="1"/>
    <col min="10" max="10" width="9" style="10" customWidth="1"/>
    <col min="11" max="11" width="8.375" style="11" customWidth="1"/>
    <col min="12" max="12" width="13" style="11" customWidth="1"/>
    <col min="13" max="13" width="15.75" style="12" customWidth="1"/>
    <col min="14" max="14" width="9" style="10"/>
    <col min="15" max="15" width="7.125" style="10" customWidth="1"/>
    <col min="16" max="16" width="13" style="10" customWidth="1"/>
    <col min="17" max="17" width="31.375" style="10" customWidth="1"/>
    <col min="18" max="16384" width="9" style="10"/>
  </cols>
  <sheetData>
    <row r="3" spans="1:13">
      <c r="A3" s="13" t="s">
        <v>21</v>
      </c>
      <c r="B3" s="13" t="s">
        <v>22</v>
      </c>
      <c r="C3" s="13" t="s">
        <v>23</v>
      </c>
      <c r="D3" s="13" t="s">
        <v>24</v>
      </c>
      <c r="E3" s="13" t="s">
        <v>25</v>
      </c>
      <c r="F3" s="13" t="s">
        <v>26</v>
      </c>
      <c r="G3" s="13" t="s">
        <v>27</v>
      </c>
      <c r="H3" s="13" t="s">
        <v>28</v>
      </c>
      <c r="I3" s="13" t="s">
        <v>29</v>
      </c>
      <c r="J3" s="13" t="s">
        <v>30</v>
      </c>
      <c r="K3" s="23" t="s">
        <v>31</v>
      </c>
      <c r="L3" s="23" t="s">
        <v>32</v>
      </c>
      <c r="M3" s="24" t="s">
        <v>33</v>
      </c>
    </row>
    <row r="4" ht="175.5" customHeight="1" spans="1:13">
      <c r="A4" s="14" t="s">
        <v>34</v>
      </c>
      <c r="B4" s="15" t="s">
        <v>35</v>
      </c>
      <c r="C4" s="14" t="s">
        <v>36</v>
      </c>
      <c r="D4" s="7"/>
      <c r="E4" s="16">
        <v>403</v>
      </c>
      <c r="F4" s="17">
        <v>403</v>
      </c>
      <c r="G4" s="17">
        <v>403</v>
      </c>
      <c r="H4" s="17">
        <v>6.5</v>
      </c>
      <c r="I4" s="17">
        <v>0</v>
      </c>
      <c r="J4" s="25">
        <f>IFERROR(G4/F4,0)</f>
        <v>1</v>
      </c>
      <c r="K4" s="26">
        <f>IFERROR(G4/(H4+I4),0)</f>
        <v>62</v>
      </c>
      <c r="L4" s="26">
        <f>IFERROR((F4-G4)/K4,0)</f>
        <v>0</v>
      </c>
      <c r="M4" s="27" t="s">
        <v>37</v>
      </c>
    </row>
    <row r="5" ht="28.5" spans="1:13">
      <c r="A5" s="14"/>
      <c r="B5" s="15" t="s">
        <v>38</v>
      </c>
      <c r="C5" s="14" t="str">
        <f t="shared" ref="C5:C12" si="0">IF(J5=0%,"未开始",IF(J5&gt;=1,"已完成","进行中"))</f>
        <v>已完成</v>
      </c>
      <c r="D5" s="7"/>
      <c r="E5" s="16">
        <v>17</v>
      </c>
      <c r="F5" s="17">
        <v>17</v>
      </c>
      <c r="G5" s="17">
        <v>17</v>
      </c>
      <c r="H5" s="17">
        <v>0.5</v>
      </c>
      <c r="I5" s="17">
        <v>0</v>
      </c>
      <c r="J5" s="25">
        <f t="shared" ref="J5:J22" si="1">IFERROR(G5/F5,0)</f>
        <v>1</v>
      </c>
      <c r="K5" s="26">
        <f>IFERROR(G5/(H5+I5),0)</f>
        <v>34</v>
      </c>
      <c r="L5" s="26">
        <f t="shared" ref="L5:L22" si="2">IFERROR((F5-G5)/K5,0)</f>
        <v>0</v>
      </c>
      <c r="M5" s="27" t="s">
        <v>39</v>
      </c>
    </row>
    <row r="6" spans="1:13">
      <c r="A6" s="14"/>
      <c r="B6" s="18" t="s">
        <v>40</v>
      </c>
      <c r="C6" s="14" t="str">
        <f t="shared" si="0"/>
        <v>已完成</v>
      </c>
      <c r="D6" s="14"/>
      <c r="E6" s="16">
        <v>21</v>
      </c>
      <c r="F6" s="17">
        <v>21</v>
      </c>
      <c r="G6" s="17">
        <v>21</v>
      </c>
      <c r="H6" s="17">
        <v>0.5</v>
      </c>
      <c r="I6" s="17">
        <v>0</v>
      </c>
      <c r="J6" s="25">
        <f t="shared" si="1"/>
        <v>1</v>
      </c>
      <c r="K6" s="26">
        <f>IFERROR(G6/(H6+I6),0)</f>
        <v>42</v>
      </c>
      <c r="L6" s="26">
        <f t="shared" si="2"/>
        <v>0</v>
      </c>
      <c r="M6" s="27"/>
    </row>
    <row r="7" spans="1:13">
      <c r="A7" s="14"/>
      <c r="B7" s="15" t="s">
        <v>41</v>
      </c>
      <c r="C7" s="14" t="str">
        <f t="shared" si="0"/>
        <v>已完成</v>
      </c>
      <c r="D7" s="7"/>
      <c r="E7" s="16">
        <v>108</v>
      </c>
      <c r="F7" s="17">
        <v>108</v>
      </c>
      <c r="G7" s="17">
        <v>108</v>
      </c>
      <c r="H7" s="17">
        <v>2</v>
      </c>
      <c r="I7" s="17">
        <v>0</v>
      </c>
      <c r="J7" s="25">
        <f t="shared" si="1"/>
        <v>1</v>
      </c>
      <c r="K7" s="26">
        <f>IFERROR(G7/(H7+I7),0)</f>
        <v>54</v>
      </c>
      <c r="L7" s="26">
        <f t="shared" si="2"/>
        <v>0</v>
      </c>
      <c r="M7" s="27"/>
    </row>
    <row r="8" spans="1:13">
      <c r="A8" s="14"/>
      <c r="B8" s="15" t="s">
        <v>42</v>
      </c>
      <c r="C8" s="14" t="str">
        <f t="shared" si="0"/>
        <v>已完成</v>
      </c>
      <c r="D8" s="7"/>
      <c r="E8" s="16">
        <v>4</v>
      </c>
      <c r="F8" s="17">
        <v>4</v>
      </c>
      <c r="G8" s="17">
        <v>4</v>
      </c>
      <c r="H8" s="17">
        <v>0.1</v>
      </c>
      <c r="I8" s="17">
        <v>0</v>
      </c>
      <c r="J8" s="25">
        <f t="shared" si="1"/>
        <v>1</v>
      </c>
      <c r="K8" s="26">
        <f t="shared" ref="K8:K21" si="3">IFERROR(G8/(H8+I8),0)</f>
        <v>40</v>
      </c>
      <c r="L8" s="26">
        <f t="shared" si="2"/>
        <v>0</v>
      </c>
      <c r="M8" s="27"/>
    </row>
    <row r="9" ht="71.25" spans="1:13">
      <c r="A9" s="14" t="s">
        <v>43</v>
      </c>
      <c r="B9" s="15" t="s">
        <v>44</v>
      </c>
      <c r="C9" s="14" t="str">
        <f t="shared" si="0"/>
        <v>进行中</v>
      </c>
      <c r="D9" s="7"/>
      <c r="E9" s="16">
        <v>6</v>
      </c>
      <c r="F9" s="17">
        <v>6</v>
      </c>
      <c r="G9" s="17">
        <v>4</v>
      </c>
      <c r="H9" s="17">
        <v>0.2</v>
      </c>
      <c r="I9" s="17">
        <v>0</v>
      </c>
      <c r="J9" s="25">
        <f t="shared" si="1"/>
        <v>0.666666666666667</v>
      </c>
      <c r="K9" s="26">
        <f t="shared" si="3"/>
        <v>20</v>
      </c>
      <c r="L9" s="26">
        <f t="shared" si="2"/>
        <v>0.1</v>
      </c>
      <c r="M9" s="27" t="s">
        <v>45</v>
      </c>
    </row>
    <row r="10" ht="99.75" spans="1:13">
      <c r="A10" s="14" t="s">
        <v>46</v>
      </c>
      <c r="B10" s="19" t="s">
        <v>47</v>
      </c>
      <c r="C10" s="14" t="s">
        <v>36</v>
      </c>
      <c r="D10" s="7"/>
      <c r="E10" s="16">
        <v>143</v>
      </c>
      <c r="F10" s="17">
        <v>143</v>
      </c>
      <c r="G10" s="17">
        <v>143</v>
      </c>
      <c r="H10" s="17">
        <v>3</v>
      </c>
      <c r="I10" s="17">
        <v>0</v>
      </c>
      <c r="J10" s="25">
        <f t="shared" si="1"/>
        <v>1</v>
      </c>
      <c r="K10" s="26">
        <f t="shared" si="3"/>
        <v>47.6666666666667</v>
      </c>
      <c r="L10" s="26">
        <f t="shared" si="2"/>
        <v>0</v>
      </c>
      <c r="M10" s="27" t="s">
        <v>48</v>
      </c>
    </row>
    <row r="11" spans="1:13">
      <c r="A11" s="14"/>
      <c r="B11" s="19" t="s">
        <v>49</v>
      </c>
      <c r="C11" s="14" t="str">
        <f t="shared" si="0"/>
        <v>已完成</v>
      </c>
      <c r="D11" s="7"/>
      <c r="E11" s="16">
        <v>32</v>
      </c>
      <c r="F11" s="17">
        <v>32</v>
      </c>
      <c r="G11" s="17">
        <v>32</v>
      </c>
      <c r="H11" s="17">
        <v>0.2</v>
      </c>
      <c r="I11" s="17">
        <v>0</v>
      </c>
      <c r="J11" s="25">
        <f t="shared" si="1"/>
        <v>1</v>
      </c>
      <c r="K11" s="26">
        <f t="shared" si="3"/>
        <v>160</v>
      </c>
      <c r="L11" s="26">
        <f t="shared" si="2"/>
        <v>0</v>
      </c>
      <c r="M11" s="27"/>
    </row>
    <row r="12" spans="1:13">
      <c r="A12" s="14"/>
      <c r="B12" s="19" t="s">
        <v>50</v>
      </c>
      <c r="C12" s="14" t="str">
        <f t="shared" si="0"/>
        <v>进行中</v>
      </c>
      <c r="D12" s="20"/>
      <c r="E12" s="16">
        <v>14</v>
      </c>
      <c r="F12" s="17">
        <v>14</v>
      </c>
      <c r="G12" s="17">
        <v>8</v>
      </c>
      <c r="H12" s="17">
        <v>0.1</v>
      </c>
      <c r="I12" s="17"/>
      <c r="J12" s="25">
        <f t="shared" si="1"/>
        <v>0.571428571428571</v>
      </c>
      <c r="K12" s="26">
        <f t="shared" si="3"/>
        <v>80</v>
      </c>
      <c r="L12" s="26">
        <f t="shared" si="2"/>
        <v>0.075</v>
      </c>
      <c r="M12" s="27" t="s">
        <v>51</v>
      </c>
    </row>
    <row r="13" ht="42.75" spans="1:13">
      <c r="A13" s="14" t="s">
        <v>52</v>
      </c>
      <c r="B13" s="15" t="s">
        <v>44</v>
      </c>
      <c r="C13" s="14" t="s">
        <v>36</v>
      </c>
      <c r="D13" s="20"/>
      <c r="E13" s="16">
        <v>4</v>
      </c>
      <c r="F13" s="17">
        <v>4</v>
      </c>
      <c r="G13" s="17">
        <v>3</v>
      </c>
      <c r="H13" s="17">
        <v>0.1</v>
      </c>
      <c r="I13" s="17">
        <v>0</v>
      </c>
      <c r="J13" s="25">
        <f t="shared" si="1"/>
        <v>0.75</v>
      </c>
      <c r="K13" s="26">
        <f t="shared" si="3"/>
        <v>30</v>
      </c>
      <c r="L13" s="26">
        <f t="shared" si="2"/>
        <v>0.0333333333333333</v>
      </c>
      <c r="M13" s="27" t="s">
        <v>53</v>
      </c>
    </row>
    <row r="14" ht="28.5" spans="1:13">
      <c r="A14" s="14"/>
      <c r="B14" s="19" t="s">
        <v>54</v>
      </c>
      <c r="C14" s="14" t="s">
        <v>36</v>
      </c>
      <c r="D14" s="20"/>
      <c r="E14" s="16">
        <v>46</v>
      </c>
      <c r="F14" s="17">
        <v>46</v>
      </c>
      <c r="G14" s="17">
        <v>44</v>
      </c>
      <c r="H14" s="17">
        <v>0.5</v>
      </c>
      <c r="I14" s="17">
        <v>0</v>
      </c>
      <c r="J14" s="25">
        <f t="shared" si="1"/>
        <v>0.956521739130435</v>
      </c>
      <c r="K14" s="26">
        <f t="shared" si="3"/>
        <v>88</v>
      </c>
      <c r="L14" s="26">
        <f t="shared" si="2"/>
        <v>0.0227272727272727</v>
      </c>
      <c r="M14" s="27" t="s">
        <v>55</v>
      </c>
    </row>
    <row r="15" ht="28.5" spans="1:13">
      <c r="A15" s="14"/>
      <c r="B15" s="19" t="s">
        <v>56</v>
      </c>
      <c r="C15" s="14" t="s">
        <v>36</v>
      </c>
      <c r="D15" s="20"/>
      <c r="E15" s="16">
        <v>3</v>
      </c>
      <c r="F15" s="17">
        <v>3</v>
      </c>
      <c r="G15" s="17">
        <v>2</v>
      </c>
      <c r="H15" s="17">
        <v>0.1</v>
      </c>
      <c r="I15" s="17">
        <v>0</v>
      </c>
      <c r="J15" s="25">
        <f t="shared" si="1"/>
        <v>0.666666666666667</v>
      </c>
      <c r="K15" s="26">
        <f t="shared" si="3"/>
        <v>20</v>
      </c>
      <c r="L15" s="26">
        <f t="shared" si="2"/>
        <v>0.05</v>
      </c>
      <c r="M15" s="27" t="s">
        <v>57</v>
      </c>
    </row>
    <row r="16" spans="1:13">
      <c r="A16" s="14"/>
      <c r="B16" s="19" t="s">
        <v>58</v>
      </c>
      <c r="C16" s="14" t="s">
        <v>59</v>
      </c>
      <c r="D16" s="20"/>
      <c r="E16" s="16">
        <v>39</v>
      </c>
      <c r="F16" s="17">
        <v>30</v>
      </c>
      <c r="G16" s="17">
        <v>30</v>
      </c>
      <c r="H16" s="17">
        <v>0.4</v>
      </c>
      <c r="I16" s="17">
        <v>0</v>
      </c>
      <c r="J16" s="25">
        <f t="shared" si="1"/>
        <v>1</v>
      </c>
      <c r="K16" s="26">
        <f t="shared" si="3"/>
        <v>75</v>
      </c>
      <c r="L16" s="26">
        <f t="shared" si="2"/>
        <v>0</v>
      </c>
      <c r="M16" s="27"/>
    </row>
    <row r="17" ht="42.75" spans="1:13">
      <c r="A17" s="14" t="s">
        <v>60</v>
      </c>
      <c r="B17" s="19" t="s">
        <v>61</v>
      </c>
      <c r="C17" s="14" t="s">
        <v>36</v>
      </c>
      <c r="D17" s="20"/>
      <c r="E17" s="16">
        <v>38</v>
      </c>
      <c r="F17" s="17">
        <v>38</v>
      </c>
      <c r="G17" s="17">
        <v>37</v>
      </c>
      <c r="H17" s="17">
        <v>1</v>
      </c>
      <c r="I17" s="17">
        <v>0</v>
      </c>
      <c r="J17" s="25">
        <f t="shared" si="1"/>
        <v>0.973684210526316</v>
      </c>
      <c r="K17" s="26">
        <f t="shared" si="3"/>
        <v>37</v>
      </c>
      <c r="L17" s="26">
        <f t="shared" si="2"/>
        <v>0.027027027027027</v>
      </c>
      <c r="M17" s="27" t="s">
        <v>62</v>
      </c>
    </row>
    <row r="18" ht="28.5" spans="1:13">
      <c r="A18" s="14" t="s">
        <v>63</v>
      </c>
      <c r="B18" s="21" t="s">
        <v>64</v>
      </c>
      <c r="C18" s="14" t="s">
        <v>36</v>
      </c>
      <c r="D18" s="20"/>
      <c r="E18" s="16">
        <v>30</v>
      </c>
      <c r="F18" s="17">
        <v>30</v>
      </c>
      <c r="G18" s="17">
        <v>29</v>
      </c>
      <c r="H18" s="17">
        <v>0.7</v>
      </c>
      <c r="I18" s="17">
        <v>0</v>
      </c>
      <c r="J18" s="25">
        <f t="shared" si="1"/>
        <v>0.966666666666667</v>
      </c>
      <c r="K18" s="26">
        <f t="shared" si="3"/>
        <v>41.4285714285714</v>
      </c>
      <c r="L18" s="26">
        <f t="shared" si="2"/>
        <v>0.0241379310344828</v>
      </c>
      <c r="M18" s="27" t="s">
        <v>57</v>
      </c>
    </row>
    <row r="19" spans="1:13">
      <c r="A19" s="14"/>
      <c r="B19" s="19" t="s">
        <v>65</v>
      </c>
      <c r="C19" s="14" t="s">
        <v>59</v>
      </c>
      <c r="D19" s="20"/>
      <c r="E19" s="16">
        <v>30</v>
      </c>
      <c r="F19" s="17">
        <v>30</v>
      </c>
      <c r="G19" s="17">
        <v>30</v>
      </c>
      <c r="H19" s="17">
        <v>0.7</v>
      </c>
      <c r="I19" s="17">
        <v>0</v>
      </c>
      <c r="J19" s="25">
        <f t="shared" si="1"/>
        <v>1</v>
      </c>
      <c r="K19" s="26">
        <f t="shared" si="3"/>
        <v>42.8571428571429</v>
      </c>
      <c r="L19" s="26">
        <f t="shared" si="2"/>
        <v>0</v>
      </c>
      <c r="M19" s="27"/>
    </row>
    <row r="20" spans="1:13">
      <c r="A20" s="14"/>
      <c r="B20" s="19" t="s">
        <v>66</v>
      </c>
      <c r="C20" s="14" t="s">
        <v>36</v>
      </c>
      <c r="D20" s="20"/>
      <c r="E20" s="16">
        <v>0</v>
      </c>
      <c r="F20" s="17">
        <v>0</v>
      </c>
      <c r="G20" s="17">
        <v>0</v>
      </c>
      <c r="H20" s="17"/>
      <c r="I20" s="17">
        <v>0</v>
      </c>
      <c r="J20" s="25">
        <f t="shared" si="1"/>
        <v>0</v>
      </c>
      <c r="K20" s="26">
        <f t="shared" si="3"/>
        <v>0</v>
      </c>
      <c r="L20" s="26">
        <f t="shared" si="2"/>
        <v>0</v>
      </c>
      <c r="M20" s="27" t="s">
        <v>67</v>
      </c>
    </row>
    <row r="21" spans="1:13">
      <c r="A21" s="14" t="s">
        <v>68</v>
      </c>
      <c r="B21" s="19" t="s">
        <v>69</v>
      </c>
      <c r="C21" s="14" t="s">
        <v>59</v>
      </c>
      <c r="D21" s="20"/>
      <c r="E21" s="16">
        <v>4</v>
      </c>
      <c r="F21" s="17">
        <v>4</v>
      </c>
      <c r="G21" s="17">
        <v>4</v>
      </c>
      <c r="H21" s="17">
        <v>0.1</v>
      </c>
      <c r="I21" s="17">
        <v>0</v>
      </c>
      <c r="J21" s="25">
        <f t="shared" si="1"/>
        <v>1</v>
      </c>
      <c r="K21" s="26">
        <f t="shared" si="3"/>
        <v>40</v>
      </c>
      <c r="L21" s="26">
        <f t="shared" si="2"/>
        <v>0</v>
      </c>
      <c r="M21" s="27"/>
    </row>
    <row r="22" spans="1:13">
      <c r="A22" s="22" t="s">
        <v>70</v>
      </c>
      <c r="B22" s="22"/>
      <c r="C22" s="22" t="str">
        <f>IF(J22=0%,"未开始",IF(J22&gt;=1,"已完成","进行中"))</f>
        <v>进行中</v>
      </c>
      <c r="D22" s="22"/>
      <c r="E22" s="22">
        <f>SUM(E4:E21)</f>
        <v>942</v>
      </c>
      <c r="F22" s="22">
        <f>SUM(F4:F21)</f>
        <v>933</v>
      </c>
      <c r="G22" s="22">
        <f>SUM(G4:G21)</f>
        <v>919</v>
      </c>
      <c r="H22" s="22">
        <f>SUM(H4:H21)</f>
        <v>16.7</v>
      </c>
      <c r="I22" s="22">
        <f>SUM(I4:I21)</f>
        <v>0</v>
      </c>
      <c r="J22" s="28">
        <f t="shared" si="1"/>
        <v>0.984994640943194</v>
      </c>
      <c r="K22" s="29">
        <f>IFERROR(G22/H22,0)</f>
        <v>55.0299401197605</v>
      </c>
      <c r="L22" s="29">
        <f t="shared" si="2"/>
        <v>0.254406964091404</v>
      </c>
      <c r="M22" s="30"/>
    </row>
  </sheetData>
  <mergeCells count="4">
    <mergeCell ref="A4:A8"/>
    <mergeCell ref="A10:A12"/>
    <mergeCell ref="A13:A16"/>
    <mergeCell ref="A18:A20"/>
  </mergeCells>
  <conditionalFormatting sqref="C4:C17">
    <cfRule type="containsText" dxfId="0" priority="4" operator="between" text="已完成">
      <formula>NOT(ISERROR(SEARCH("已完成",C4)))</formula>
    </cfRule>
    <cfRule type="containsText" dxfId="1" priority="5" operator="between" text="进行中">
      <formula>NOT(ISERROR(SEARCH("进行中",C4)))</formula>
    </cfRule>
    <cfRule type="containsText" dxfId="2" priority="6" operator="between" text="未开始">
      <formula>NOT(ISERROR(SEARCH("未开始",C4)))</formula>
    </cfRule>
  </conditionalFormatting>
  <conditionalFormatting sqref="C18:C21">
    <cfRule type="containsText" dxfId="0" priority="1" operator="between" text="已完成">
      <formula>NOT(ISERROR(SEARCH("已完成",C18)))</formula>
    </cfRule>
    <cfRule type="containsText" dxfId="1" priority="2" operator="between" text="进行中">
      <formula>NOT(ISERROR(SEARCH("进行中",C18)))</formula>
    </cfRule>
    <cfRule type="containsText" dxfId="2" priority="3" operator="between" text="未开始">
      <formula>NOT(ISERROR(SEARCH("未开始",C18)))</formula>
    </cfRule>
  </conditionalFormatting>
  <dataValidations count="1">
    <dataValidation type="list" allowBlank="1" showInputMessage="1" showErrorMessage="1" sqref="C4:C17 C18:C21">
      <formula1>"未开始,进行中,已完成"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0"/>
  <sheetViews>
    <sheetView tabSelected="1" workbookViewId="0">
      <selection activeCell="G18" sqref="G18"/>
    </sheetView>
  </sheetViews>
  <sheetFormatPr defaultColWidth="9" defaultRowHeight="14.25"/>
  <cols>
    <col min="2" max="2" width="15" customWidth="1"/>
    <col min="6" max="7" width="11.375" customWidth="1"/>
    <col min="8" max="8" width="16.5" customWidth="1"/>
    <col min="10" max="10" width="19.125" customWidth="1"/>
    <col min="11" max="12" width="21.375" customWidth="1"/>
    <col min="15" max="15" width="18" customWidth="1"/>
  </cols>
  <sheetData>
    <row r="2" spans="4:4">
      <c r="D2" s="1"/>
    </row>
    <row r="3" spans="3:4">
      <c r="C3" s="2" t="s">
        <v>71</v>
      </c>
      <c r="D3" s="1"/>
    </row>
    <row r="4" ht="15" spans="4:4">
      <c r="D4" s="1"/>
    </row>
    <row r="5" spans="2:11">
      <c r="B5" s="3" t="s">
        <v>72</v>
      </c>
      <c r="C5" s="4" t="s">
        <v>24</v>
      </c>
      <c r="D5" s="5" t="s">
        <v>31</v>
      </c>
      <c r="E5" s="5" t="s">
        <v>73</v>
      </c>
      <c r="F5" s="5" t="s">
        <v>74</v>
      </c>
      <c r="H5" s="6"/>
      <c r="I5" s="6"/>
      <c r="J5" s="6"/>
      <c r="K5" s="6"/>
    </row>
    <row r="6" spans="2:11">
      <c r="B6" s="7" t="s">
        <v>75</v>
      </c>
      <c r="C6" s="7"/>
      <c r="D6" s="8">
        <f>IF(E6=0,0,E6/F6)</f>
        <v>0</v>
      </c>
      <c r="E6" s="8">
        <f>SUMIF(用例编写进度跟踪!D:D,个人生产性!C6,用例编写进度跟踪!G:G)</f>
        <v>0</v>
      </c>
      <c r="F6" s="8">
        <f>SUMIF(用例编写进度跟踪!D:D,个人生产性!C6,用例编写进度跟踪!H:H)+SUMIF(用例编写进度跟踪!D:D,个人生产性!C6,用例编写进度跟踪!I:I)</f>
        <v>0</v>
      </c>
      <c r="H6" s="6"/>
      <c r="I6" s="6"/>
      <c r="J6" s="6"/>
      <c r="K6" s="6"/>
    </row>
    <row r="7" spans="2:6">
      <c r="B7" s="7"/>
      <c r="C7" s="7"/>
      <c r="D7" s="8">
        <f>IF(E7=0,0,E7/F7)</f>
        <v>0</v>
      </c>
      <c r="E7" s="8">
        <f>SUMIF(用例编写进度跟踪!D:D,个人生产性!C7,用例编写进度跟踪!G:G)</f>
        <v>0</v>
      </c>
      <c r="F7" s="8">
        <f>SUMIF(用例编写进度跟踪!D:D,个人生产性!C7,用例编写进度跟踪!H:H)+SUMIF(用例编写进度跟踪!D:D,个人生产性!C7,用例编写进度跟踪!I:I)</f>
        <v>0</v>
      </c>
    </row>
    <row r="8" spans="2:6">
      <c r="B8" s="7"/>
      <c r="C8" s="9"/>
      <c r="D8" s="8">
        <f>IF(E8=0,0,E8/F8)</f>
        <v>0</v>
      </c>
      <c r="E8" s="8">
        <f>SUMIF(用例编写进度跟踪!D:D,个人生产性!C8,用例编写进度跟踪!G:G)</f>
        <v>0</v>
      </c>
      <c r="F8" s="8">
        <f>SUMIF(用例编写进度跟踪!D:D,个人生产性!C8,用例编写进度跟踪!H:H)+SUMIF(用例编写进度跟踪!D:D,个人生产性!C8,用例编写进度跟踪!I:I)</f>
        <v>0</v>
      </c>
    </row>
    <row r="9" spans="2:6">
      <c r="B9" s="7"/>
      <c r="C9" s="9"/>
      <c r="D9" s="8">
        <f>IF(E9=0,0,E9/F9)</f>
        <v>0</v>
      </c>
      <c r="E9" s="8">
        <f>SUMIF(用例编写进度跟踪!D:D,个人生产性!C9,用例编写进度跟踪!G:G)</f>
        <v>0</v>
      </c>
      <c r="F9" s="8">
        <f>SUMIF(用例编写进度跟踪!D:D,个人生产性!C9,用例编写进度跟踪!H:H)+SUMIF(用例编写进度跟踪!D:D,个人生产性!C9,用例编写进度跟踪!I:I)</f>
        <v>0</v>
      </c>
    </row>
    <row r="10" spans="4:4">
      <c r="D10" s="1"/>
    </row>
  </sheetData>
  <mergeCells count="1">
    <mergeCell ref="B6:B9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修订说明</vt:lpstr>
      <vt:lpstr>使用说明</vt:lpstr>
      <vt:lpstr>用例编写进度跟踪</vt:lpstr>
      <vt:lpstr>个人生产性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</dc:creator>
  <cp:lastModifiedBy>linux超</cp:lastModifiedBy>
  <dcterms:created xsi:type="dcterms:W3CDTF">2015-06-05T18:19:00Z</dcterms:created>
  <dcterms:modified xsi:type="dcterms:W3CDTF">2019-09-14T11:34:53Z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